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21.xml" ContentType="application/vnd.openxmlformats-officedocument.drawingml.chart+xml"/>
  <Override PartName="/xl/drawings/drawing8.xml" ContentType="application/vnd.openxmlformats-officedocument.drawing+xml"/>
  <Override PartName="/xl/charts/chart2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2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2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2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2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0.xml" ContentType="application/vnd.openxmlformats-officedocument.drawing+xml"/>
  <Override PartName="/xl/charts/chart2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3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3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13.xml" ContentType="application/vnd.openxmlformats-officedocument.drawing+xml"/>
  <Override PartName="/xl/charts/chart3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4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4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4.xml" ContentType="application/vnd.openxmlformats-officedocument.drawing+xml"/>
  <Override PartName="/xl/charts/chart4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4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4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4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6.xml" ContentType="application/vnd.openxmlformats-officedocument.drawing+xml"/>
  <Override PartName="/xl/charts/chart4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uis.tellez\Desktop\HAM\requerimientos\Macros publicacion\"/>
    </mc:Choice>
  </mc:AlternateContent>
  <bookViews>
    <workbookView xWindow="0" yWindow="0" windowWidth="28800" windowHeight="11955" tabRatio="811" firstSheet="2" activeTab="25"/>
  </bookViews>
  <sheets>
    <sheet name="pz" sheetId="24" state="hidden" r:id="rId1"/>
    <sheet name="indice" sheetId="30" r:id="rId2"/>
    <sheet name="zonas" sheetId="6" r:id="rId3"/>
    <sheet name="poblacion" sheetId="2" r:id="rId4"/>
    <sheet name="pop" sheetId="1" state="hidden" r:id="rId5"/>
    <sheet name="salud" sheetId="27" r:id="rId6"/>
    <sheet name="sal" sheetId="26" state="hidden" r:id="rId7"/>
    <sheet name="educacion" sheetId="11" r:id="rId8"/>
    <sheet name="edu" sheetId="10" state="hidden" r:id="rId9"/>
    <sheet name="vivienda" sheetId="7" r:id="rId10"/>
    <sheet name="viv" sheetId="9" state="hidden" r:id="rId11"/>
    <sheet name="pobreza" sheetId="25" r:id="rId12"/>
    <sheet name="empleo" sheetId="23" r:id="rId13"/>
    <sheet name="movilidad" sheetId="18" r:id="rId14"/>
    <sheet name="mvd" sheetId="16" state="hidden" r:id="rId15"/>
    <sheet name="seguridad ciudadana" sheetId="21" r:id="rId16"/>
    <sheet name="sgc" sheetId="19" state="hidden" r:id="rId17"/>
    <sheet name="deportes" sheetId="13" r:id="rId18"/>
    <sheet name="dep" sheetId="12" state="hidden" r:id="rId19"/>
    <sheet name="mercados" sheetId="15" r:id="rId20"/>
    <sheet name="mcd" sheetId="14" state="hidden" r:id="rId21"/>
    <sheet name="emp" sheetId="22" state="hidden" r:id="rId22"/>
    <sheet name="presupuesto" sheetId="28" r:id="rId23"/>
    <sheet name="cultura" sheetId="33" r:id="rId24"/>
    <sheet name="adm territ y catastro" sheetId="35" r:id="rId25"/>
    <sheet name="indic urbanos" sheetId="37" r:id="rId26"/>
    <sheet name="urb" sheetId="36" state="hidden" r:id="rId27"/>
    <sheet name="admiterr" sheetId="34" state="hidden" r:id="rId28"/>
    <sheet name="cult" sheetId="31" state="hidden" r:id="rId29"/>
    <sheet name="inv" sheetId="29" state="hidden" r:id="rId30"/>
    <sheet name="BASE" sheetId="8" state="hidden" r:id="rId31"/>
  </sheets>
  <definedNames>
    <definedName name="_xlnm._FilterDatabase" localSheetId="28" hidden="1">cult!$A$152:$I$269</definedName>
    <definedName name="_xlnm._FilterDatabase" localSheetId="7" hidden="1">educacion!$C$45:$K$78</definedName>
    <definedName name="_xlnm._FilterDatabase" localSheetId="2" hidden="1">zonas!$T$17:$T$203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4" i="36" l="1"/>
  <c r="J43" i="36"/>
  <c r="J42" i="36"/>
  <c r="J41" i="36"/>
  <c r="J40" i="36"/>
  <c r="J39" i="36"/>
  <c r="J38" i="36"/>
  <c r="J37" i="36"/>
  <c r="J36" i="36"/>
  <c r="J35" i="36"/>
  <c r="J34" i="36"/>
  <c r="J33" i="36"/>
  <c r="J32" i="36"/>
  <c r="J31" i="36"/>
  <c r="J30" i="36"/>
  <c r="J29" i="36"/>
  <c r="J28" i="36"/>
  <c r="J27" i="36"/>
  <c r="J26" i="36"/>
  <c r="J25" i="36"/>
  <c r="J24" i="36"/>
  <c r="J21" i="36"/>
  <c r="J20" i="36"/>
  <c r="J19" i="36"/>
  <c r="J18" i="36"/>
  <c r="J17" i="36"/>
  <c r="J16" i="36"/>
  <c r="J15" i="36"/>
  <c r="J14" i="36"/>
  <c r="P12" i="27" l="1"/>
  <c r="P15" i="27"/>
  <c r="P14" i="27"/>
  <c r="P13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15" i="27"/>
  <c r="H117" i="27" s="1"/>
  <c r="H112" i="27"/>
  <c r="H110" i="27"/>
  <c r="H109" i="27"/>
  <c r="H108" i="27"/>
  <c r="H107" i="27"/>
  <c r="H104" i="27"/>
  <c r="H101" i="27"/>
  <c r="H99" i="27"/>
  <c r="H97" i="27"/>
  <c r="H96" i="27"/>
  <c r="H92" i="27"/>
  <c r="H90" i="27"/>
  <c r="H93" i="27" s="1"/>
  <c r="H87" i="27"/>
  <c r="H85" i="27"/>
  <c r="H83" i="27"/>
  <c r="H81" i="27"/>
  <c r="H79" i="27"/>
  <c r="H86" i="27" s="1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6" i="27"/>
  <c r="H43" i="27"/>
  <c r="H12" i="27"/>
  <c r="H82" i="27" l="1"/>
  <c r="H84" i="27"/>
  <c r="H116" i="27"/>
  <c r="W14" i="14" l="1"/>
  <c r="F13" i="37" l="1"/>
  <c r="F12" i="37"/>
  <c r="F14" i="37"/>
  <c r="F20" i="37"/>
  <c r="F18" i="37"/>
  <c r="F17" i="37"/>
  <c r="F9" i="37"/>
  <c r="G7" i="37"/>
  <c r="F4" i="37"/>
  <c r="G5" i="37" s="1"/>
  <c r="G13" i="37" s="1"/>
  <c r="K2" i="37"/>
  <c r="K4" i="37" s="1"/>
  <c r="J2" i="37"/>
  <c r="J4" i="37" s="1"/>
  <c r="I2" i="37"/>
  <c r="I4" i="37" s="1"/>
  <c r="I7" i="37" s="1"/>
  <c r="H2" i="37"/>
  <c r="H4" i="37" s="1"/>
  <c r="G17" i="37" l="1"/>
  <c r="G20" i="37"/>
  <c r="G12" i="37"/>
  <c r="G9" i="37"/>
  <c r="G18" i="37"/>
  <c r="G14" i="37"/>
  <c r="H7" i="37"/>
  <c r="H5" i="37"/>
  <c r="J7" i="37"/>
  <c r="J5" i="37"/>
  <c r="K5" i="37"/>
  <c r="K7" i="37"/>
  <c r="I5" i="37"/>
  <c r="J18" i="37" l="1"/>
  <c r="J13" i="37"/>
  <c r="J14" i="37"/>
  <c r="J9" i="37"/>
  <c r="J12" i="37"/>
  <c r="J20" i="37"/>
  <c r="J17" i="37"/>
  <c r="I12" i="37"/>
  <c r="I20" i="37"/>
  <c r="I17" i="37"/>
  <c r="I13" i="37"/>
  <c r="I14" i="37"/>
  <c r="I18" i="37"/>
  <c r="I9" i="37"/>
  <c r="H20" i="37"/>
  <c r="H12" i="37"/>
  <c r="H17" i="37"/>
  <c r="H13" i="37"/>
  <c r="H14" i="37"/>
  <c r="H18" i="37"/>
  <c r="H9" i="37"/>
  <c r="K13" i="37"/>
  <c r="K14" i="37"/>
  <c r="K18" i="37"/>
  <c r="K9" i="37"/>
  <c r="K12" i="37"/>
  <c r="K20" i="37"/>
  <c r="K17" i="37"/>
  <c r="H13" i="27"/>
  <c r="F21" i="35" l="1"/>
  <c r="F20" i="35"/>
  <c r="F16" i="35"/>
  <c r="F17" i="35" s="1"/>
  <c r="F15" i="35"/>
  <c r="F11" i="35"/>
  <c r="F12" i="35" s="1"/>
  <c r="F10" i="35"/>
  <c r="G7" i="35"/>
  <c r="F4" i="35"/>
  <c r="G5" i="35" s="1"/>
  <c r="G21" i="35" s="1"/>
  <c r="K2" i="35"/>
  <c r="K4" i="35" s="1"/>
  <c r="J2" i="35"/>
  <c r="J4" i="35" s="1"/>
  <c r="I2" i="35"/>
  <c r="I4" i="35" s="1"/>
  <c r="H2" i="35"/>
  <c r="H4" i="35" s="1"/>
  <c r="H5" i="35" l="1"/>
  <c r="G10" i="35"/>
  <c r="G15" i="35"/>
  <c r="G20" i="35"/>
  <c r="G11" i="35"/>
  <c r="G12" i="35" s="1"/>
  <c r="G16" i="35"/>
  <c r="G17" i="35" s="1"/>
  <c r="J5" i="35"/>
  <c r="J7" i="35"/>
  <c r="K7" i="35"/>
  <c r="K5" i="35"/>
  <c r="I7" i="35"/>
  <c r="I5" i="35"/>
  <c r="H7" i="35"/>
  <c r="K21" i="35" l="1"/>
  <c r="K16" i="35"/>
  <c r="K17" i="35" s="1"/>
  <c r="K11" i="35"/>
  <c r="K12" i="35" s="1"/>
  <c r="K20" i="35"/>
  <c r="K15" i="35"/>
  <c r="K10" i="35"/>
  <c r="H20" i="35"/>
  <c r="H15" i="35"/>
  <c r="H10" i="35"/>
  <c r="H21" i="35"/>
  <c r="H16" i="35"/>
  <c r="H17" i="35" s="1"/>
  <c r="H11" i="35"/>
  <c r="H12" i="35" s="1"/>
  <c r="I20" i="35"/>
  <c r="I15" i="35"/>
  <c r="I10" i="35"/>
  <c r="I21" i="35"/>
  <c r="I16" i="35"/>
  <c r="I17" i="35" s="1"/>
  <c r="I11" i="35"/>
  <c r="I12" i="35" s="1"/>
  <c r="J21" i="35"/>
  <c r="J16" i="35"/>
  <c r="J17" i="35" s="1"/>
  <c r="J11" i="35"/>
  <c r="J12" i="35" s="1"/>
  <c r="J20" i="35"/>
  <c r="J15" i="35"/>
  <c r="J10" i="35"/>
  <c r="F34" i="33"/>
  <c r="F33" i="33"/>
  <c r="F32" i="33"/>
  <c r="F31" i="33"/>
  <c r="F30" i="33"/>
  <c r="F29" i="33"/>
  <c r="F28" i="33"/>
  <c r="F27" i="33"/>
  <c r="F26" i="33"/>
  <c r="F23" i="33"/>
  <c r="F22" i="33"/>
  <c r="F21" i="33"/>
  <c r="F20" i="33"/>
  <c r="F17" i="33"/>
  <c r="F16" i="33"/>
  <c r="F15" i="33"/>
  <c r="F14" i="33"/>
  <c r="F11" i="33"/>
  <c r="G7" i="33" l="1"/>
  <c r="F4" i="33"/>
  <c r="G5" i="33" s="1"/>
  <c r="K2" i="33"/>
  <c r="K4" i="33" s="1"/>
  <c r="K7" i="33" s="1"/>
  <c r="J2" i="33"/>
  <c r="J4" i="33" s="1"/>
  <c r="I2" i="33"/>
  <c r="I4" i="33" s="1"/>
  <c r="I7" i="33" s="1"/>
  <c r="H2" i="33"/>
  <c r="H4" i="33" s="1"/>
  <c r="G27" i="33" l="1"/>
  <c r="G17" i="33"/>
  <c r="G11" i="33"/>
  <c r="G34" i="33"/>
  <c r="G32" i="33"/>
  <c r="G30" i="33"/>
  <c r="G28" i="33"/>
  <c r="G26" i="33"/>
  <c r="G22" i="33"/>
  <c r="G20" i="33"/>
  <c r="G16" i="33"/>
  <c r="G14" i="33"/>
  <c r="G33" i="33"/>
  <c r="G31" i="33"/>
  <c r="G29" i="33"/>
  <c r="G23" i="33"/>
  <c r="G21" i="33"/>
  <c r="G15" i="33"/>
  <c r="H5" i="33"/>
  <c r="I5" i="33"/>
  <c r="J5" i="33"/>
  <c r="K5" i="33"/>
  <c r="H7" i="33"/>
  <c r="J7" i="33"/>
  <c r="G63" i="33"/>
  <c r="D72" i="33" s="1"/>
  <c r="O40" i="31"/>
  <c r="O41" i="31" s="1"/>
  <c r="O42" i="31" s="1"/>
  <c r="O43" i="31" s="1"/>
  <c r="O44" i="31" s="1"/>
  <c r="O45" i="31" s="1"/>
  <c r="O46" i="31" s="1"/>
  <c r="A46" i="31" s="1"/>
  <c r="O47" i="31"/>
  <c r="O48" i="31" s="1"/>
  <c r="O49" i="31" s="1"/>
  <c r="O50" i="31" s="1"/>
  <c r="A50" i="31" s="1"/>
  <c r="O51" i="31"/>
  <c r="A51" i="31" s="1"/>
  <c r="O58" i="31"/>
  <c r="O59" i="31" s="1"/>
  <c r="O60" i="31" s="1"/>
  <c r="O61" i="31" s="1"/>
  <c r="O62" i="31" s="1"/>
  <c r="O63" i="31" s="1"/>
  <c r="O64" i="31" s="1"/>
  <c r="O65" i="31" s="1"/>
  <c r="O66" i="31" s="1"/>
  <c r="O67" i="31" s="1"/>
  <c r="O68" i="31" s="1"/>
  <c r="O69" i="31" s="1"/>
  <c r="O70" i="31" s="1"/>
  <c r="O71" i="31" s="1"/>
  <c r="O72" i="31" s="1"/>
  <c r="O73" i="31" s="1"/>
  <c r="O74" i="31" s="1"/>
  <c r="O75" i="31" s="1"/>
  <c r="O76" i="31" s="1"/>
  <c r="O77" i="31" s="1"/>
  <c r="O78" i="31" s="1"/>
  <c r="O79" i="31" s="1"/>
  <c r="A79" i="31" s="1"/>
  <c r="O80" i="31"/>
  <c r="O81" i="31" s="1"/>
  <c r="A81" i="31" s="1"/>
  <c r="O82" i="31"/>
  <c r="O83" i="31" s="1"/>
  <c r="O84" i="31" s="1"/>
  <c r="O85" i="31" s="1"/>
  <c r="O86" i="31" s="1"/>
  <c r="O87" i="31" s="1"/>
  <c r="O88" i="31" s="1"/>
  <c r="O89" i="31" s="1"/>
  <c r="O90" i="31" s="1"/>
  <c r="O91" i="31" s="1"/>
  <c r="O92" i="31" s="1"/>
  <c r="O93" i="31" s="1"/>
  <c r="O94" i="31" s="1"/>
  <c r="O95" i="31" s="1"/>
  <c r="O96" i="31" s="1"/>
  <c r="O97" i="31" s="1"/>
  <c r="O98" i="31" s="1"/>
  <c r="O99" i="31" s="1"/>
  <c r="O100" i="31" s="1"/>
  <c r="O101" i="31" s="1"/>
  <c r="O102" i="31" s="1"/>
  <c r="O103" i="31" s="1"/>
  <c r="O104" i="31" s="1"/>
  <c r="O105" i="31" s="1"/>
  <c r="O106" i="31" s="1"/>
  <c r="O107" i="31" s="1"/>
  <c r="O108" i="31" s="1"/>
  <c r="O109" i="31" s="1"/>
  <c r="O110" i="31" s="1"/>
  <c r="O111" i="31" s="1"/>
  <c r="O112" i="31" s="1"/>
  <c r="O113" i="31" s="1"/>
  <c r="O114" i="31" s="1"/>
  <c r="O115" i="31" s="1"/>
  <c r="O116" i="31" s="1"/>
  <c r="O117" i="31" s="1"/>
  <c r="O118" i="31" s="1"/>
  <c r="O119" i="31" s="1"/>
  <c r="O120" i="31" s="1"/>
  <c r="O121" i="31" s="1"/>
  <c r="O122" i="31" s="1"/>
  <c r="O123" i="31" s="1"/>
  <c r="O124" i="31" s="1"/>
  <c r="O125" i="31" s="1"/>
  <c r="O126" i="31" s="1"/>
  <c r="O127" i="31" s="1"/>
  <c r="O128" i="31" s="1"/>
  <c r="O129" i="31" s="1"/>
  <c r="O130" i="31" s="1"/>
  <c r="O131" i="31" s="1"/>
  <c r="O132" i="31" s="1"/>
  <c r="O133" i="31" s="1"/>
  <c r="O134" i="31" s="1"/>
  <c r="O135" i="31" s="1"/>
  <c r="O136" i="31" s="1"/>
  <c r="O137" i="31" s="1"/>
  <c r="O138" i="31" s="1"/>
  <c r="O139" i="31" s="1"/>
  <c r="O140" i="31" s="1"/>
  <c r="O141" i="31" s="1"/>
  <c r="O142" i="31" s="1"/>
  <c r="O143" i="31" s="1"/>
  <c r="O144" i="31" s="1"/>
  <c r="O145" i="31" s="1"/>
  <c r="O146" i="31" s="1"/>
  <c r="A146" i="31" s="1"/>
  <c r="O7" i="31"/>
  <c r="O8" i="31" s="1"/>
  <c r="O9" i="31" s="1"/>
  <c r="O10" i="31" s="1"/>
  <c r="O11" i="31" s="1"/>
  <c r="O12" i="31" s="1"/>
  <c r="O13" i="31" s="1"/>
  <c r="O14" i="31" s="1"/>
  <c r="O15" i="31" s="1"/>
  <c r="O16" i="31" s="1"/>
  <c r="O17" i="31" s="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A39" i="31" s="1"/>
  <c r="I153" i="31"/>
  <c r="I154" i="31"/>
  <c r="I155" i="31"/>
  <c r="I156" i="31"/>
  <c r="I157" i="31"/>
  <c r="I159" i="31"/>
  <c r="I160" i="31"/>
  <c r="I161" i="31"/>
  <c r="I162" i="31"/>
  <c r="I164" i="31"/>
  <c r="I165" i="31"/>
  <c r="I167" i="31"/>
  <c r="I168" i="31"/>
  <c r="I170" i="31"/>
  <c r="I171" i="31"/>
  <c r="I172" i="31"/>
  <c r="I173" i="31"/>
  <c r="I174" i="31"/>
  <c r="I175" i="31"/>
  <c r="I177" i="31"/>
  <c r="I178" i="31"/>
  <c r="I179" i="31"/>
  <c r="I180" i="31"/>
  <c r="I181" i="31"/>
  <c r="I182" i="31"/>
  <c r="I183" i="31"/>
  <c r="I184" i="31"/>
  <c r="I185" i="31"/>
  <c r="I186" i="31"/>
  <c r="I188" i="31"/>
  <c r="I189" i="31"/>
  <c r="I190" i="31"/>
  <c r="I191" i="31"/>
  <c r="I192" i="31"/>
  <c r="I195" i="31"/>
  <c r="I196" i="31"/>
  <c r="I197" i="31"/>
  <c r="I198" i="31"/>
  <c r="I201" i="31"/>
  <c r="I202" i="31"/>
  <c r="I203" i="31"/>
  <c r="I204" i="31"/>
  <c r="I205" i="31"/>
  <c r="I206" i="31"/>
  <c r="I207" i="31"/>
  <c r="I208" i="31"/>
  <c r="I209" i="31"/>
  <c r="I210" i="31"/>
  <c r="I211" i="31"/>
  <c r="I212" i="31"/>
  <c r="I213" i="31"/>
  <c r="I215" i="31"/>
  <c r="I216" i="31"/>
  <c r="I217" i="31"/>
  <c r="I218" i="31"/>
  <c r="I219" i="31"/>
  <c r="I221" i="31"/>
  <c r="I222" i="31"/>
  <c r="I223" i="31"/>
  <c r="I224" i="31"/>
  <c r="I225" i="31"/>
  <c r="I226" i="31"/>
  <c r="I227" i="31"/>
  <c r="I228" i="31"/>
  <c r="I229" i="31"/>
  <c r="I230" i="31"/>
  <c r="I232" i="31"/>
  <c r="I236" i="31"/>
  <c r="I237" i="31"/>
  <c r="I239" i="31"/>
  <c r="I240" i="31"/>
  <c r="I242" i="31"/>
  <c r="I244" i="31"/>
  <c r="I246" i="31"/>
  <c r="I247" i="31"/>
  <c r="I248" i="31"/>
  <c r="I249" i="31"/>
  <c r="I250" i="31"/>
  <c r="I251" i="31"/>
  <c r="I252" i="31"/>
  <c r="I253" i="31"/>
  <c r="I255" i="31"/>
  <c r="I257" i="31"/>
  <c r="I260" i="31"/>
  <c r="I261" i="31"/>
  <c r="I262" i="31"/>
  <c r="I263" i="31"/>
  <c r="I264" i="31"/>
  <c r="I265" i="31"/>
  <c r="I266" i="31"/>
  <c r="I267" i="31"/>
  <c r="I268" i="31"/>
  <c r="I269" i="31"/>
  <c r="G41" i="33"/>
  <c r="D44" i="33" s="1"/>
  <c r="F259" i="31"/>
  <c r="A259" i="31" s="1"/>
  <c r="F253" i="31"/>
  <c r="F254" i="31" s="1"/>
  <c r="F255" i="31" s="1"/>
  <c r="F256" i="31" s="1"/>
  <c r="F257" i="31" s="1"/>
  <c r="F258" i="31" s="1"/>
  <c r="A258" i="31" s="1"/>
  <c r="F239" i="31"/>
  <c r="A239" i="31" s="1"/>
  <c r="F227" i="31"/>
  <c r="A227" i="31" s="1"/>
  <c r="F217" i="31"/>
  <c r="F218" i="31" s="1"/>
  <c r="F219" i="31" s="1"/>
  <c r="F220" i="31" s="1"/>
  <c r="F221" i="31" s="1"/>
  <c r="F222" i="31" s="1"/>
  <c r="F223" i="31" s="1"/>
  <c r="F224" i="31" s="1"/>
  <c r="F225" i="31" s="1"/>
  <c r="F226" i="31" s="1"/>
  <c r="A226" i="31" s="1"/>
  <c r="F211" i="31"/>
  <c r="A211" i="31" s="1"/>
  <c r="F201" i="31"/>
  <c r="F202" i="31" s="1"/>
  <c r="F203" i="31" s="1"/>
  <c r="F204" i="31" s="1"/>
  <c r="F205" i="31" s="1"/>
  <c r="F206" i="31" s="1"/>
  <c r="F207" i="31" s="1"/>
  <c r="F208" i="31" s="1"/>
  <c r="F209" i="31" s="1"/>
  <c r="F210" i="31" s="1"/>
  <c r="A210" i="31" s="1"/>
  <c r="F185" i="31"/>
  <c r="F186" i="31" s="1"/>
  <c r="F187" i="31" s="1"/>
  <c r="F188" i="31" s="1"/>
  <c r="F189" i="31" s="1"/>
  <c r="F190" i="31" s="1"/>
  <c r="F191" i="31" s="1"/>
  <c r="F192" i="31" s="1"/>
  <c r="F193" i="31" s="1"/>
  <c r="F194" i="31" s="1"/>
  <c r="F195" i="31" s="1"/>
  <c r="F196" i="31" s="1"/>
  <c r="F197" i="31" s="1"/>
  <c r="F198" i="31" s="1"/>
  <c r="F199" i="31" s="1"/>
  <c r="F200" i="31" s="1"/>
  <c r="A200" i="31" s="1"/>
  <c r="F176" i="31"/>
  <c r="F177" i="31" s="1"/>
  <c r="F178" i="31" s="1"/>
  <c r="F179" i="31" s="1"/>
  <c r="F180" i="31" s="1"/>
  <c r="F181" i="31" s="1"/>
  <c r="F182" i="31" s="1"/>
  <c r="F183" i="31" s="1"/>
  <c r="F184" i="31" s="1"/>
  <c r="A184" i="31" s="1"/>
  <c r="F167" i="31"/>
  <c r="A167" i="31" s="1"/>
  <c r="F160" i="31"/>
  <c r="F161" i="31" s="1"/>
  <c r="F162" i="31" s="1"/>
  <c r="F163" i="31" s="1"/>
  <c r="F164" i="31" s="1"/>
  <c r="F165" i="31" s="1"/>
  <c r="F166" i="31" s="1"/>
  <c r="A166" i="31" s="1"/>
  <c r="F153" i="31"/>
  <c r="F154" i="31" s="1"/>
  <c r="F155" i="31" s="1"/>
  <c r="F156" i="31" s="1"/>
  <c r="F157" i="31" s="1"/>
  <c r="F158" i="31" s="1"/>
  <c r="F159" i="31" s="1"/>
  <c r="A159" i="31" s="1"/>
  <c r="J34" i="33" l="1"/>
  <c r="J33" i="33"/>
  <c r="J31" i="33"/>
  <c r="J29" i="33"/>
  <c r="J27" i="33"/>
  <c r="J23" i="33"/>
  <c r="J21" i="33"/>
  <c r="J17" i="33"/>
  <c r="J15" i="33"/>
  <c r="J11" i="33"/>
  <c r="J32" i="33"/>
  <c r="J30" i="33"/>
  <c r="J28" i="33"/>
  <c r="J26" i="33"/>
  <c r="J22" i="33"/>
  <c r="J20" i="33"/>
  <c r="J16" i="33"/>
  <c r="J14" i="33"/>
  <c r="K33" i="33"/>
  <c r="K31" i="33"/>
  <c r="K23" i="33"/>
  <c r="K15" i="33"/>
  <c r="K34" i="33"/>
  <c r="K32" i="33"/>
  <c r="K30" i="33"/>
  <c r="K28" i="33"/>
  <c r="K26" i="33"/>
  <c r="K22" i="33"/>
  <c r="K20" i="33"/>
  <c r="K16" i="33"/>
  <c r="K14" i="33"/>
  <c r="K29" i="33"/>
  <c r="K27" i="33"/>
  <c r="K21" i="33"/>
  <c r="K17" i="33"/>
  <c r="K11" i="33"/>
  <c r="I30" i="33"/>
  <c r="I28" i="33"/>
  <c r="I22" i="33"/>
  <c r="I20" i="33"/>
  <c r="I14" i="33"/>
  <c r="I33" i="33"/>
  <c r="I31" i="33"/>
  <c r="I29" i="33"/>
  <c r="I27" i="33"/>
  <c r="I23" i="33"/>
  <c r="I21" i="33"/>
  <c r="I17" i="33"/>
  <c r="I15" i="33"/>
  <c r="I11" i="33"/>
  <c r="I34" i="33"/>
  <c r="I32" i="33"/>
  <c r="I26" i="33"/>
  <c r="I16" i="33"/>
  <c r="H23" i="33"/>
  <c r="H34" i="33"/>
  <c r="H32" i="33"/>
  <c r="H30" i="33"/>
  <c r="H28" i="33"/>
  <c r="H26" i="33"/>
  <c r="H22" i="33"/>
  <c r="H20" i="33"/>
  <c r="H16" i="33"/>
  <c r="H14" i="33"/>
  <c r="H33" i="33"/>
  <c r="H31" i="33"/>
  <c r="H29" i="33"/>
  <c r="H27" i="33"/>
  <c r="H21" i="33"/>
  <c r="H17" i="33"/>
  <c r="H15" i="33"/>
  <c r="H11" i="33"/>
  <c r="A256" i="31"/>
  <c r="A224" i="31"/>
  <c r="A48" i="31"/>
  <c r="A176" i="31"/>
  <c r="F168" i="31"/>
  <c r="F169" i="31" s="1"/>
  <c r="F170" i="31" s="1"/>
  <c r="F171" i="31" s="1"/>
  <c r="F172" i="31" s="1"/>
  <c r="F173" i="31" s="1"/>
  <c r="F174" i="31" s="1"/>
  <c r="F175" i="31" s="1"/>
  <c r="A175" i="31" s="1"/>
  <c r="A208" i="31"/>
  <c r="A160" i="31"/>
  <c r="A47" i="31"/>
  <c r="A220" i="31"/>
  <c r="A196" i="31"/>
  <c r="A180" i="31"/>
  <c r="A156" i="31"/>
  <c r="A49" i="31"/>
  <c r="A192" i="31"/>
  <c r="F228" i="31"/>
  <c r="F229" i="31" s="1"/>
  <c r="F230" i="31" s="1"/>
  <c r="F231" i="31" s="1"/>
  <c r="F232" i="31" s="1"/>
  <c r="F233" i="31" s="1"/>
  <c r="F234" i="31" s="1"/>
  <c r="F235" i="31" s="1"/>
  <c r="F236" i="31" s="1"/>
  <c r="F237" i="31" s="1"/>
  <c r="F238" i="31" s="1"/>
  <c r="A238" i="31" s="1"/>
  <c r="A204" i="31"/>
  <c r="A188" i="31"/>
  <c r="A164" i="31"/>
  <c r="O52" i="31"/>
  <c r="O53" i="31" s="1"/>
  <c r="O54" i="31" s="1"/>
  <c r="O55" i="31" s="1"/>
  <c r="O56" i="31" s="1"/>
  <c r="O57" i="31" s="1"/>
  <c r="A57" i="31" s="1"/>
  <c r="A80" i="31"/>
  <c r="A7" i="31"/>
  <c r="A143" i="31"/>
  <c r="A139" i="31"/>
  <c r="A135" i="31"/>
  <c r="A131" i="31"/>
  <c r="A127" i="31"/>
  <c r="A123" i="31"/>
  <c r="A119" i="31"/>
  <c r="A115" i="31"/>
  <c r="A111" i="31"/>
  <c r="A107" i="31"/>
  <c r="A103" i="31"/>
  <c r="A99" i="31"/>
  <c r="A95" i="31"/>
  <c r="A91" i="31"/>
  <c r="A87" i="31"/>
  <c r="A83" i="31"/>
  <c r="A75" i="31"/>
  <c r="A71" i="31"/>
  <c r="A67" i="31"/>
  <c r="A63" i="31"/>
  <c r="A59" i="31"/>
  <c r="A55" i="31"/>
  <c r="A43" i="31"/>
  <c r="A35" i="31"/>
  <c r="A31" i="31"/>
  <c r="A27" i="31"/>
  <c r="A23" i="31"/>
  <c r="A19" i="31"/>
  <c r="A15" i="31"/>
  <c r="A11" i="31"/>
  <c r="A142" i="31"/>
  <c r="A138" i="31"/>
  <c r="A134" i="31"/>
  <c r="A130" i="31"/>
  <c r="A126" i="31"/>
  <c r="A122" i="31"/>
  <c r="A118" i="31"/>
  <c r="A114" i="31"/>
  <c r="A110" i="31"/>
  <c r="A106" i="31"/>
  <c r="A102" i="31"/>
  <c r="A98" i="31"/>
  <c r="A94" i="31"/>
  <c r="A90" i="31"/>
  <c r="A86" i="31"/>
  <c r="A82" i="31"/>
  <c r="A78" i="31"/>
  <c r="A74" i="31"/>
  <c r="A70" i="31"/>
  <c r="A66" i="31"/>
  <c r="A62" i="31"/>
  <c r="A58" i="31"/>
  <c r="A42" i="31"/>
  <c r="A38" i="31"/>
  <c r="A34" i="31"/>
  <c r="A30" i="31"/>
  <c r="A26" i="31"/>
  <c r="A22" i="31"/>
  <c r="A18" i="31"/>
  <c r="A14" i="31"/>
  <c r="A10" i="31"/>
  <c r="A145" i="31"/>
  <c r="A141" i="31"/>
  <c r="A137" i="31"/>
  <c r="A133" i="31"/>
  <c r="A129" i="31"/>
  <c r="A125" i="31"/>
  <c r="A121" i="31"/>
  <c r="A117" i="31"/>
  <c r="A113" i="31"/>
  <c r="A109" i="31"/>
  <c r="A105" i="31"/>
  <c r="A101" i="31"/>
  <c r="A97" i="31"/>
  <c r="A93" i="31"/>
  <c r="A89" i="31"/>
  <c r="A85" i="31"/>
  <c r="A77" i="31"/>
  <c r="A73" i="31"/>
  <c r="A69" i="31"/>
  <c r="A65" i="31"/>
  <c r="A61" i="31"/>
  <c r="A45" i="31"/>
  <c r="A41" i="31"/>
  <c r="A37" i="31"/>
  <c r="A33" i="31"/>
  <c r="A29" i="31"/>
  <c r="A25" i="31"/>
  <c r="A21" i="31"/>
  <c r="A17" i="31"/>
  <c r="A13" i="31"/>
  <c r="A9" i="31"/>
  <c r="A144" i="31"/>
  <c r="A140" i="31"/>
  <c r="A136" i="31"/>
  <c r="A132" i="31"/>
  <c r="A128" i="31"/>
  <c r="A124" i="31"/>
  <c r="A120" i="31"/>
  <c r="A116" i="31"/>
  <c r="A112" i="31"/>
  <c r="A108" i="31"/>
  <c r="A104" i="31"/>
  <c r="A100" i="31"/>
  <c r="A96" i="31"/>
  <c r="A92" i="31"/>
  <c r="A88" i="31"/>
  <c r="A84" i="31"/>
  <c r="A76" i="31"/>
  <c r="A72" i="31"/>
  <c r="A68" i="31"/>
  <c r="A64" i="31"/>
  <c r="A60" i="31"/>
  <c r="A44" i="31"/>
  <c r="A40" i="31"/>
  <c r="A36" i="31"/>
  <c r="A32" i="31"/>
  <c r="A28" i="31"/>
  <c r="A24" i="31"/>
  <c r="A20" i="31"/>
  <c r="A16" i="31"/>
  <c r="A12" i="31"/>
  <c r="A8" i="31"/>
  <c r="D65" i="33"/>
  <c r="D119" i="33"/>
  <c r="D114" i="33"/>
  <c r="D103" i="33"/>
  <c r="D98" i="33"/>
  <c r="D87" i="33"/>
  <c r="D82" i="33"/>
  <c r="D76" i="33"/>
  <c r="D129" i="33"/>
  <c r="D123" i="33"/>
  <c r="D118" i="33"/>
  <c r="D113" i="33"/>
  <c r="D107" i="33"/>
  <c r="D102" i="33"/>
  <c r="D97" i="33"/>
  <c r="D91" i="33"/>
  <c r="D86" i="33"/>
  <c r="D81" i="33"/>
  <c r="D73" i="33"/>
  <c r="D66" i="33"/>
  <c r="D127" i="33"/>
  <c r="D122" i="33"/>
  <c r="D117" i="33"/>
  <c r="D111" i="33"/>
  <c r="D106" i="33"/>
  <c r="D101" i="33"/>
  <c r="D95" i="33"/>
  <c r="D90" i="33"/>
  <c r="D85" i="33"/>
  <c r="D78" i="33"/>
  <c r="D67" i="33"/>
  <c r="D71" i="33"/>
  <c r="D75" i="33"/>
  <c r="D79" i="33"/>
  <c r="D69" i="33"/>
  <c r="D74" i="33"/>
  <c r="D80" i="33"/>
  <c r="D84" i="33"/>
  <c r="D88" i="33"/>
  <c r="D92" i="33"/>
  <c r="D96" i="33"/>
  <c r="D100" i="33"/>
  <c r="D104" i="33"/>
  <c r="D108" i="33"/>
  <c r="D112" i="33"/>
  <c r="D116" i="33"/>
  <c r="D120" i="33"/>
  <c r="D124" i="33"/>
  <c r="D128" i="33"/>
  <c r="D126" i="33"/>
  <c r="D121" i="33"/>
  <c r="D115" i="33"/>
  <c r="D110" i="33"/>
  <c r="D105" i="33"/>
  <c r="D99" i="33"/>
  <c r="D94" i="33"/>
  <c r="D89" i="33"/>
  <c r="D83" i="33"/>
  <c r="D77" i="33"/>
  <c r="D70" i="33"/>
  <c r="D125" i="33"/>
  <c r="D109" i="33"/>
  <c r="D93" i="33"/>
  <c r="D68" i="33"/>
  <c r="F240" i="31"/>
  <c r="A153" i="31"/>
  <c r="A254" i="31"/>
  <c r="A222" i="31"/>
  <c r="A218" i="31"/>
  <c r="A206" i="31"/>
  <c r="A202" i="31"/>
  <c r="A198" i="31"/>
  <c r="A194" i="31"/>
  <c r="A190" i="31"/>
  <c r="A186" i="31"/>
  <c r="A182" i="31"/>
  <c r="A178" i="31"/>
  <c r="A174" i="31"/>
  <c r="A170" i="31"/>
  <c r="A162" i="31"/>
  <c r="A158" i="31"/>
  <c r="A154" i="31"/>
  <c r="F212" i="31"/>
  <c r="F260" i="31"/>
  <c r="A257" i="31"/>
  <c r="A253" i="31"/>
  <c r="A229" i="31"/>
  <c r="A225" i="31"/>
  <c r="A221" i="31"/>
  <c r="A217" i="31"/>
  <c r="A209" i="31"/>
  <c r="A205" i="31"/>
  <c r="A201" i="31"/>
  <c r="A197" i="31"/>
  <c r="A193" i="31"/>
  <c r="A189" i="31"/>
  <c r="A185" i="31"/>
  <c r="A181" i="31"/>
  <c r="A177" i="31"/>
  <c r="A173" i="31"/>
  <c r="A169" i="31"/>
  <c r="A165" i="31"/>
  <c r="A161" i="31"/>
  <c r="A157" i="31"/>
  <c r="A172" i="31"/>
  <c r="A168" i="31"/>
  <c r="A255" i="31"/>
  <c r="A223" i="31"/>
  <c r="A219" i="31"/>
  <c r="A207" i="31"/>
  <c r="A203" i="31"/>
  <c r="A199" i="31"/>
  <c r="A195" i="31"/>
  <c r="A191" i="31"/>
  <c r="A187" i="31"/>
  <c r="A183" i="31"/>
  <c r="A179" i="31"/>
  <c r="A171" i="31"/>
  <c r="A163" i="31"/>
  <c r="A155" i="31"/>
  <c r="D58" i="33"/>
  <c r="D54" i="33"/>
  <c r="D50" i="33"/>
  <c r="D43" i="33"/>
  <c r="D55" i="33"/>
  <c r="D51" i="33"/>
  <c r="D47" i="33"/>
  <c r="D46" i="33"/>
  <c r="D57" i="33"/>
  <c r="D53" i="33"/>
  <c r="D49" i="33"/>
  <c r="D45" i="33"/>
  <c r="D56" i="33"/>
  <c r="D52" i="33"/>
  <c r="D48" i="33"/>
  <c r="F54" i="13"/>
  <c r="F25" i="11"/>
  <c r="F24" i="11"/>
  <c r="F20" i="11"/>
  <c r="F19" i="11"/>
  <c r="F12" i="11"/>
  <c r="F77" i="11"/>
  <c r="F76" i="11"/>
  <c r="F74" i="11"/>
  <c r="F73" i="11"/>
  <c r="F66" i="11"/>
  <c r="F65" i="11"/>
  <c r="F64" i="11"/>
  <c r="F47" i="11"/>
  <c r="F58" i="11" s="1"/>
  <c r="F46" i="11"/>
  <c r="F60" i="11" s="1"/>
  <c r="F45" i="11"/>
  <c r="F56" i="11" s="1"/>
  <c r="F42" i="11"/>
  <c r="F43" i="11" s="1"/>
  <c r="F36" i="11"/>
  <c r="F37" i="11" s="1"/>
  <c r="F34" i="11"/>
  <c r="F35" i="11" s="1"/>
  <c r="F32" i="11"/>
  <c r="F33" i="11" s="1"/>
  <c r="F30" i="11"/>
  <c r="F31" i="11" s="1"/>
  <c r="F28" i="11"/>
  <c r="F29" i="11" s="1"/>
  <c r="F23" i="11"/>
  <c r="F18" i="11"/>
  <c r="F17" i="11"/>
  <c r="F15" i="11"/>
  <c r="F14" i="11"/>
  <c r="F11" i="11"/>
  <c r="A231" i="31" l="1"/>
  <c r="A233" i="31"/>
  <c r="A235" i="31"/>
  <c r="A232" i="31"/>
  <c r="A237" i="31"/>
  <c r="A236" i="31"/>
  <c r="A234" i="31"/>
  <c r="A228" i="31"/>
  <c r="A52" i="31"/>
  <c r="A54" i="31"/>
  <c r="A230" i="31"/>
  <c r="A56" i="31"/>
  <c r="E105" i="33" s="1"/>
  <c r="A53" i="31"/>
  <c r="G109" i="33" s="1"/>
  <c r="F70" i="33"/>
  <c r="G72" i="33"/>
  <c r="I72" i="33"/>
  <c r="E72" i="33"/>
  <c r="H72" i="33"/>
  <c r="F72" i="33"/>
  <c r="F83" i="33"/>
  <c r="I83" i="33"/>
  <c r="E83" i="33"/>
  <c r="H83" i="33"/>
  <c r="G83" i="33"/>
  <c r="F116" i="33"/>
  <c r="E84" i="33"/>
  <c r="I84" i="33"/>
  <c r="F84" i="33"/>
  <c r="H84" i="33"/>
  <c r="G84" i="33"/>
  <c r="F79" i="33"/>
  <c r="I79" i="33"/>
  <c r="G79" i="33"/>
  <c r="H79" i="33"/>
  <c r="E79" i="33"/>
  <c r="G78" i="33"/>
  <c r="H78" i="33"/>
  <c r="I78" i="33"/>
  <c r="F78" i="33"/>
  <c r="E78" i="33"/>
  <c r="H81" i="33"/>
  <c r="E81" i="33"/>
  <c r="G81" i="33"/>
  <c r="I81" i="33"/>
  <c r="F81" i="33"/>
  <c r="F102" i="33"/>
  <c r="F87" i="33"/>
  <c r="E87" i="33"/>
  <c r="G87" i="33"/>
  <c r="I87" i="33"/>
  <c r="H87" i="33"/>
  <c r="H119" i="33"/>
  <c r="G68" i="33"/>
  <c r="H68" i="33"/>
  <c r="E68" i="33"/>
  <c r="I68" i="33"/>
  <c r="F68" i="33"/>
  <c r="E70" i="33"/>
  <c r="I70" i="33"/>
  <c r="G70" i="33"/>
  <c r="H70" i="33"/>
  <c r="G94" i="33"/>
  <c r="F94" i="33"/>
  <c r="H94" i="33"/>
  <c r="E94" i="33"/>
  <c r="I94" i="33"/>
  <c r="E124" i="33"/>
  <c r="E92" i="33"/>
  <c r="I92" i="33"/>
  <c r="F92" i="33"/>
  <c r="G92" i="33"/>
  <c r="H92" i="33"/>
  <c r="E74" i="33"/>
  <c r="I74" i="33"/>
  <c r="F74" i="33"/>
  <c r="G74" i="33"/>
  <c r="H74" i="33"/>
  <c r="H71" i="33"/>
  <c r="E71" i="33"/>
  <c r="I71" i="33"/>
  <c r="F71" i="33"/>
  <c r="G71" i="33"/>
  <c r="G90" i="33"/>
  <c r="H90" i="33"/>
  <c r="E90" i="33"/>
  <c r="F90" i="33"/>
  <c r="I90" i="33"/>
  <c r="E66" i="33"/>
  <c r="I66" i="33"/>
  <c r="F66" i="33"/>
  <c r="G66" i="33"/>
  <c r="H66" i="33"/>
  <c r="F91" i="33"/>
  <c r="G91" i="33"/>
  <c r="H91" i="33"/>
  <c r="E91" i="33"/>
  <c r="I91" i="33"/>
  <c r="G76" i="33"/>
  <c r="E76" i="33"/>
  <c r="I76" i="33"/>
  <c r="F76" i="33"/>
  <c r="H76" i="33"/>
  <c r="I103" i="33"/>
  <c r="H93" i="33"/>
  <c r="F93" i="33"/>
  <c r="G93" i="33"/>
  <c r="I93" i="33"/>
  <c r="E93" i="33"/>
  <c r="H77" i="33"/>
  <c r="G77" i="33"/>
  <c r="I77" i="33"/>
  <c r="F77" i="33"/>
  <c r="E77" i="33"/>
  <c r="E121" i="33"/>
  <c r="E88" i="33"/>
  <c r="I88" i="33"/>
  <c r="G88" i="33"/>
  <c r="F88" i="33"/>
  <c r="H88" i="33"/>
  <c r="F69" i="33"/>
  <c r="G69" i="33"/>
  <c r="H69" i="33"/>
  <c r="E69" i="33"/>
  <c r="I69" i="33"/>
  <c r="H67" i="33"/>
  <c r="E67" i="33"/>
  <c r="I67" i="33"/>
  <c r="F67" i="33"/>
  <c r="G67" i="33"/>
  <c r="F95" i="33"/>
  <c r="G95" i="33"/>
  <c r="H95" i="33"/>
  <c r="I95" i="33"/>
  <c r="E95" i="33"/>
  <c r="G117" i="33"/>
  <c r="F73" i="33"/>
  <c r="G73" i="33"/>
  <c r="H73" i="33"/>
  <c r="E73" i="33"/>
  <c r="I73" i="33"/>
  <c r="H97" i="33"/>
  <c r="G97" i="33"/>
  <c r="I97" i="33"/>
  <c r="E97" i="33"/>
  <c r="F97" i="33"/>
  <c r="F118" i="33"/>
  <c r="G82" i="33"/>
  <c r="E82" i="33"/>
  <c r="H82" i="33"/>
  <c r="I82" i="33"/>
  <c r="F82" i="33"/>
  <c r="H125" i="33"/>
  <c r="H89" i="33"/>
  <c r="G89" i="33"/>
  <c r="E89" i="33"/>
  <c r="F89" i="33"/>
  <c r="I89" i="33"/>
  <c r="G110" i="33"/>
  <c r="F128" i="33"/>
  <c r="E96" i="33"/>
  <c r="I96" i="33"/>
  <c r="H96" i="33"/>
  <c r="G96" i="33"/>
  <c r="F96" i="33"/>
  <c r="E80" i="33"/>
  <c r="I80" i="33"/>
  <c r="H80" i="33"/>
  <c r="G80" i="33"/>
  <c r="F80" i="33"/>
  <c r="H75" i="33"/>
  <c r="E75" i="33"/>
  <c r="I75" i="33"/>
  <c r="F75" i="33"/>
  <c r="G75" i="33"/>
  <c r="H85" i="33"/>
  <c r="F85" i="33"/>
  <c r="I85" i="33"/>
  <c r="E85" i="33"/>
  <c r="G85" i="33"/>
  <c r="G106" i="33"/>
  <c r="F127" i="33"/>
  <c r="G86" i="33"/>
  <c r="F86" i="33"/>
  <c r="I86" i="33"/>
  <c r="E86" i="33"/>
  <c r="H86" i="33"/>
  <c r="I107" i="33"/>
  <c r="I129" i="33"/>
  <c r="I98" i="33"/>
  <c r="F98" i="33"/>
  <c r="H65" i="33"/>
  <c r="I65" i="33"/>
  <c r="G65" i="33"/>
  <c r="E65" i="33"/>
  <c r="F65" i="33"/>
  <c r="F261" i="31"/>
  <c r="A260" i="31"/>
  <c r="F213" i="31"/>
  <c r="A212" i="31"/>
  <c r="F241" i="31"/>
  <c r="A240" i="31"/>
  <c r="F51" i="11"/>
  <c r="F53" i="11"/>
  <c r="F55" i="11"/>
  <c r="F57" i="11"/>
  <c r="F59" i="11"/>
  <c r="F61" i="11"/>
  <c r="F50" i="11"/>
  <c r="F52" i="11"/>
  <c r="F54" i="11"/>
  <c r="F12" i="15"/>
  <c r="F11" i="15"/>
  <c r="F45" i="15"/>
  <c r="F27" i="15"/>
  <c r="F20" i="15"/>
  <c r="F17" i="15"/>
  <c r="E98" i="33" l="1"/>
  <c r="F129" i="33"/>
  <c r="G107" i="33"/>
  <c r="I127" i="33"/>
  <c r="I106" i="33"/>
  <c r="H112" i="33"/>
  <c r="I128" i="33"/>
  <c r="E114" i="33"/>
  <c r="I118" i="33"/>
  <c r="H104" i="33"/>
  <c r="I99" i="33"/>
  <c r="H111" i="33"/>
  <c r="H115" i="33"/>
  <c r="F119" i="33"/>
  <c r="I126" i="33"/>
  <c r="G129" i="33"/>
  <c r="E107" i="33"/>
  <c r="H127" i="33"/>
  <c r="H106" i="33"/>
  <c r="G112" i="33"/>
  <c r="E110" i="33"/>
  <c r="I125" i="33"/>
  <c r="H114" i="33"/>
  <c r="F120" i="33"/>
  <c r="I113" i="33"/>
  <c r="G108" i="33"/>
  <c r="E122" i="33"/>
  <c r="G126" i="33"/>
  <c r="F109" i="33"/>
  <c r="G98" i="33"/>
  <c r="H129" i="33"/>
  <c r="F107" i="33"/>
  <c r="E127" i="33"/>
  <c r="E106" i="33"/>
  <c r="E112" i="33"/>
  <c r="H110" i="33"/>
  <c r="E125" i="33"/>
  <c r="E120" i="33"/>
  <c r="G124" i="33"/>
  <c r="G123" i="33"/>
  <c r="G101" i="33"/>
  <c r="H100" i="33"/>
  <c r="I112" i="33"/>
  <c r="G128" i="33"/>
  <c r="I110" i="33"/>
  <c r="F125" i="33"/>
  <c r="I114" i="33"/>
  <c r="H118" i="33"/>
  <c r="G118" i="33"/>
  <c r="E117" i="33"/>
  <c r="F104" i="33"/>
  <c r="E104" i="33"/>
  <c r="I120" i="33"/>
  <c r="G121" i="33"/>
  <c r="E99" i="33"/>
  <c r="G103" i="33"/>
  <c r="E113" i="33"/>
  <c r="H113" i="33"/>
  <c r="I111" i="33"/>
  <c r="H108" i="33"/>
  <c r="E108" i="33"/>
  <c r="I124" i="33"/>
  <c r="I115" i="33"/>
  <c r="I119" i="33"/>
  <c r="H123" i="33"/>
  <c r="H102" i="33"/>
  <c r="G102" i="33"/>
  <c r="F122" i="33"/>
  <c r="E101" i="33"/>
  <c r="F100" i="33"/>
  <c r="G116" i="33"/>
  <c r="E116" i="33"/>
  <c r="F126" i="33"/>
  <c r="F105" i="33"/>
  <c r="I109" i="33"/>
  <c r="H109" i="33"/>
  <c r="H98" i="33"/>
  <c r="E129" i="33"/>
  <c r="H107" i="33"/>
  <c r="G127" i="33"/>
  <c r="F106" i="33"/>
  <c r="F112" i="33"/>
  <c r="H128" i="33"/>
  <c r="E128" i="33"/>
  <c r="F110" i="33"/>
  <c r="G125" i="33"/>
  <c r="F114" i="33"/>
  <c r="G114" i="33"/>
  <c r="E118" i="33"/>
  <c r="I117" i="33"/>
  <c r="G104" i="33"/>
  <c r="H120" i="33"/>
  <c r="F121" i="33"/>
  <c r="H121" i="33"/>
  <c r="H99" i="33"/>
  <c r="E103" i="33"/>
  <c r="F103" i="33"/>
  <c r="F113" i="33"/>
  <c r="G111" i="33"/>
  <c r="F108" i="33"/>
  <c r="H124" i="33"/>
  <c r="G115" i="33"/>
  <c r="F115" i="33"/>
  <c r="G119" i="33"/>
  <c r="E123" i="33"/>
  <c r="E102" i="33"/>
  <c r="I122" i="33"/>
  <c r="G122" i="33"/>
  <c r="I101" i="33"/>
  <c r="I100" i="33"/>
  <c r="H116" i="33"/>
  <c r="H126" i="33"/>
  <c r="I105" i="33"/>
  <c r="H105" i="33"/>
  <c r="E109" i="33"/>
  <c r="F117" i="33"/>
  <c r="H117" i="33"/>
  <c r="I104" i="33"/>
  <c r="G120" i="33"/>
  <c r="I121" i="33"/>
  <c r="G99" i="33"/>
  <c r="F99" i="33"/>
  <c r="H103" i="33"/>
  <c r="G113" i="33"/>
  <c r="E111" i="33"/>
  <c r="F111" i="33"/>
  <c r="I108" i="33"/>
  <c r="F124" i="33"/>
  <c r="E115" i="33"/>
  <c r="E119" i="33"/>
  <c r="I123" i="33"/>
  <c r="F123" i="33"/>
  <c r="I102" i="33"/>
  <c r="H122" i="33"/>
  <c r="F101" i="33"/>
  <c r="H101" i="33"/>
  <c r="G100" i="33"/>
  <c r="E100" i="33"/>
  <c r="I116" i="33"/>
  <c r="E126" i="33"/>
  <c r="G105" i="33"/>
  <c r="F214" i="31"/>
  <c r="A213" i="31"/>
  <c r="F242" i="31"/>
  <c r="A241" i="31"/>
  <c r="F262" i="31"/>
  <c r="A261" i="31"/>
  <c r="F22" i="28"/>
  <c r="F16" i="28"/>
  <c r="F15" i="28"/>
  <c r="F11" i="28"/>
  <c r="F10" i="28"/>
  <c r="F243" i="31" l="1"/>
  <c r="A242" i="31"/>
  <c r="F263" i="31"/>
  <c r="A262" i="31"/>
  <c r="F215" i="31"/>
  <c r="A214" i="31"/>
  <c r="F20" i="28"/>
  <c r="F12" i="28"/>
  <c r="F19" i="28"/>
  <c r="G7" i="28"/>
  <c r="F4" i="28"/>
  <c r="G5" i="28" s="1"/>
  <c r="K2" i="28"/>
  <c r="K4" i="28" s="1"/>
  <c r="J2" i="28"/>
  <c r="J4" i="28" s="1"/>
  <c r="I2" i="28"/>
  <c r="I4" i="28" s="1"/>
  <c r="I7" i="28" s="1"/>
  <c r="H2" i="28"/>
  <c r="H4" i="28" s="1"/>
  <c r="F264" i="31" l="1"/>
  <c r="A263" i="31"/>
  <c r="F216" i="31"/>
  <c r="A216" i="31" s="1"/>
  <c r="A215" i="31"/>
  <c r="F244" i="31"/>
  <c r="A243" i="31"/>
  <c r="H5" i="28"/>
  <c r="H15" i="28" s="1"/>
  <c r="G22" i="28"/>
  <c r="G15" i="28"/>
  <c r="G11" i="28"/>
  <c r="G16" i="28"/>
  <c r="G10" i="28"/>
  <c r="H7" i="28"/>
  <c r="I5" i="28"/>
  <c r="J7" i="28"/>
  <c r="J5" i="28"/>
  <c r="K5" i="28"/>
  <c r="K7" i="28"/>
  <c r="F33" i="21"/>
  <c r="F32" i="21"/>
  <c r="F31" i="21"/>
  <c r="F11" i="21"/>
  <c r="F28" i="21"/>
  <c r="F15" i="21"/>
  <c r="F23" i="2"/>
  <c r="G47" i="33" l="1"/>
  <c r="E43" i="33"/>
  <c r="E47" i="33"/>
  <c r="E44" i="33"/>
  <c r="F45" i="33"/>
  <c r="F44" i="33"/>
  <c r="F46" i="33"/>
  <c r="F43" i="33"/>
  <c r="E46" i="33"/>
  <c r="E45" i="33"/>
  <c r="G43" i="33"/>
  <c r="F47" i="33"/>
  <c r="G45" i="33"/>
  <c r="G46" i="33"/>
  <c r="G44" i="33"/>
  <c r="F245" i="31"/>
  <c r="A244" i="31"/>
  <c r="F48" i="33" s="1"/>
  <c r="F265" i="31"/>
  <c r="A264" i="31"/>
  <c r="H10" i="28"/>
  <c r="H11" i="28"/>
  <c r="H22" i="28"/>
  <c r="H16" i="28"/>
  <c r="G19" i="28"/>
  <c r="G12" i="28"/>
  <c r="K22" i="28"/>
  <c r="K15" i="28"/>
  <c r="K11" i="28"/>
  <c r="K16" i="28"/>
  <c r="K10" i="28"/>
  <c r="G20" i="28"/>
  <c r="I11" i="28"/>
  <c r="I16" i="28"/>
  <c r="I10" i="28"/>
  <c r="I22" i="28"/>
  <c r="I15" i="28"/>
  <c r="J16" i="28"/>
  <c r="J10" i="28"/>
  <c r="J11" i="28"/>
  <c r="J22" i="28"/>
  <c r="J15" i="28"/>
  <c r="F20" i="21"/>
  <c r="F25" i="21" s="1"/>
  <c r="K33" i="15"/>
  <c r="J33" i="15"/>
  <c r="I33" i="15"/>
  <c r="H33" i="15"/>
  <c r="E48" i="33" l="1"/>
  <c r="G48" i="33"/>
  <c r="F266" i="31"/>
  <c r="A265" i="31"/>
  <c r="F246" i="31"/>
  <c r="A245" i="31"/>
  <c r="G49" i="33" s="1"/>
  <c r="I19" i="28"/>
  <c r="H20" i="28"/>
  <c r="H19" i="28"/>
  <c r="H12" i="28"/>
  <c r="K20" i="28"/>
  <c r="J12" i="28"/>
  <c r="K19" i="28"/>
  <c r="K12" i="28"/>
  <c r="I20" i="28"/>
  <c r="J19" i="28"/>
  <c r="J20" i="28"/>
  <c r="I12" i="28"/>
  <c r="F24" i="21"/>
  <c r="F23" i="21"/>
  <c r="F18" i="7"/>
  <c r="F17" i="7"/>
  <c r="F16" i="7"/>
  <c r="F15" i="7"/>
  <c r="F11" i="7"/>
  <c r="F58" i="7" s="1"/>
  <c r="F49" i="33" l="1"/>
  <c r="E49" i="33"/>
  <c r="F247" i="31"/>
  <c r="A246" i="31"/>
  <c r="E50" i="33" s="1"/>
  <c r="F267" i="31"/>
  <c r="A266" i="31"/>
  <c r="F50" i="7"/>
  <c r="F51" i="7"/>
  <c r="F52" i="7"/>
  <c r="F49" i="7"/>
  <c r="F22" i="7"/>
  <c r="F27" i="7"/>
  <c r="F29" i="7"/>
  <c r="F33" i="7"/>
  <c r="F37" i="7"/>
  <c r="F41" i="7"/>
  <c r="F45" i="7"/>
  <c r="F55" i="7"/>
  <c r="F57" i="7"/>
  <c r="F21" i="7"/>
  <c r="F23" i="7"/>
  <c r="F28" i="7"/>
  <c r="F32" i="7"/>
  <c r="F36" i="7"/>
  <c r="F40" i="7"/>
  <c r="F44" i="7"/>
  <c r="F46" i="7"/>
  <c r="F56" i="7"/>
  <c r="F12" i="13"/>
  <c r="F11" i="13"/>
  <c r="F63" i="13"/>
  <c r="F67" i="13" s="1"/>
  <c r="F60" i="13"/>
  <c r="F49" i="13"/>
  <c r="F52" i="13" s="1"/>
  <c r="F45" i="13"/>
  <c r="F44" i="13"/>
  <c r="F43" i="13"/>
  <c r="F42" i="13"/>
  <c r="F41" i="13"/>
  <c r="F40" i="13"/>
  <c r="F39" i="13"/>
  <c r="F38" i="13"/>
  <c r="F37" i="13"/>
  <c r="F34" i="13"/>
  <c r="F33" i="13"/>
  <c r="F32" i="13"/>
  <c r="F29" i="13"/>
  <c r="F26" i="13"/>
  <c r="F25" i="13"/>
  <c r="F22" i="13"/>
  <c r="F21" i="13"/>
  <c r="F20" i="13"/>
  <c r="F17" i="13"/>
  <c r="F268" i="31" l="1"/>
  <c r="A267" i="31"/>
  <c r="F248" i="31"/>
  <c r="A247" i="31"/>
  <c r="F51" i="33" s="1"/>
  <c r="F27" i="13"/>
  <c r="F61" i="13"/>
  <c r="F57" i="13"/>
  <c r="F66" i="13"/>
  <c r="F59" i="13"/>
  <c r="F51" i="13"/>
  <c r="F58" i="13"/>
  <c r="F249" i="31" l="1"/>
  <c r="A248" i="31"/>
  <c r="F269" i="31"/>
  <c r="A268" i="31"/>
  <c r="F4" i="13"/>
  <c r="G5" i="13" s="1"/>
  <c r="G54" i="13" s="1"/>
  <c r="K2" i="13"/>
  <c r="J2" i="13"/>
  <c r="I2" i="13"/>
  <c r="H2" i="13"/>
  <c r="G50" i="33" l="1"/>
  <c r="F50" i="33"/>
  <c r="G51" i="33"/>
  <c r="E51" i="33"/>
  <c r="A269" i="31"/>
  <c r="F250" i="31"/>
  <c r="A249" i="31"/>
  <c r="G61" i="13"/>
  <c r="G12" i="13"/>
  <c r="G49" i="13"/>
  <c r="G52" i="13" s="1"/>
  <c r="G44" i="13"/>
  <c r="G42" i="13"/>
  <c r="G40" i="13"/>
  <c r="G38" i="13"/>
  <c r="G34" i="13"/>
  <c r="G32" i="13"/>
  <c r="G26" i="13"/>
  <c r="G22" i="13"/>
  <c r="G20" i="13"/>
  <c r="G11" i="13"/>
  <c r="G63" i="13"/>
  <c r="G45" i="13"/>
  <c r="G43" i="13"/>
  <c r="G41" i="13"/>
  <c r="G39" i="13"/>
  <c r="G37" i="13"/>
  <c r="G33" i="13"/>
  <c r="G29" i="13"/>
  <c r="G25" i="13"/>
  <c r="G27" i="13" s="1"/>
  <c r="G21" i="13"/>
  <c r="G17" i="13"/>
  <c r="G57" i="13"/>
  <c r="G58" i="13"/>
  <c r="F251" i="31" l="1"/>
  <c r="A250" i="31"/>
  <c r="G59" i="13"/>
  <c r="G60" i="13"/>
  <c r="G67" i="13"/>
  <c r="G66" i="13"/>
  <c r="G51" i="13"/>
  <c r="Q49" i="13"/>
  <c r="Q36" i="13"/>
  <c r="Q45" i="13"/>
  <c r="Q44" i="13"/>
  <c r="Q43" i="13"/>
  <c r="Q42" i="13"/>
  <c r="Q41" i="13"/>
  <c r="Q40" i="13"/>
  <c r="Q39" i="13"/>
  <c r="Q38" i="13"/>
  <c r="Q37" i="13"/>
  <c r="Q50" i="13"/>
  <c r="F252" i="31" l="1"/>
  <c r="A251" i="31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14" i="19"/>
  <c r="E53" i="33" l="1"/>
  <c r="F54" i="33"/>
  <c r="G53" i="33"/>
  <c r="F53" i="33"/>
  <c r="A252" i="31"/>
  <c r="E58" i="33" s="1"/>
  <c r="G57" i="33"/>
  <c r="F58" i="33"/>
  <c r="G52" i="33"/>
  <c r="K2" i="15"/>
  <c r="J2" i="15"/>
  <c r="I2" i="15"/>
  <c r="H2" i="15"/>
  <c r="G56" i="33" l="1"/>
  <c r="F56" i="33"/>
  <c r="E52" i="33"/>
  <c r="G54" i="33"/>
  <c r="F57" i="33"/>
  <c r="F52" i="33"/>
  <c r="G58" i="33"/>
  <c r="E57" i="33"/>
  <c r="E56" i="33"/>
  <c r="E55" i="33"/>
  <c r="F55" i="33"/>
  <c r="G55" i="33"/>
  <c r="E54" i="33"/>
  <c r="M24" i="23"/>
  <c r="O3" i="23"/>
  <c r="S15" i="23" s="1"/>
  <c r="O4" i="23"/>
  <c r="R22" i="23" s="1"/>
  <c r="O5" i="23"/>
  <c r="N22" i="23" s="1"/>
  <c r="O6" i="23"/>
  <c r="V19" i="23" s="1"/>
  <c r="O2" i="23"/>
  <c r="N15" i="23" s="1"/>
  <c r="O1" i="23"/>
  <c r="W19" i="23" l="1"/>
  <c r="Q12" i="23"/>
  <c r="R12" i="23" s="1"/>
  <c r="Q19" i="23"/>
  <c r="R19" i="23" s="1"/>
  <c r="P49" i="27"/>
  <c r="O15" i="23" l="1"/>
  <c r="O22" i="23"/>
  <c r="S22" i="23"/>
  <c r="T15" i="23"/>
  <c r="P50" i="27" l="1"/>
  <c r="P51" i="27"/>
  <c r="P52" i="27"/>
  <c r="X15" i="26" l="1"/>
  <c r="X16" i="26"/>
  <c r="X17" i="26"/>
  <c r="X18" i="26"/>
  <c r="X19" i="26"/>
  <c r="X20" i="26"/>
  <c r="X21" i="26"/>
  <c r="X22" i="26"/>
  <c r="X23" i="26"/>
  <c r="X24" i="26"/>
  <c r="X25" i="26"/>
  <c r="X26" i="26"/>
  <c r="X27" i="26"/>
  <c r="X28" i="26"/>
  <c r="X29" i="26"/>
  <c r="X30" i="26"/>
  <c r="X31" i="26"/>
  <c r="X32" i="26"/>
  <c r="X33" i="26"/>
  <c r="X34" i="26"/>
  <c r="X35" i="26"/>
  <c r="X36" i="26"/>
  <c r="X37" i="26"/>
  <c r="X38" i="26"/>
  <c r="X39" i="26"/>
  <c r="X40" i="26"/>
  <c r="X41" i="26"/>
  <c r="X42" i="26"/>
  <c r="X43" i="26"/>
  <c r="X44" i="26"/>
  <c r="X45" i="26"/>
  <c r="X46" i="26"/>
  <c r="X14" i="26"/>
  <c r="H47" i="27"/>
  <c r="H44" i="27"/>
  <c r="H91" i="27" l="1"/>
  <c r="I7" i="27"/>
  <c r="H4" i="27"/>
  <c r="I5" i="27" s="1"/>
  <c r="M2" i="27"/>
  <c r="M4" i="27" s="1"/>
  <c r="L2" i="27"/>
  <c r="L4" i="27" s="1"/>
  <c r="L7" i="27" s="1"/>
  <c r="K2" i="27"/>
  <c r="K4" i="27" s="1"/>
  <c r="J2" i="27"/>
  <c r="J4" i="27" s="1"/>
  <c r="J7" i="27" s="1"/>
  <c r="R49" i="27" l="1"/>
  <c r="R12" i="27"/>
  <c r="Q49" i="27"/>
  <c r="Q12" i="27"/>
  <c r="T49" i="27"/>
  <c r="T12" i="27"/>
  <c r="I38" i="27"/>
  <c r="I36" i="27"/>
  <c r="I34" i="27"/>
  <c r="I32" i="27"/>
  <c r="I30" i="27"/>
  <c r="I28" i="27"/>
  <c r="I26" i="27"/>
  <c r="I24" i="27"/>
  <c r="I22" i="27"/>
  <c r="I20" i="27"/>
  <c r="I18" i="27"/>
  <c r="I16" i="27"/>
  <c r="I79" i="27"/>
  <c r="I87" i="27" s="1"/>
  <c r="I76" i="27"/>
  <c r="I74" i="27"/>
  <c r="I72" i="27"/>
  <c r="I70" i="27"/>
  <c r="I68" i="27"/>
  <c r="I66" i="27"/>
  <c r="I64" i="27"/>
  <c r="I62" i="27"/>
  <c r="I60" i="27"/>
  <c r="I58" i="27"/>
  <c r="I35" i="27"/>
  <c r="I27" i="27"/>
  <c r="I39" i="27"/>
  <c r="I31" i="27"/>
  <c r="I23" i="27"/>
  <c r="I110" i="27"/>
  <c r="I104" i="27"/>
  <c r="I96" i="27"/>
  <c r="I73" i="27"/>
  <c r="I65" i="27"/>
  <c r="I57" i="27"/>
  <c r="I55" i="27"/>
  <c r="I53" i="27"/>
  <c r="I51" i="27"/>
  <c r="I46" i="27"/>
  <c r="I47" i="27" s="1"/>
  <c r="I12" i="27"/>
  <c r="I13" i="27" s="1"/>
  <c r="I37" i="27"/>
  <c r="I29" i="27"/>
  <c r="I21" i="27"/>
  <c r="I69" i="27"/>
  <c r="I59" i="27"/>
  <c r="I56" i="27"/>
  <c r="I108" i="27"/>
  <c r="I97" i="27"/>
  <c r="I25" i="27"/>
  <c r="I19" i="27"/>
  <c r="I115" i="27"/>
  <c r="I117" i="27" s="1"/>
  <c r="I75" i="27"/>
  <c r="I63" i="27"/>
  <c r="I54" i="27"/>
  <c r="I33" i="27"/>
  <c r="I17" i="27"/>
  <c r="I90" i="27"/>
  <c r="I92" i="27" s="1"/>
  <c r="I77" i="27"/>
  <c r="I67" i="27"/>
  <c r="I52" i="27"/>
  <c r="I50" i="27"/>
  <c r="I112" i="27"/>
  <c r="I109" i="27"/>
  <c r="I107" i="27"/>
  <c r="I101" i="27"/>
  <c r="I99" i="27"/>
  <c r="I71" i="27"/>
  <c r="I61" i="27"/>
  <c r="I43" i="27"/>
  <c r="I44" i="27" s="1"/>
  <c r="I84" i="27"/>
  <c r="I85" i="27"/>
  <c r="L5" i="27"/>
  <c r="K7" i="27"/>
  <c r="K5" i="27"/>
  <c r="M5" i="27"/>
  <c r="M7" i="27"/>
  <c r="J5" i="27"/>
  <c r="I81" i="27" l="1"/>
  <c r="I83" i="27"/>
  <c r="I86" i="27"/>
  <c r="I82" i="27"/>
  <c r="S49" i="27"/>
  <c r="S12" i="27"/>
  <c r="Q14" i="27"/>
  <c r="Q15" i="27"/>
  <c r="Q13" i="27"/>
  <c r="U49" i="27"/>
  <c r="U12" i="27"/>
  <c r="I93" i="27"/>
  <c r="M38" i="27"/>
  <c r="M36" i="27"/>
  <c r="M34" i="27"/>
  <c r="M32" i="27"/>
  <c r="M30" i="27"/>
  <c r="M28" i="27"/>
  <c r="M26" i="27"/>
  <c r="M24" i="27"/>
  <c r="M22" i="27"/>
  <c r="M20" i="27"/>
  <c r="M18" i="27"/>
  <c r="M16" i="27"/>
  <c r="M79" i="27"/>
  <c r="M87" i="27" s="1"/>
  <c r="M76" i="27"/>
  <c r="M74" i="27"/>
  <c r="M72" i="27"/>
  <c r="M70" i="27"/>
  <c r="M68" i="27"/>
  <c r="M66" i="27"/>
  <c r="M64" i="27"/>
  <c r="M62" i="27"/>
  <c r="M60" i="27"/>
  <c r="M58" i="27"/>
  <c r="M39" i="27"/>
  <c r="M31" i="27"/>
  <c r="M23" i="27"/>
  <c r="M37" i="27"/>
  <c r="M29" i="27"/>
  <c r="M33" i="27"/>
  <c r="M25" i="27"/>
  <c r="M17" i="27"/>
  <c r="M112" i="27"/>
  <c r="M107" i="27"/>
  <c r="M97" i="27"/>
  <c r="M90" i="27"/>
  <c r="M92" i="27" s="1"/>
  <c r="M75" i="27"/>
  <c r="M67" i="27"/>
  <c r="M59" i="27"/>
  <c r="M55" i="27"/>
  <c r="M53" i="27"/>
  <c r="M51" i="27"/>
  <c r="M46" i="27"/>
  <c r="M12" i="27"/>
  <c r="M35" i="27"/>
  <c r="M21" i="27"/>
  <c r="M73" i="27"/>
  <c r="M63" i="27"/>
  <c r="M77" i="27"/>
  <c r="M19" i="27"/>
  <c r="M115" i="27"/>
  <c r="M117" i="27" s="1"/>
  <c r="M65" i="27"/>
  <c r="M69" i="27"/>
  <c r="M57" i="27"/>
  <c r="M56" i="27"/>
  <c r="M43" i="27"/>
  <c r="M44" i="27" s="1"/>
  <c r="M27" i="27"/>
  <c r="M110" i="27"/>
  <c r="M109" i="27"/>
  <c r="M108" i="27"/>
  <c r="M104" i="27"/>
  <c r="M101" i="27"/>
  <c r="M99" i="27"/>
  <c r="M96" i="27"/>
  <c r="M71" i="27"/>
  <c r="M61" i="27"/>
  <c r="M54" i="27"/>
  <c r="M52" i="27"/>
  <c r="M50" i="27"/>
  <c r="M83" i="27"/>
  <c r="M84" i="27"/>
  <c r="M93" i="27"/>
  <c r="M81" i="27"/>
  <c r="M82" i="27"/>
  <c r="M86" i="27"/>
  <c r="M85" i="27"/>
  <c r="K39" i="27"/>
  <c r="K37" i="27"/>
  <c r="K35" i="27"/>
  <c r="K33" i="27"/>
  <c r="K31" i="27"/>
  <c r="K29" i="27"/>
  <c r="K27" i="27"/>
  <c r="K25" i="27"/>
  <c r="K23" i="27"/>
  <c r="K21" i="27"/>
  <c r="K19" i="27"/>
  <c r="K17" i="27"/>
  <c r="K90" i="27"/>
  <c r="K93" i="27" s="1"/>
  <c r="K77" i="27"/>
  <c r="K75" i="27"/>
  <c r="K73" i="27"/>
  <c r="K71" i="27"/>
  <c r="K69" i="27"/>
  <c r="K67" i="27"/>
  <c r="K65" i="27"/>
  <c r="K63" i="27"/>
  <c r="K61" i="27"/>
  <c r="K59" i="27"/>
  <c r="K57" i="27"/>
  <c r="K18" i="27"/>
  <c r="K32" i="27"/>
  <c r="K24" i="27"/>
  <c r="K36" i="27"/>
  <c r="K28" i="27"/>
  <c r="K20" i="27"/>
  <c r="K79" i="27"/>
  <c r="K86" i="27" s="1"/>
  <c r="K70" i="27"/>
  <c r="K62" i="27"/>
  <c r="K56" i="27"/>
  <c r="K54" i="27"/>
  <c r="K52" i="27"/>
  <c r="K50" i="27"/>
  <c r="K43" i="27"/>
  <c r="K44" i="27" s="1"/>
  <c r="K34" i="27"/>
  <c r="K26" i="27"/>
  <c r="K115" i="27"/>
  <c r="K116" i="27" s="1"/>
  <c r="K112" i="27"/>
  <c r="K109" i="27"/>
  <c r="K108" i="27"/>
  <c r="K101" i="27"/>
  <c r="K99" i="27"/>
  <c r="K81" i="27"/>
  <c r="K55" i="27"/>
  <c r="K12" i="27"/>
  <c r="K13" i="27" s="1"/>
  <c r="K30" i="27"/>
  <c r="K96" i="27"/>
  <c r="K72" i="27"/>
  <c r="K53" i="27"/>
  <c r="K104" i="27"/>
  <c r="K87" i="27"/>
  <c r="K74" i="27"/>
  <c r="K38" i="27"/>
  <c r="K22" i="27"/>
  <c r="K83" i="27"/>
  <c r="K68" i="27"/>
  <c r="K66" i="27"/>
  <c r="K64" i="27"/>
  <c r="K51" i="27"/>
  <c r="K107" i="27"/>
  <c r="K97" i="27"/>
  <c r="K60" i="27"/>
  <c r="K58" i="27"/>
  <c r="K46" i="27"/>
  <c r="K47" i="27" s="1"/>
  <c r="K16" i="27"/>
  <c r="K110" i="27"/>
  <c r="K76" i="27"/>
  <c r="K84" i="27"/>
  <c r="K117" i="27"/>
  <c r="L112" i="27"/>
  <c r="L109" i="27"/>
  <c r="L107" i="27"/>
  <c r="L101" i="27"/>
  <c r="L97" i="27"/>
  <c r="L39" i="27"/>
  <c r="L38" i="27"/>
  <c r="L31" i="27"/>
  <c r="L30" i="27"/>
  <c r="L35" i="27"/>
  <c r="L34" i="27"/>
  <c r="L27" i="27"/>
  <c r="L26" i="27"/>
  <c r="L19" i="27"/>
  <c r="L18" i="27"/>
  <c r="L115" i="27"/>
  <c r="L116" i="27" s="1"/>
  <c r="L108" i="27"/>
  <c r="L99" i="27"/>
  <c r="L77" i="27"/>
  <c r="L76" i="27"/>
  <c r="L69" i="27"/>
  <c r="L68" i="27"/>
  <c r="L61" i="27"/>
  <c r="L60" i="27"/>
  <c r="L33" i="27"/>
  <c r="L32" i="27"/>
  <c r="L25" i="27"/>
  <c r="L24" i="27"/>
  <c r="L17" i="27"/>
  <c r="L16" i="27"/>
  <c r="L37" i="27"/>
  <c r="L110" i="27"/>
  <c r="L104" i="27"/>
  <c r="L96" i="27"/>
  <c r="L75" i="27"/>
  <c r="L74" i="27"/>
  <c r="L72" i="27"/>
  <c r="L71" i="27"/>
  <c r="L62" i="27"/>
  <c r="L53" i="27"/>
  <c r="L67" i="27"/>
  <c r="L64" i="27"/>
  <c r="L51" i="27"/>
  <c r="L28" i="27"/>
  <c r="L22" i="27"/>
  <c r="L36" i="27"/>
  <c r="L23" i="27"/>
  <c r="L79" i="27"/>
  <c r="L86" i="27" s="1"/>
  <c r="L65" i="27"/>
  <c r="L59" i="27"/>
  <c r="L58" i="27"/>
  <c r="L50" i="27"/>
  <c r="L46" i="27"/>
  <c r="L29" i="27"/>
  <c r="L20" i="27"/>
  <c r="L85" i="27"/>
  <c r="L70" i="27"/>
  <c r="L57" i="27"/>
  <c r="L56" i="27"/>
  <c r="L55" i="27"/>
  <c r="L43" i="27"/>
  <c r="L44" i="27" s="1"/>
  <c r="L12" i="27"/>
  <c r="L13" i="27" s="1"/>
  <c r="L54" i="27"/>
  <c r="L21" i="27"/>
  <c r="L90" i="27"/>
  <c r="L93" i="27" s="1"/>
  <c r="L73" i="27"/>
  <c r="L66" i="27"/>
  <c r="L63" i="27"/>
  <c r="L52" i="27"/>
  <c r="J115" i="27"/>
  <c r="J117" i="27" s="1"/>
  <c r="J110" i="27"/>
  <c r="J108" i="27"/>
  <c r="J104" i="27"/>
  <c r="J99" i="27"/>
  <c r="J96" i="27"/>
  <c r="J35" i="27"/>
  <c r="J27" i="27"/>
  <c r="J34" i="27"/>
  <c r="J33" i="27"/>
  <c r="J26" i="27"/>
  <c r="J25" i="27"/>
  <c r="J38" i="27"/>
  <c r="J37" i="27"/>
  <c r="J30" i="27"/>
  <c r="J29" i="27"/>
  <c r="J22" i="27"/>
  <c r="J21" i="27"/>
  <c r="J109" i="27"/>
  <c r="J101" i="27"/>
  <c r="J72" i="27"/>
  <c r="J71" i="27"/>
  <c r="J64" i="27"/>
  <c r="J63" i="27"/>
  <c r="J36" i="27"/>
  <c r="J28" i="27"/>
  <c r="J20" i="27"/>
  <c r="J19" i="27"/>
  <c r="J39" i="27"/>
  <c r="J24" i="27"/>
  <c r="J18" i="27"/>
  <c r="J112" i="27"/>
  <c r="J107" i="27"/>
  <c r="J97" i="27"/>
  <c r="J70" i="27"/>
  <c r="J61" i="27"/>
  <c r="J58" i="27"/>
  <c r="J57" i="27"/>
  <c r="J46" i="27"/>
  <c r="J47" i="27" s="1"/>
  <c r="J75" i="27"/>
  <c r="J62" i="27"/>
  <c r="J12" i="27"/>
  <c r="J13" i="27" s="1"/>
  <c r="J32" i="27"/>
  <c r="J54" i="27"/>
  <c r="J17" i="27"/>
  <c r="J16" i="27"/>
  <c r="J90" i="27"/>
  <c r="J93" i="27" s="1"/>
  <c r="J77" i="27"/>
  <c r="J76" i="27"/>
  <c r="J74" i="27"/>
  <c r="J73" i="27"/>
  <c r="J67" i="27"/>
  <c r="J53" i="27"/>
  <c r="J52" i="27"/>
  <c r="J31" i="27"/>
  <c r="J23" i="27"/>
  <c r="J79" i="27"/>
  <c r="J86" i="27" s="1"/>
  <c r="J69" i="27"/>
  <c r="J68" i="27"/>
  <c r="J66" i="27"/>
  <c r="J65" i="27"/>
  <c r="J59" i="27"/>
  <c r="J51" i="27"/>
  <c r="J50" i="27"/>
  <c r="J60" i="27"/>
  <c r="J56" i="27"/>
  <c r="J43" i="27"/>
  <c r="J44" i="27" s="1"/>
  <c r="J55" i="27"/>
  <c r="J81" i="27"/>
  <c r="I116" i="27"/>
  <c r="L47" i="27"/>
  <c r="M13" i="27"/>
  <c r="M47" i="27"/>
  <c r="I91" i="27"/>
  <c r="L117" i="27" l="1"/>
  <c r="K82" i="27"/>
  <c r="S13" i="27"/>
  <c r="U15" i="27"/>
  <c r="U14" i="27"/>
  <c r="J87" i="27"/>
  <c r="U13" i="27"/>
  <c r="J116" i="27"/>
  <c r="R14" i="27"/>
  <c r="T14" i="27"/>
  <c r="T13" i="27"/>
  <c r="T15" i="27"/>
  <c r="R13" i="27"/>
  <c r="R15" i="27"/>
  <c r="S15" i="27"/>
  <c r="S14" i="27"/>
  <c r="L82" i="27"/>
  <c r="K92" i="27"/>
  <c r="L83" i="27"/>
  <c r="L84" i="27"/>
  <c r="J85" i="27"/>
  <c r="J82" i="27"/>
  <c r="J84" i="27"/>
  <c r="J83" i="27"/>
  <c r="L81" i="27"/>
  <c r="J92" i="27"/>
  <c r="K85" i="27"/>
  <c r="M116" i="27"/>
  <c r="L92" i="27"/>
  <c r="L87" i="27"/>
  <c r="T50" i="27"/>
  <c r="U51" i="27"/>
  <c r="R51" i="27"/>
  <c r="S52" i="27"/>
  <c r="T51" i="27"/>
  <c r="T52" i="27"/>
  <c r="S51" i="27"/>
  <c r="U52" i="27"/>
  <c r="S50" i="27"/>
  <c r="U50" i="27"/>
  <c r="R50" i="27"/>
  <c r="R52" i="27"/>
  <c r="M91" i="27"/>
  <c r="K91" i="27"/>
  <c r="L91" i="27"/>
  <c r="J91" i="27"/>
  <c r="F36" i="25"/>
  <c r="F35" i="25"/>
  <c r="F34" i="25"/>
  <c r="F33" i="25"/>
  <c r="F30" i="25"/>
  <c r="F22" i="25"/>
  <c r="F25" i="25" s="1"/>
  <c r="F19" i="25"/>
  <c r="F16" i="25"/>
  <c r="F13" i="25"/>
  <c r="F11" i="25"/>
  <c r="F17" i="25" s="1"/>
  <c r="Q51" i="27" l="1"/>
  <c r="Q52" i="27"/>
  <c r="Q50" i="27"/>
  <c r="F24" i="25"/>
  <c r="F14" i="25"/>
  <c r="G7" i="25"/>
  <c r="F4" i="25"/>
  <c r="G5" i="25" s="1"/>
  <c r="K2" i="25"/>
  <c r="K4" i="25" s="1"/>
  <c r="J2" i="25"/>
  <c r="J4" i="25" s="1"/>
  <c r="J7" i="25" s="1"/>
  <c r="I2" i="25"/>
  <c r="I4" i="25" s="1"/>
  <c r="I7" i="25" s="1"/>
  <c r="H2" i="25"/>
  <c r="H4" i="25" s="1"/>
  <c r="F24" i="23"/>
  <c r="F33" i="23" s="1"/>
  <c r="F14" i="23"/>
  <c r="F22" i="23" s="1"/>
  <c r="F10" i="23"/>
  <c r="F11" i="23" s="1"/>
  <c r="G7" i="23"/>
  <c r="F4" i="23"/>
  <c r="G5" i="23" s="1"/>
  <c r="K2" i="23"/>
  <c r="J2" i="23"/>
  <c r="I2" i="23"/>
  <c r="H2" i="23"/>
  <c r="F12" i="21"/>
  <c r="F43" i="23" l="1"/>
  <c r="F37" i="23"/>
  <c r="I4" i="23"/>
  <c r="I7" i="23" s="1"/>
  <c r="I4" i="13"/>
  <c r="I4" i="15"/>
  <c r="I7" i="15" s="1"/>
  <c r="F36" i="23"/>
  <c r="F40" i="23"/>
  <c r="F46" i="23"/>
  <c r="J4" i="23"/>
  <c r="J7" i="23" s="1"/>
  <c r="J4" i="13"/>
  <c r="J4" i="15"/>
  <c r="J7" i="15" s="1"/>
  <c r="K4" i="23"/>
  <c r="K5" i="23" s="1"/>
  <c r="T1" i="23" s="1"/>
  <c r="K4" i="13"/>
  <c r="K4" i="15"/>
  <c r="K7" i="15" s="1"/>
  <c r="F38" i="23"/>
  <c r="F44" i="23"/>
  <c r="H4" i="23"/>
  <c r="H7" i="23" s="1"/>
  <c r="H4" i="13"/>
  <c r="H4" i="15"/>
  <c r="H7" i="15" s="1"/>
  <c r="F39" i="23"/>
  <c r="F45" i="23"/>
  <c r="G10" i="23"/>
  <c r="G12" i="23" s="1"/>
  <c r="P1" i="23"/>
  <c r="G36" i="25"/>
  <c r="G34" i="25"/>
  <c r="G30" i="25"/>
  <c r="G35" i="25"/>
  <c r="G33" i="25"/>
  <c r="G22" i="25"/>
  <c r="G24" i="25" s="1"/>
  <c r="G16" i="25"/>
  <c r="G11" i="25"/>
  <c r="G17" i="25" s="1"/>
  <c r="G19" i="25"/>
  <c r="G13" i="25"/>
  <c r="K5" i="25"/>
  <c r="K7" i="25"/>
  <c r="H7" i="25"/>
  <c r="H5" i="25"/>
  <c r="I5" i="25"/>
  <c r="J5" i="25"/>
  <c r="F31" i="23"/>
  <c r="F30" i="23"/>
  <c r="F32" i="23"/>
  <c r="G24" i="23"/>
  <c r="G31" i="23" s="1"/>
  <c r="F12" i="23"/>
  <c r="F25" i="23" s="1"/>
  <c r="F19" i="23"/>
  <c r="F21" i="23"/>
  <c r="F20" i="23"/>
  <c r="F18" i="23"/>
  <c r="G14" i="23"/>
  <c r="H5" i="23" l="1"/>
  <c r="Q1" i="23" s="1"/>
  <c r="Q2" i="23" s="1"/>
  <c r="J5" i="23"/>
  <c r="S1" i="23" s="1"/>
  <c r="S6" i="23" s="1"/>
  <c r="I5" i="23"/>
  <c r="R1" i="23" s="1"/>
  <c r="R6" i="23" s="1"/>
  <c r="I7" i="13"/>
  <c r="I5" i="13"/>
  <c r="I54" i="13" s="1"/>
  <c r="K7" i="23"/>
  <c r="H5" i="13"/>
  <c r="H54" i="13" s="1"/>
  <c r="H7" i="13"/>
  <c r="J7" i="13"/>
  <c r="J5" i="13"/>
  <c r="J54" i="13" s="1"/>
  <c r="K7" i="13"/>
  <c r="K5" i="13"/>
  <c r="K54" i="13" s="1"/>
  <c r="Q3" i="23"/>
  <c r="Q4" i="23"/>
  <c r="G11" i="23"/>
  <c r="R4" i="23"/>
  <c r="T4" i="23"/>
  <c r="T5" i="23"/>
  <c r="T2" i="23"/>
  <c r="T6" i="23"/>
  <c r="T3" i="23"/>
  <c r="P4" i="23"/>
  <c r="R35" i="23" s="1"/>
  <c r="P5" i="23"/>
  <c r="N35" i="23" s="1"/>
  <c r="P2" i="23"/>
  <c r="N29" i="23" s="1"/>
  <c r="P6" i="23"/>
  <c r="V32" i="23" s="1"/>
  <c r="P3" i="23"/>
  <c r="S29" i="23" s="1"/>
  <c r="H35" i="25"/>
  <c r="H33" i="25"/>
  <c r="H36" i="25"/>
  <c r="H34" i="25"/>
  <c r="H30" i="25"/>
  <c r="J36" i="25"/>
  <c r="J34" i="25"/>
  <c r="J30" i="25"/>
  <c r="J35" i="25"/>
  <c r="J33" i="25"/>
  <c r="I35" i="25"/>
  <c r="I33" i="25"/>
  <c r="I36" i="25"/>
  <c r="I34" i="25"/>
  <c r="I30" i="25"/>
  <c r="K36" i="25"/>
  <c r="K34" i="25"/>
  <c r="K30" i="25"/>
  <c r="K35" i="25"/>
  <c r="K33" i="25"/>
  <c r="G25" i="25"/>
  <c r="J22" i="25"/>
  <c r="J24" i="25" s="1"/>
  <c r="K22" i="25"/>
  <c r="K25" i="25" s="1"/>
  <c r="I22" i="25"/>
  <c r="I24" i="25" s="1"/>
  <c r="H22" i="25"/>
  <c r="H24" i="25" s="1"/>
  <c r="G14" i="25"/>
  <c r="K16" i="25"/>
  <c r="K19" i="25"/>
  <c r="K13" i="25"/>
  <c r="K11" i="25"/>
  <c r="K14" i="25" s="1"/>
  <c r="I19" i="25"/>
  <c r="I13" i="25"/>
  <c r="I16" i="25"/>
  <c r="I11" i="25"/>
  <c r="I14" i="25" s="1"/>
  <c r="H16" i="25"/>
  <c r="H11" i="25"/>
  <c r="H14" i="25" s="1"/>
  <c r="H19" i="25"/>
  <c r="H13" i="25"/>
  <c r="J19" i="25"/>
  <c r="J13" i="25"/>
  <c r="J16" i="25"/>
  <c r="J11" i="25"/>
  <c r="J14" i="25" s="1"/>
  <c r="G43" i="23"/>
  <c r="G44" i="23"/>
  <c r="G46" i="23"/>
  <c r="G45" i="23"/>
  <c r="G39" i="23"/>
  <c r="G38" i="23"/>
  <c r="G36" i="23"/>
  <c r="G40" i="23"/>
  <c r="G37" i="23"/>
  <c r="G33" i="23"/>
  <c r="K24" i="23"/>
  <c r="K32" i="23" s="1"/>
  <c r="H24" i="23"/>
  <c r="H30" i="23" s="1"/>
  <c r="G32" i="23"/>
  <c r="G30" i="23"/>
  <c r="G15" i="23"/>
  <c r="G25" i="23"/>
  <c r="F15" i="23"/>
  <c r="K10" i="23"/>
  <c r="K12" i="23" s="1"/>
  <c r="K14" i="23"/>
  <c r="G19" i="23"/>
  <c r="G20" i="23"/>
  <c r="G18" i="23"/>
  <c r="G21" i="23"/>
  <c r="H10" i="23"/>
  <c r="H12" i="23" s="1"/>
  <c r="H14" i="23"/>
  <c r="G22" i="23"/>
  <c r="G14" i="18"/>
  <c r="G7" i="21"/>
  <c r="F4" i="21"/>
  <c r="G5" i="21" s="1"/>
  <c r="K2" i="21"/>
  <c r="K4" i="21" s="1"/>
  <c r="J2" i="21"/>
  <c r="J4" i="21" s="1"/>
  <c r="J7" i="21" s="1"/>
  <c r="I2" i="21"/>
  <c r="I4" i="21" s="1"/>
  <c r="H2" i="21"/>
  <c r="H4" i="21" s="1"/>
  <c r="F45" i="18"/>
  <c r="F44" i="18"/>
  <c r="F43" i="18"/>
  <c r="F42" i="18"/>
  <c r="F39" i="18"/>
  <c r="F38" i="18"/>
  <c r="F37" i="18"/>
  <c r="F34" i="18"/>
  <c r="F32" i="18"/>
  <c r="F4" i="18"/>
  <c r="F29" i="18"/>
  <c r="F27" i="18"/>
  <c r="F25" i="18"/>
  <c r="F23" i="18"/>
  <c r="F21" i="18"/>
  <c r="F19" i="18"/>
  <c r="F17" i="18"/>
  <c r="F15" i="18"/>
  <c r="F10" i="18"/>
  <c r="F11" i="18" s="1"/>
  <c r="S5" i="23" l="1"/>
  <c r="S4" i="23"/>
  <c r="Q6" i="23"/>
  <c r="S3" i="23"/>
  <c r="Q5" i="23"/>
  <c r="I24" i="23"/>
  <c r="I30" i="23" s="1"/>
  <c r="I10" i="23"/>
  <c r="I12" i="23" s="1"/>
  <c r="J10" i="23"/>
  <c r="J11" i="23" s="1"/>
  <c r="J24" i="23"/>
  <c r="J32" i="23" s="1"/>
  <c r="R5" i="23"/>
  <c r="R2" i="23"/>
  <c r="S2" i="23"/>
  <c r="R3" i="23"/>
  <c r="I14" i="23"/>
  <c r="J14" i="23"/>
  <c r="J21" i="23" s="1"/>
  <c r="H12" i="13"/>
  <c r="H11" i="13"/>
  <c r="H49" i="13"/>
  <c r="J49" i="13"/>
  <c r="J11" i="13"/>
  <c r="J12" i="13"/>
  <c r="I12" i="13"/>
  <c r="I49" i="13"/>
  <c r="I11" i="13"/>
  <c r="K49" i="13"/>
  <c r="K12" i="13"/>
  <c r="K11" i="13"/>
  <c r="G33" i="21"/>
  <c r="G31" i="21"/>
  <c r="G28" i="21"/>
  <c r="G15" i="21"/>
  <c r="G16" i="21" s="1"/>
  <c r="G32" i="21"/>
  <c r="G11" i="21"/>
  <c r="G12" i="21" s="1"/>
  <c r="Q26" i="23"/>
  <c r="R26" i="23" s="1"/>
  <c r="Q32" i="23"/>
  <c r="R32" i="23" s="1"/>
  <c r="W32" i="23"/>
  <c r="H25" i="25"/>
  <c r="J25" i="25"/>
  <c r="K24" i="25"/>
  <c r="I25" i="25"/>
  <c r="J17" i="25"/>
  <c r="I17" i="25"/>
  <c r="H17" i="25"/>
  <c r="K17" i="25"/>
  <c r="I44" i="23"/>
  <c r="H45" i="23"/>
  <c r="I45" i="23"/>
  <c r="H44" i="23"/>
  <c r="K46" i="23"/>
  <c r="H46" i="23"/>
  <c r="I46" i="23"/>
  <c r="K45" i="23"/>
  <c r="K44" i="23"/>
  <c r="H11" i="23"/>
  <c r="K43" i="23"/>
  <c r="H43" i="23"/>
  <c r="I43" i="23"/>
  <c r="K40" i="23"/>
  <c r="I38" i="23"/>
  <c r="K37" i="23"/>
  <c r="I37" i="23"/>
  <c r="K36" i="23"/>
  <c r="H39" i="23"/>
  <c r="H36" i="23"/>
  <c r="K38" i="23"/>
  <c r="I40" i="23"/>
  <c r="H38" i="23"/>
  <c r="H37" i="23"/>
  <c r="H40" i="23"/>
  <c r="K39" i="23"/>
  <c r="I36" i="23"/>
  <c r="I39" i="23"/>
  <c r="H31" i="23"/>
  <c r="H32" i="23"/>
  <c r="H33" i="23"/>
  <c r="K30" i="23"/>
  <c r="K31" i="23"/>
  <c r="K33" i="23"/>
  <c r="I31" i="23"/>
  <c r="I32" i="23"/>
  <c r="I33" i="23"/>
  <c r="H20" i="23"/>
  <c r="H15" i="23"/>
  <c r="H25" i="23"/>
  <c r="K25" i="23"/>
  <c r="I21" i="23"/>
  <c r="I15" i="23"/>
  <c r="K20" i="23"/>
  <c r="K15" i="23"/>
  <c r="K11" i="23"/>
  <c r="I11" i="23"/>
  <c r="I20" i="23"/>
  <c r="K22" i="23"/>
  <c r="K19" i="23"/>
  <c r="H18" i="23"/>
  <c r="H19" i="23"/>
  <c r="H22" i="23"/>
  <c r="H21" i="23"/>
  <c r="K18" i="23"/>
  <c r="I22" i="23"/>
  <c r="K21" i="23"/>
  <c r="I18" i="23"/>
  <c r="I19" i="23"/>
  <c r="F16" i="21"/>
  <c r="I5" i="21"/>
  <c r="I7" i="21"/>
  <c r="K5" i="21"/>
  <c r="K7" i="21"/>
  <c r="H7" i="21"/>
  <c r="H5" i="21"/>
  <c r="J5" i="21"/>
  <c r="F18" i="18"/>
  <c r="F20" i="18"/>
  <c r="F28" i="18"/>
  <c r="F16" i="18"/>
  <c r="F22" i="18"/>
  <c r="F30" i="18"/>
  <c r="F24" i="18"/>
  <c r="F26" i="18"/>
  <c r="F26" i="16"/>
  <c r="F27" i="16"/>
  <c r="G27" i="16"/>
  <c r="H27" i="16"/>
  <c r="I27" i="16"/>
  <c r="J27" i="16"/>
  <c r="K27" i="16"/>
  <c r="L27" i="16"/>
  <c r="M27" i="16"/>
  <c r="F28" i="16"/>
  <c r="G28" i="16"/>
  <c r="H28" i="16"/>
  <c r="I28" i="16"/>
  <c r="J28" i="16"/>
  <c r="K28" i="16"/>
  <c r="L28" i="16"/>
  <c r="M28" i="16"/>
  <c r="F29" i="16"/>
  <c r="N29" i="16" s="1"/>
  <c r="G29" i="16"/>
  <c r="H29" i="16"/>
  <c r="I29" i="16"/>
  <c r="J29" i="16"/>
  <c r="K29" i="16"/>
  <c r="L29" i="16"/>
  <c r="M29" i="16"/>
  <c r="F30" i="16"/>
  <c r="N30" i="16" s="1"/>
  <c r="G30" i="16"/>
  <c r="H30" i="16"/>
  <c r="I30" i="16"/>
  <c r="J30" i="16"/>
  <c r="K30" i="16"/>
  <c r="L30" i="16"/>
  <c r="M30" i="16"/>
  <c r="F31" i="16"/>
  <c r="G31" i="16"/>
  <c r="H31" i="16"/>
  <c r="I31" i="16"/>
  <c r="J31" i="16"/>
  <c r="K31" i="16"/>
  <c r="L31" i="16"/>
  <c r="M31" i="16"/>
  <c r="F32" i="16"/>
  <c r="G32" i="16"/>
  <c r="H32" i="16"/>
  <c r="I32" i="16"/>
  <c r="J32" i="16"/>
  <c r="K32" i="16"/>
  <c r="L32" i="16"/>
  <c r="M32" i="16"/>
  <c r="F33" i="16"/>
  <c r="G33" i="16"/>
  <c r="H33" i="16"/>
  <c r="I33" i="16"/>
  <c r="J33" i="16"/>
  <c r="K33" i="16"/>
  <c r="L33" i="16"/>
  <c r="M33" i="16"/>
  <c r="G26" i="16"/>
  <c r="H26" i="16"/>
  <c r="I26" i="16"/>
  <c r="J26" i="16"/>
  <c r="K26" i="16"/>
  <c r="L26" i="16"/>
  <c r="M26" i="16"/>
  <c r="G38" i="16"/>
  <c r="G46" i="16" s="1"/>
  <c r="H38" i="16"/>
  <c r="H46" i="16" s="1"/>
  <c r="I38" i="16"/>
  <c r="J38" i="16"/>
  <c r="K38" i="16"/>
  <c r="K46" i="16" s="1"/>
  <c r="L38" i="16"/>
  <c r="L46" i="16" s="1"/>
  <c r="M38" i="16"/>
  <c r="F38" i="16"/>
  <c r="F39" i="16"/>
  <c r="G39" i="16"/>
  <c r="H39" i="16"/>
  <c r="I39" i="16"/>
  <c r="J39" i="16"/>
  <c r="K39" i="16"/>
  <c r="L39" i="16"/>
  <c r="M39" i="16"/>
  <c r="F40" i="16"/>
  <c r="G40" i="16"/>
  <c r="H40" i="16"/>
  <c r="I40" i="16"/>
  <c r="J40" i="16"/>
  <c r="K40" i="16"/>
  <c r="L40" i="16"/>
  <c r="M40" i="16"/>
  <c r="F41" i="16"/>
  <c r="G41" i="16"/>
  <c r="H41" i="16"/>
  <c r="I41" i="16"/>
  <c r="J41" i="16"/>
  <c r="K41" i="16"/>
  <c r="L41" i="16"/>
  <c r="M41" i="16"/>
  <c r="F42" i="16"/>
  <c r="G42" i="16"/>
  <c r="N42" i="16" s="1"/>
  <c r="H42" i="16"/>
  <c r="I42" i="16"/>
  <c r="J42" i="16"/>
  <c r="K42" i="16"/>
  <c r="L42" i="16"/>
  <c r="M42" i="16"/>
  <c r="F43" i="16"/>
  <c r="G43" i="16"/>
  <c r="H43" i="16"/>
  <c r="I43" i="16"/>
  <c r="J43" i="16"/>
  <c r="K43" i="16"/>
  <c r="L43" i="16"/>
  <c r="M43" i="16"/>
  <c r="F44" i="16"/>
  <c r="G44" i="16"/>
  <c r="H44" i="16"/>
  <c r="I44" i="16"/>
  <c r="J44" i="16"/>
  <c r="K44" i="16"/>
  <c r="L44" i="16"/>
  <c r="M44" i="16"/>
  <c r="F45" i="16"/>
  <c r="G45" i="16"/>
  <c r="H45" i="16"/>
  <c r="I45" i="16"/>
  <c r="J45" i="16"/>
  <c r="K45" i="16"/>
  <c r="L45" i="16"/>
  <c r="M45" i="16"/>
  <c r="J46" i="16"/>
  <c r="F46" i="16"/>
  <c r="N28" i="16"/>
  <c r="N31" i="16"/>
  <c r="G7" i="18"/>
  <c r="G5" i="18"/>
  <c r="F35" i="15"/>
  <c r="F32" i="15"/>
  <c r="F46" i="15"/>
  <c r="F44" i="15"/>
  <c r="F39" i="15"/>
  <c r="F37" i="15"/>
  <c r="F25" i="15"/>
  <c r="F18" i="15"/>
  <c r="G7" i="15"/>
  <c r="F4" i="15"/>
  <c r="AE15" i="12"/>
  <c r="X20" i="12"/>
  <c r="AD20" i="12"/>
  <c r="H21" i="12"/>
  <c r="N16" i="12"/>
  <c r="N17" i="12"/>
  <c r="N18" i="12"/>
  <c r="N19" i="12"/>
  <c r="N20" i="12"/>
  <c r="N21" i="12"/>
  <c r="AE19" i="12"/>
  <c r="AE20" i="12"/>
  <c r="AE21" i="12"/>
  <c r="E22" i="12"/>
  <c r="F22" i="12"/>
  <c r="G22" i="12"/>
  <c r="H22" i="12"/>
  <c r="I22" i="12"/>
  <c r="J22" i="12"/>
  <c r="K22" i="12"/>
  <c r="E23" i="12"/>
  <c r="F23" i="12"/>
  <c r="G23" i="12"/>
  <c r="H23" i="12"/>
  <c r="I23" i="12"/>
  <c r="J23" i="12"/>
  <c r="K23" i="12"/>
  <c r="N22" i="12"/>
  <c r="O22" i="12"/>
  <c r="AB22" i="12"/>
  <c r="AC22" i="12"/>
  <c r="AD22" i="12"/>
  <c r="AE22" i="12"/>
  <c r="N23" i="12"/>
  <c r="O23" i="12"/>
  <c r="P23" i="12"/>
  <c r="S21" i="12"/>
  <c r="S22" i="12"/>
  <c r="S23" i="12"/>
  <c r="X22" i="12"/>
  <c r="X23" i="12"/>
  <c r="AA23" i="12"/>
  <c r="AB23" i="12"/>
  <c r="AC23" i="12"/>
  <c r="AD23" i="12"/>
  <c r="AE23" i="12"/>
  <c r="J19" i="23" l="1"/>
  <c r="J22" i="23"/>
  <c r="J20" i="23"/>
  <c r="J31" i="23"/>
  <c r="J33" i="23"/>
  <c r="J37" i="23"/>
  <c r="J44" i="23"/>
  <c r="J45" i="23"/>
  <c r="J30" i="23"/>
  <c r="J38" i="23"/>
  <c r="J39" i="23"/>
  <c r="J46" i="23"/>
  <c r="J43" i="23"/>
  <c r="J40" i="23"/>
  <c r="J36" i="23"/>
  <c r="J12" i="23"/>
  <c r="J15" i="23" s="1"/>
  <c r="J18" i="23"/>
  <c r="I25" i="23"/>
  <c r="G20" i="21"/>
  <c r="G23" i="21" s="1"/>
  <c r="H28" i="21"/>
  <c r="H32" i="21"/>
  <c r="H11" i="21"/>
  <c r="H12" i="21" s="1"/>
  <c r="H33" i="21"/>
  <c r="H15" i="21"/>
  <c r="H20" i="21" s="1"/>
  <c r="H24" i="21" s="1"/>
  <c r="H31" i="21"/>
  <c r="I32" i="21"/>
  <c r="I11" i="21"/>
  <c r="I12" i="21" s="1"/>
  <c r="I15" i="21"/>
  <c r="I16" i="21" s="1"/>
  <c r="I33" i="21"/>
  <c r="I31" i="21"/>
  <c r="I28" i="21"/>
  <c r="J15" i="21"/>
  <c r="J20" i="21" s="1"/>
  <c r="J23" i="21" s="1"/>
  <c r="J32" i="21"/>
  <c r="J33" i="21"/>
  <c r="J31" i="21"/>
  <c r="J28" i="21"/>
  <c r="J11" i="21"/>
  <c r="J12" i="21" s="1"/>
  <c r="K33" i="21"/>
  <c r="K31" i="21"/>
  <c r="K28" i="21"/>
  <c r="K32" i="21"/>
  <c r="K11" i="21"/>
  <c r="K12" i="21" s="1"/>
  <c r="K15" i="21"/>
  <c r="K20" i="21" s="1"/>
  <c r="K24" i="21" s="1"/>
  <c r="T29" i="23"/>
  <c r="O29" i="23"/>
  <c r="G5" i="15"/>
  <c r="H5" i="15"/>
  <c r="I5" i="15"/>
  <c r="J5" i="15"/>
  <c r="K5" i="15"/>
  <c r="O35" i="23"/>
  <c r="S35" i="23"/>
  <c r="J25" i="23"/>
  <c r="G45" i="18"/>
  <c r="G43" i="18"/>
  <c r="G39" i="18"/>
  <c r="G37" i="18"/>
  <c r="G44" i="18"/>
  <c r="G42" i="18"/>
  <c r="G38" i="18"/>
  <c r="N43" i="16"/>
  <c r="N39" i="16"/>
  <c r="N45" i="16"/>
  <c r="N41" i="16"/>
  <c r="N40" i="16"/>
  <c r="L34" i="16"/>
  <c r="N33" i="16"/>
  <c r="N32" i="16"/>
  <c r="N27" i="16"/>
  <c r="G34" i="18"/>
  <c r="G32" i="18"/>
  <c r="N44" i="16"/>
  <c r="G10" i="18"/>
  <c r="I18" i="18" s="1"/>
  <c r="G29" i="18"/>
  <c r="G21" i="18"/>
  <c r="G27" i="18"/>
  <c r="G19" i="18"/>
  <c r="G25" i="18"/>
  <c r="G23" i="18"/>
  <c r="G15" i="18"/>
  <c r="G17" i="18"/>
  <c r="F34" i="16"/>
  <c r="J34" i="16"/>
  <c r="N26" i="16"/>
  <c r="N34" i="16" s="1"/>
  <c r="H34" i="16"/>
  <c r="M46" i="16"/>
  <c r="I46" i="16"/>
  <c r="N38" i="16"/>
  <c r="N46" i="16" s="1"/>
  <c r="M34" i="16"/>
  <c r="I34" i="16"/>
  <c r="K34" i="16"/>
  <c r="G34" i="16"/>
  <c r="F31" i="15"/>
  <c r="F30" i="15"/>
  <c r="F23" i="15"/>
  <c r="F24" i="15"/>
  <c r="I20" i="21" l="1"/>
  <c r="I24" i="21" s="1"/>
  <c r="K16" i="21"/>
  <c r="H16" i="21"/>
  <c r="G24" i="21"/>
  <c r="G25" i="21"/>
  <c r="H12" i="15"/>
  <c r="H20" i="15"/>
  <c r="H11" i="15"/>
  <c r="H27" i="15"/>
  <c r="H17" i="15"/>
  <c r="K12" i="15"/>
  <c r="K20" i="15"/>
  <c r="K11" i="15"/>
  <c r="K27" i="15"/>
  <c r="K17" i="15"/>
  <c r="G12" i="15"/>
  <c r="G45" i="15"/>
  <c r="G20" i="15"/>
  <c r="G11" i="15"/>
  <c r="G27" i="15"/>
  <c r="G31" i="15" s="1"/>
  <c r="G17" i="15"/>
  <c r="I11" i="15"/>
  <c r="I27" i="15"/>
  <c r="I17" i="15"/>
  <c r="I12" i="15"/>
  <c r="I20" i="15"/>
  <c r="J11" i="15"/>
  <c r="J27" i="15"/>
  <c r="J17" i="15"/>
  <c r="J12" i="15"/>
  <c r="J20" i="15"/>
  <c r="F33" i="15"/>
  <c r="K23" i="21"/>
  <c r="J24" i="21"/>
  <c r="H23" i="21"/>
  <c r="K25" i="21"/>
  <c r="J25" i="21"/>
  <c r="I25" i="21"/>
  <c r="H25" i="21"/>
  <c r="J16" i="21"/>
  <c r="F26" i="21"/>
  <c r="G35" i="15"/>
  <c r="G46" i="15"/>
  <c r="G44" i="15"/>
  <c r="G18" i="15"/>
  <c r="G37" i="15"/>
  <c r="G39" i="15"/>
  <c r="G11" i="18"/>
  <c r="G26" i="18"/>
  <c r="AD21" i="18" s="1"/>
  <c r="G18" i="18"/>
  <c r="AD17" i="18" s="1"/>
  <c r="G20" i="18"/>
  <c r="AD18" i="18" s="1"/>
  <c r="G16" i="18"/>
  <c r="AD16" i="18" s="1"/>
  <c r="G28" i="18"/>
  <c r="AD22" i="18" s="1"/>
  <c r="G30" i="18"/>
  <c r="AD23" i="18" s="1"/>
  <c r="G24" i="18"/>
  <c r="AD20" i="18" s="1"/>
  <c r="G22" i="18"/>
  <c r="AD19" i="18" s="1"/>
  <c r="I23" i="21" l="1"/>
  <c r="G26" i="21"/>
  <c r="G30" i="15"/>
  <c r="G32" i="15"/>
  <c r="G23" i="15"/>
  <c r="G24" i="15"/>
  <c r="G25" i="15"/>
  <c r="G7" i="13"/>
  <c r="Q75" i="11"/>
  <c r="Q74" i="11"/>
  <c r="Q73" i="11"/>
  <c r="Q72" i="11"/>
  <c r="G33" i="15" l="1"/>
  <c r="R36" i="13"/>
  <c r="R49" i="13"/>
  <c r="R45" i="13"/>
  <c r="R43" i="13"/>
  <c r="R41" i="13"/>
  <c r="R39" i="13"/>
  <c r="R37" i="13"/>
  <c r="R44" i="13"/>
  <c r="R42" i="13"/>
  <c r="R40" i="13"/>
  <c r="R38" i="13"/>
  <c r="R50" i="13"/>
  <c r="H26" i="21"/>
  <c r="I26" i="21"/>
  <c r="K26" i="21"/>
  <c r="J26" i="21"/>
  <c r="G7" i="11"/>
  <c r="F4" i="11"/>
  <c r="G5" i="11" s="1"/>
  <c r="K2" i="11"/>
  <c r="K4" i="11" s="1"/>
  <c r="J2" i="11"/>
  <c r="J4" i="11" s="1"/>
  <c r="I2" i="11"/>
  <c r="I4" i="11" s="1"/>
  <c r="H2" i="11"/>
  <c r="H4" i="11" s="1"/>
  <c r="H7" i="11" s="1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G13" i="9"/>
  <c r="H13" i="9"/>
  <c r="I13" i="9"/>
  <c r="J13" i="9"/>
  <c r="F13" i="9"/>
  <c r="F25" i="8"/>
  <c r="F33" i="8" s="1"/>
  <c r="F13" i="8"/>
  <c r="F14" i="8" s="1"/>
  <c r="F10" i="8"/>
  <c r="F24" i="8" s="1"/>
  <c r="G7" i="8"/>
  <c r="K4" i="8"/>
  <c r="K5" i="8" s="1"/>
  <c r="I4" i="8"/>
  <c r="I7" i="8" s="1"/>
  <c r="F4" i="8"/>
  <c r="G5" i="8" s="1"/>
  <c r="K2" i="8"/>
  <c r="J2" i="8"/>
  <c r="J4" i="8" s="1"/>
  <c r="I2" i="8"/>
  <c r="H2" i="8"/>
  <c r="H4" i="8" s="1"/>
  <c r="G12" i="11" l="1"/>
  <c r="G24" i="11"/>
  <c r="G19" i="11"/>
  <c r="G77" i="11"/>
  <c r="R75" i="11" s="1"/>
  <c r="G74" i="11"/>
  <c r="G66" i="11"/>
  <c r="G64" i="11"/>
  <c r="G47" i="11"/>
  <c r="G61" i="11" s="1"/>
  <c r="G45" i="11"/>
  <c r="G59" i="11" s="1"/>
  <c r="G42" i="11"/>
  <c r="G43" i="11" s="1"/>
  <c r="G36" i="11"/>
  <c r="G37" i="11" s="1"/>
  <c r="G34" i="11"/>
  <c r="G35" i="11" s="1"/>
  <c r="G32" i="11"/>
  <c r="G30" i="11"/>
  <c r="G31" i="11" s="1"/>
  <c r="G28" i="11"/>
  <c r="G29" i="11" s="1"/>
  <c r="G18" i="11"/>
  <c r="G15" i="11"/>
  <c r="G11" i="11"/>
  <c r="G25" i="11"/>
  <c r="G20" i="11"/>
  <c r="G76" i="11"/>
  <c r="G50" i="11"/>
  <c r="G56" i="11"/>
  <c r="G14" i="11"/>
  <c r="G65" i="11"/>
  <c r="G46" i="11"/>
  <c r="G57" i="11" s="1"/>
  <c r="G17" i="11"/>
  <c r="G73" i="11"/>
  <c r="R72" i="11" s="1"/>
  <c r="G33" i="11"/>
  <c r="G23" i="11"/>
  <c r="G53" i="11"/>
  <c r="R74" i="11"/>
  <c r="R73" i="11"/>
  <c r="F12" i="7"/>
  <c r="J5" i="11"/>
  <c r="J7" i="11"/>
  <c r="K5" i="11"/>
  <c r="K7" i="11"/>
  <c r="I7" i="11"/>
  <c r="I5" i="11"/>
  <c r="H5" i="11"/>
  <c r="H7" i="8"/>
  <c r="H5" i="8"/>
  <c r="G29" i="8"/>
  <c r="G13" i="8"/>
  <c r="G14" i="8" s="1"/>
  <c r="G32" i="8"/>
  <c r="G25" i="8"/>
  <c r="G26" i="8" s="1"/>
  <c r="G10" i="8"/>
  <c r="G33" i="8"/>
  <c r="G30" i="8"/>
  <c r="G19" i="8"/>
  <c r="J7" i="8"/>
  <c r="J5" i="8"/>
  <c r="K35" i="8"/>
  <c r="K25" i="8"/>
  <c r="K26" i="8" s="1"/>
  <c r="K10" i="8"/>
  <c r="K23" i="8"/>
  <c r="K20" i="8"/>
  <c r="K13" i="8"/>
  <c r="K14" i="8" s="1"/>
  <c r="K24" i="8"/>
  <c r="K22" i="8"/>
  <c r="K19" i="8"/>
  <c r="K7" i="8"/>
  <c r="I5" i="8"/>
  <c r="F16" i="8"/>
  <c r="F20" i="8"/>
  <c r="F23" i="8"/>
  <c r="F29" i="8"/>
  <c r="F32" i="8"/>
  <c r="F11" i="8"/>
  <c r="F19" i="8"/>
  <c r="F22" i="8"/>
  <c r="F26" i="8"/>
  <c r="F30" i="8"/>
  <c r="G58" i="11" l="1"/>
  <c r="G55" i="11"/>
  <c r="G52" i="11"/>
  <c r="G54" i="11"/>
  <c r="G51" i="11"/>
  <c r="H28" i="11"/>
  <c r="H29" i="11" s="1"/>
  <c r="H18" i="11"/>
  <c r="H15" i="11"/>
  <c r="H11" i="11"/>
  <c r="H25" i="11"/>
  <c r="H20" i="11"/>
  <c r="H12" i="11"/>
  <c r="H76" i="11"/>
  <c r="H73" i="11"/>
  <c r="H65" i="11"/>
  <c r="H46" i="11"/>
  <c r="H57" i="11" s="1"/>
  <c r="H34" i="11"/>
  <c r="H35" i="11" s="1"/>
  <c r="H14" i="11"/>
  <c r="H24" i="11"/>
  <c r="H19" i="11"/>
  <c r="H77" i="11"/>
  <c r="H64" i="11"/>
  <c r="H45" i="11"/>
  <c r="H59" i="11" s="1"/>
  <c r="H32" i="11"/>
  <c r="H33" i="11" s="1"/>
  <c r="H17" i="11"/>
  <c r="H66" i="11"/>
  <c r="H47" i="11"/>
  <c r="H61" i="11" s="1"/>
  <c r="H42" i="11"/>
  <c r="H43" i="11" s="1"/>
  <c r="H30" i="11"/>
  <c r="H31" i="11" s="1"/>
  <c r="H23" i="11"/>
  <c r="H74" i="11"/>
  <c r="H36" i="11"/>
  <c r="H37" i="11" s="1"/>
  <c r="H50" i="11"/>
  <c r="K24" i="11"/>
  <c r="K19" i="11"/>
  <c r="K77" i="11"/>
  <c r="K74" i="11"/>
  <c r="K66" i="11"/>
  <c r="K64" i="11"/>
  <c r="K47" i="11"/>
  <c r="K61" i="11" s="1"/>
  <c r="K45" i="11"/>
  <c r="K59" i="11" s="1"/>
  <c r="K42" i="11"/>
  <c r="K43" i="11" s="1"/>
  <c r="K36" i="11"/>
  <c r="K37" i="11" s="1"/>
  <c r="K34" i="11"/>
  <c r="K35" i="11" s="1"/>
  <c r="K32" i="11"/>
  <c r="K33" i="11" s="1"/>
  <c r="K30" i="11"/>
  <c r="K31" i="11" s="1"/>
  <c r="K28" i="11"/>
  <c r="K29" i="11" s="1"/>
  <c r="K18" i="11"/>
  <c r="K15" i="11"/>
  <c r="K11" i="11"/>
  <c r="K25" i="11"/>
  <c r="K20" i="11"/>
  <c r="K12" i="11"/>
  <c r="K76" i="11"/>
  <c r="K65" i="11"/>
  <c r="K46" i="11"/>
  <c r="K57" i="11" s="1"/>
  <c r="K17" i="11"/>
  <c r="K73" i="11"/>
  <c r="K23" i="11"/>
  <c r="K14" i="11"/>
  <c r="K53" i="11"/>
  <c r="J23" i="11"/>
  <c r="J17" i="11"/>
  <c r="J14" i="11"/>
  <c r="J24" i="11"/>
  <c r="J19" i="11"/>
  <c r="J77" i="11"/>
  <c r="J74" i="11"/>
  <c r="J66" i="11"/>
  <c r="J64" i="11"/>
  <c r="J47" i="11"/>
  <c r="J58" i="11" s="1"/>
  <c r="J45" i="11"/>
  <c r="J56" i="11" s="1"/>
  <c r="J42" i="11"/>
  <c r="J43" i="11" s="1"/>
  <c r="J36" i="11"/>
  <c r="J37" i="11" s="1"/>
  <c r="J34" i="11"/>
  <c r="J35" i="11" s="1"/>
  <c r="J32" i="11"/>
  <c r="J33" i="11" s="1"/>
  <c r="J30" i="11"/>
  <c r="J31" i="11" s="1"/>
  <c r="J15" i="11"/>
  <c r="J65" i="11"/>
  <c r="J46" i="11"/>
  <c r="J60" i="11" s="1"/>
  <c r="J18" i="11"/>
  <c r="J73" i="11"/>
  <c r="J28" i="11"/>
  <c r="J29" i="11" s="1"/>
  <c r="J25" i="11"/>
  <c r="J20" i="11"/>
  <c r="J12" i="11"/>
  <c r="J76" i="11"/>
  <c r="J11" i="11"/>
  <c r="I25" i="11"/>
  <c r="I20" i="11"/>
  <c r="I12" i="11"/>
  <c r="I76" i="11"/>
  <c r="I73" i="11"/>
  <c r="I65" i="11"/>
  <c r="I46" i="11"/>
  <c r="I60" i="11" s="1"/>
  <c r="I23" i="11"/>
  <c r="I17" i="11"/>
  <c r="I14" i="11"/>
  <c r="I24" i="11"/>
  <c r="I19" i="11"/>
  <c r="I77" i="11"/>
  <c r="I64" i="11"/>
  <c r="I45" i="11"/>
  <c r="I56" i="11" s="1"/>
  <c r="I32" i="11"/>
  <c r="I33" i="11" s="1"/>
  <c r="I11" i="11"/>
  <c r="I66" i="11"/>
  <c r="I47" i="11"/>
  <c r="I58" i="11" s="1"/>
  <c r="I42" i="11"/>
  <c r="I43" i="11" s="1"/>
  <c r="I30" i="11"/>
  <c r="I31" i="11" s="1"/>
  <c r="I15" i="11"/>
  <c r="I74" i="11"/>
  <c r="I36" i="11"/>
  <c r="I37" i="11" s="1"/>
  <c r="I18" i="11"/>
  <c r="I34" i="11"/>
  <c r="I35" i="11" s="1"/>
  <c r="I28" i="11"/>
  <c r="I29" i="11" s="1"/>
  <c r="I59" i="11"/>
  <c r="I53" i="11"/>
  <c r="I54" i="11"/>
  <c r="I52" i="11"/>
  <c r="G60" i="11"/>
  <c r="F24" i="7"/>
  <c r="K32" i="8"/>
  <c r="K33" i="8"/>
  <c r="K29" i="8"/>
  <c r="G16" i="8"/>
  <c r="G11" i="8"/>
  <c r="K16" i="8"/>
  <c r="K11" i="8"/>
  <c r="J30" i="8"/>
  <c r="J24" i="8"/>
  <c r="J22" i="8"/>
  <c r="J35" i="8"/>
  <c r="J32" i="8"/>
  <c r="J29" i="8"/>
  <c r="J25" i="8"/>
  <c r="J26" i="8" s="1"/>
  <c r="J23" i="8"/>
  <c r="J20" i="8"/>
  <c r="J13" i="8"/>
  <c r="J14" i="8" s="1"/>
  <c r="J10" i="8"/>
  <c r="G24" i="8"/>
  <c r="G23" i="8"/>
  <c r="H32" i="8"/>
  <c r="H25" i="8"/>
  <c r="H26" i="8" s="1"/>
  <c r="H20" i="8"/>
  <c r="H13" i="8"/>
  <c r="H14" i="8" s="1"/>
  <c r="H10" i="8"/>
  <c r="H30" i="8"/>
  <c r="H22" i="8"/>
  <c r="I35" i="8"/>
  <c r="I25" i="8"/>
  <c r="I26" i="8" s="1"/>
  <c r="I13" i="8"/>
  <c r="I14" i="8" s="1"/>
  <c r="I10" i="8"/>
  <c r="I24" i="8" s="1"/>
  <c r="K30" i="8"/>
  <c r="G22" i="8"/>
  <c r="G20" i="8"/>
  <c r="H53" i="11" l="1"/>
  <c r="H56" i="11"/>
  <c r="J50" i="11"/>
  <c r="J59" i="11"/>
  <c r="K50" i="11"/>
  <c r="J53" i="11"/>
  <c r="J55" i="11"/>
  <c r="J61" i="11"/>
  <c r="J52" i="11"/>
  <c r="J51" i="11"/>
  <c r="K51" i="11"/>
  <c r="I61" i="11"/>
  <c r="J57" i="11"/>
  <c r="J54" i="11"/>
  <c r="K55" i="11"/>
  <c r="I55" i="11"/>
  <c r="I50" i="11"/>
  <c r="K54" i="11"/>
  <c r="K58" i="11"/>
  <c r="H55" i="11"/>
  <c r="K60" i="11"/>
  <c r="K52" i="11"/>
  <c r="H54" i="11"/>
  <c r="H51" i="11"/>
  <c r="H60" i="11"/>
  <c r="H58" i="11"/>
  <c r="H52" i="11"/>
  <c r="K56" i="11"/>
  <c r="I57" i="11"/>
  <c r="I51" i="11"/>
  <c r="H16" i="8"/>
  <c r="H11" i="8"/>
  <c r="I23" i="8"/>
  <c r="I19" i="8"/>
  <c r="H24" i="8"/>
  <c r="H29" i="8"/>
  <c r="J11" i="8"/>
  <c r="J16" i="8"/>
  <c r="J19" i="8"/>
  <c r="J33" i="8"/>
  <c r="I11" i="8"/>
  <c r="I16" i="8"/>
  <c r="I22" i="8"/>
  <c r="I29" i="8"/>
  <c r="I33" i="8"/>
  <c r="H19" i="8"/>
  <c r="H33" i="8"/>
  <c r="H23" i="8"/>
  <c r="I30" i="8"/>
  <c r="I20" i="8"/>
  <c r="I32" i="8"/>
  <c r="G7" i="7"/>
  <c r="F4" i="7"/>
  <c r="G5" i="7" s="1"/>
  <c r="K2" i="7"/>
  <c r="K4" i="7" s="1"/>
  <c r="J2" i="7"/>
  <c r="J4" i="7" s="1"/>
  <c r="J7" i="7" s="1"/>
  <c r="I2" i="7"/>
  <c r="I4" i="7" s="1"/>
  <c r="H2" i="7"/>
  <c r="H4" i="7" s="1"/>
  <c r="H7" i="7" s="1"/>
  <c r="G7" i="2"/>
  <c r="F30" i="2"/>
  <c r="F34" i="2" s="1"/>
  <c r="F14" i="2"/>
  <c r="F11" i="2"/>
  <c r="F28" i="2" s="1"/>
  <c r="F39" i="2"/>
  <c r="Q11" i="2"/>
  <c r="Q12" i="2"/>
  <c r="Q13" i="2"/>
  <c r="Q14" i="2"/>
  <c r="Q15" i="2"/>
  <c r="Q16" i="2"/>
  <c r="Q17" i="2"/>
  <c r="Q18" i="2"/>
  <c r="Q19" i="2"/>
  <c r="Q20" i="2"/>
  <c r="Q21" i="2"/>
  <c r="Q22" i="2"/>
  <c r="Q26" i="2"/>
  <c r="Q27" i="2"/>
  <c r="Q28" i="2"/>
  <c r="Q29" i="2"/>
  <c r="Q30" i="2"/>
  <c r="Q31" i="2"/>
  <c r="Q32" i="2"/>
  <c r="Q33" i="2"/>
  <c r="P12" i="2"/>
  <c r="P13" i="2"/>
  <c r="P14" i="2"/>
  <c r="P15" i="2"/>
  <c r="P16" i="2"/>
  <c r="P17" i="2"/>
  <c r="P18" i="2"/>
  <c r="P19" i="2"/>
  <c r="P20" i="2"/>
  <c r="P21" i="2"/>
  <c r="P22" i="2"/>
  <c r="P26" i="2"/>
  <c r="P27" i="2"/>
  <c r="P28" i="2"/>
  <c r="P29" i="2"/>
  <c r="P30" i="2"/>
  <c r="P31" i="2"/>
  <c r="P32" i="2"/>
  <c r="P33" i="2"/>
  <c r="P11" i="2"/>
  <c r="I2" i="2"/>
  <c r="I4" i="2" s="1"/>
  <c r="I7" i="2" s="1"/>
  <c r="J2" i="2"/>
  <c r="J4" i="2" s="1"/>
  <c r="J7" i="2" s="1"/>
  <c r="K2" i="2"/>
  <c r="K4" i="2" s="1"/>
  <c r="K7" i="2" s="1"/>
  <c r="H2" i="2"/>
  <c r="H4" i="2" s="1"/>
  <c r="H7" i="2" s="1"/>
  <c r="F4" i="2"/>
  <c r="G5" i="2" s="1"/>
  <c r="S13" i="2" l="1"/>
  <c r="G23" i="2"/>
  <c r="G17" i="7"/>
  <c r="G15" i="7"/>
  <c r="G18" i="7"/>
  <c r="G16" i="7"/>
  <c r="G11" i="7"/>
  <c r="G58" i="7" s="1"/>
  <c r="I5" i="7"/>
  <c r="H5" i="7"/>
  <c r="K5" i="7"/>
  <c r="K7" i="7"/>
  <c r="J5" i="7"/>
  <c r="I7" i="7"/>
  <c r="G14" i="2"/>
  <c r="G15" i="2" s="1"/>
  <c r="G39" i="2"/>
  <c r="J5" i="2"/>
  <c r="G30" i="2"/>
  <c r="G37" i="2" s="1"/>
  <c r="H5" i="2"/>
  <c r="H23" i="2" s="1"/>
  <c r="S32" i="2"/>
  <c r="S21" i="2"/>
  <c r="S12" i="2"/>
  <c r="S14" i="2"/>
  <c r="S16" i="2"/>
  <c r="S18" i="2"/>
  <c r="S20" i="2"/>
  <c r="S22" i="2"/>
  <c r="S27" i="2"/>
  <c r="S29" i="2"/>
  <c r="S31" i="2"/>
  <c r="S33" i="2"/>
  <c r="T12" i="2"/>
  <c r="T14" i="2"/>
  <c r="T16" i="2"/>
  <c r="T18" i="2"/>
  <c r="T20" i="2"/>
  <c r="T22" i="2"/>
  <c r="T27" i="2"/>
  <c r="T29" i="2"/>
  <c r="T31" i="2"/>
  <c r="T33" i="2"/>
  <c r="G11" i="2"/>
  <c r="G27" i="2" s="1"/>
  <c r="T13" i="2"/>
  <c r="T15" i="2"/>
  <c r="T17" i="2"/>
  <c r="T19" i="2"/>
  <c r="T21" i="2"/>
  <c r="T26" i="2"/>
  <c r="T28" i="2"/>
  <c r="T30" i="2"/>
  <c r="T32" i="2"/>
  <c r="S11" i="2"/>
  <c r="S30" i="2"/>
  <c r="S19" i="2"/>
  <c r="S28" i="2"/>
  <c r="S17" i="2"/>
  <c r="T11" i="2"/>
  <c r="S26" i="2"/>
  <c r="S15" i="2"/>
  <c r="F20" i="2"/>
  <c r="F21" i="2"/>
  <c r="F26" i="2"/>
  <c r="F27" i="2"/>
  <c r="K5" i="2"/>
  <c r="K23" i="2" s="1"/>
  <c r="I5" i="2"/>
  <c r="I23" i="2" s="1"/>
  <c r="AB19" i="2" l="1"/>
  <c r="J23" i="2"/>
  <c r="G52" i="7"/>
  <c r="G50" i="7"/>
  <c r="G49" i="7"/>
  <c r="G51" i="7"/>
  <c r="G36" i="7"/>
  <c r="G44" i="7"/>
  <c r="G57" i="7"/>
  <c r="G21" i="7"/>
  <c r="G41" i="7"/>
  <c r="G28" i="7"/>
  <c r="G29" i="7"/>
  <c r="G33" i="7"/>
  <c r="G32" i="7"/>
  <c r="G40" i="7"/>
  <c r="G45" i="7"/>
  <c r="G37" i="7"/>
  <c r="G55" i="7"/>
  <c r="G56" i="7"/>
  <c r="G23" i="7"/>
  <c r="G22" i="7"/>
  <c r="G46" i="7"/>
  <c r="G27" i="7"/>
  <c r="I18" i="7"/>
  <c r="I16" i="7"/>
  <c r="I11" i="7"/>
  <c r="I57" i="7" s="1"/>
  <c r="I17" i="7"/>
  <c r="I15" i="7"/>
  <c r="J15" i="7"/>
  <c r="J17" i="7"/>
  <c r="J18" i="7"/>
  <c r="J16" i="7"/>
  <c r="J11" i="7"/>
  <c r="J58" i="7" s="1"/>
  <c r="K17" i="7"/>
  <c r="K15" i="7"/>
  <c r="K18" i="7"/>
  <c r="K16" i="7"/>
  <c r="K11" i="7"/>
  <c r="K58" i="7" s="1"/>
  <c r="H16" i="7"/>
  <c r="H18" i="7"/>
  <c r="H17" i="7"/>
  <c r="H15" i="7"/>
  <c r="H11" i="7"/>
  <c r="H57" i="7" s="1"/>
  <c r="G12" i="7"/>
  <c r="G36" i="2"/>
  <c r="G20" i="2"/>
  <c r="G28" i="2"/>
  <c r="H14" i="2"/>
  <c r="H15" i="2" s="1"/>
  <c r="H39" i="2"/>
  <c r="G34" i="2"/>
  <c r="G35" i="2"/>
  <c r="I39" i="2"/>
  <c r="I14" i="2"/>
  <c r="I15" i="2" s="1"/>
  <c r="G21" i="2"/>
  <c r="G26" i="2"/>
  <c r="K39" i="2"/>
  <c r="K14" i="2"/>
  <c r="K15" i="2" s="1"/>
  <c r="AC14" i="2"/>
  <c r="J14" i="2"/>
  <c r="J15" i="2" s="1"/>
  <c r="J39" i="2"/>
  <c r="K30" i="2"/>
  <c r="K36" i="2" s="1"/>
  <c r="K11" i="2"/>
  <c r="K27" i="2" s="1"/>
  <c r="V18" i="2"/>
  <c r="H11" i="2"/>
  <c r="H20" i="2" s="1"/>
  <c r="I30" i="2"/>
  <c r="I35" i="2" s="1"/>
  <c r="I11" i="2"/>
  <c r="I27" i="2" s="1"/>
  <c r="J30" i="2"/>
  <c r="J34" i="2" s="1"/>
  <c r="J11" i="2"/>
  <c r="J26" i="2" s="1"/>
  <c r="AC15" i="2"/>
  <c r="AB30" i="2"/>
  <c r="AB29" i="2"/>
  <c r="AB11" i="2"/>
  <c r="AC22" i="2"/>
  <c r="AC26" i="2"/>
  <c r="AC33" i="2"/>
  <c r="AB18" i="2"/>
  <c r="V32" i="2"/>
  <c r="W31" i="2"/>
  <c r="AC19" i="2"/>
  <c r="AB26" i="2"/>
  <c r="AC29" i="2"/>
  <c r="AB33" i="2"/>
  <c r="AB14" i="2"/>
  <c r="AC30" i="2"/>
  <c r="AC11" i="2"/>
  <c r="AB15" i="2"/>
  <c r="AC18" i="2"/>
  <c r="AB22" i="2"/>
  <c r="W32" i="2"/>
  <c r="V30" i="2"/>
  <c r="V13" i="2"/>
  <c r="V26" i="2"/>
  <c r="V28" i="2"/>
  <c r="W19" i="2"/>
  <c r="V20" i="2"/>
  <c r="AC28" i="2"/>
  <c r="AC17" i="2"/>
  <c r="AB32" i="2"/>
  <c r="AB21" i="2"/>
  <c r="AB13" i="2"/>
  <c r="AC27" i="2"/>
  <c r="AC16" i="2"/>
  <c r="AB31" i="2"/>
  <c r="AB20" i="2"/>
  <c r="AB12" i="2"/>
  <c r="W18" i="2"/>
  <c r="AC32" i="2"/>
  <c r="AC21" i="2"/>
  <c r="AC13" i="2"/>
  <c r="AB28" i="2"/>
  <c r="AB17" i="2"/>
  <c r="AC31" i="2"/>
  <c r="AC20" i="2"/>
  <c r="AC12" i="2"/>
  <c r="AB27" i="2"/>
  <c r="AB16" i="2"/>
  <c r="W26" i="2"/>
  <c r="W13" i="2"/>
  <c r="W27" i="2"/>
  <c r="W12" i="2"/>
  <c r="V29" i="2"/>
  <c r="V16" i="2"/>
  <c r="V19" i="2"/>
  <c r="W11" i="2"/>
  <c r="V17" i="2"/>
  <c r="V11" i="2"/>
  <c r="W21" i="2"/>
  <c r="W20" i="2"/>
  <c r="V27" i="2"/>
  <c r="V12" i="2"/>
  <c r="V21" i="2"/>
  <c r="V15" i="2"/>
  <c r="W30" i="2"/>
  <c r="W15" i="2"/>
  <c r="W29" i="2"/>
  <c r="W16" i="2"/>
  <c r="V31" i="2"/>
  <c r="V14" i="2"/>
  <c r="H30" i="2"/>
  <c r="H36" i="2" s="1"/>
  <c r="W28" i="2"/>
  <c r="W17" i="2"/>
  <c r="W33" i="2"/>
  <c r="W22" i="2"/>
  <c r="W14" i="2"/>
  <c r="V33" i="2"/>
  <c r="V22" i="2"/>
  <c r="AE12" i="2"/>
  <c r="AE14" i="2"/>
  <c r="AE16" i="2"/>
  <c r="AE18" i="2"/>
  <c r="AE20" i="2"/>
  <c r="AE22" i="2"/>
  <c r="AE27" i="2"/>
  <c r="AE29" i="2"/>
  <c r="AE31" i="2"/>
  <c r="AE33" i="2"/>
  <c r="AF12" i="2"/>
  <c r="AF14" i="2"/>
  <c r="AF16" i="2"/>
  <c r="AF18" i="2"/>
  <c r="AF20" i="2"/>
  <c r="AF22" i="2"/>
  <c r="AF27" i="2"/>
  <c r="AF29" i="2"/>
  <c r="AF31" i="2"/>
  <c r="AF33" i="2"/>
  <c r="AE13" i="2"/>
  <c r="AE15" i="2"/>
  <c r="AE17" i="2"/>
  <c r="AE19" i="2"/>
  <c r="AE21" i="2"/>
  <c r="AE26" i="2"/>
  <c r="AE28" i="2"/>
  <c r="AE30" i="2"/>
  <c r="AE32" i="2"/>
  <c r="AF11" i="2"/>
  <c r="AF13" i="2"/>
  <c r="AF15" i="2"/>
  <c r="AF17" i="2"/>
  <c r="AF19" i="2"/>
  <c r="AF21" i="2"/>
  <c r="AF26" i="2"/>
  <c r="AF28" i="2"/>
  <c r="AF30" i="2"/>
  <c r="AF32" i="2"/>
  <c r="AE11" i="2"/>
  <c r="Y12" i="2"/>
  <c r="Y14" i="2"/>
  <c r="Y16" i="2"/>
  <c r="Y18" i="2"/>
  <c r="Y20" i="2"/>
  <c r="Y22" i="2"/>
  <c r="Y27" i="2"/>
  <c r="Y29" i="2"/>
  <c r="Y31" i="2"/>
  <c r="Y33" i="2"/>
  <c r="Z12" i="2"/>
  <c r="Z14" i="2"/>
  <c r="Z16" i="2"/>
  <c r="Z18" i="2"/>
  <c r="Z20" i="2"/>
  <c r="Z22" i="2"/>
  <c r="Z27" i="2"/>
  <c r="Z29" i="2"/>
  <c r="Z31" i="2"/>
  <c r="Z33" i="2"/>
  <c r="Y13" i="2"/>
  <c r="Y15" i="2"/>
  <c r="Y17" i="2"/>
  <c r="Y19" i="2"/>
  <c r="Y21" i="2"/>
  <c r="Y26" i="2"/>
  <c r="Y28" i="2"/>
  <c r="Y30" i="2"/>
  <c r="Z13" i="2"/>
  <c r="Z15" i="2"/>
  <c r="Z17" i="2"/>
  <c r="Z19" i="2"/>
  <c r="Z21" i="2"/>
  <c r="Z26" i="2"/>
  <c r="Z28" i="2"/>
  <c r="Z30" i="2"/>
  <c r="Z32" i="2"/>
  <c r="Y11" i="2"/>
  <c r="Z11" i="2"/>
  <c r="Y32" i="2"/>
  <c r="J28" i="7" l="1"/>
  <c r="H45" i="7"/>
  <c r="J29" i="7"/>
  <c r="H51" i="7"/>
  <c r="H32" i="7"/>
  <c r="J56" i="7"/>
  <c r="J27" i="7"/>
  <c r="J36" i="7"/>
  <c r="I41" i="7"/>
  <c r="I50" i="7"/>
  <c r="J49" i="7"/>
  <c r="H50" i="7"/>
  <c r="K52" i="7"/>
  <c r="I51" i="7"/>
  <c r="J52" i="7"/>
  <c r="K50" i="7"/>
  <c r="J12" i="7"/>
  <c r="H36" i="7"/>
  <c r="J57" i="7"/>
  <c r="J46" i="7"/>
  <c r="J21" i="7"/>
  <c r="I52" i="7"/>
  <c r="J51" i="7"/>
  <c r="H52" i="7"/>
  <c r="K49" i="7"/>
  <c r="J44" i="7"/>
  <c r="J32" i="7"/>
  <c r="J33" i="7"/>
  <c r="I49" i="7"/>
  <c r="J50" i="7"/>
  <c r="H49" i="7"/>
  <c r="K51" i="7"/>
  <c r="H58" i="7"/>
  <c r="J40" i="7"/>
  <c r="J41" i="7"/>
  <c r="J45" i="7"/>
  <c r="J55" i="7"/>
  <c r="I22" i="7"/>
  <c r="H37" i="7"/>
  <c r="H21" i="7"/>
  <c r="H23" i="7"/>
  <c r="H55" i="7"/>
  <c r="H33" i="7"/>
  <c r="H22" i="7"/>
  <c r="H41" i="7"/>
  <c r="H29" i="7"/>
  <c r="I28" i="7"/>
  <c r="H46" i="7"/>
  <c r="H56" i="7"/>
  <c r="H27" i="7"/>
  <c r="H44" i="7"/>
  <c r="J23" i="7"/>
  <c r="J37" i="7"/>
  <c r="H40" i="7"/>
  <c r="H28" i="7"/>
  <c r="K29" i="7"/>
  <c r="J22" i="7"/>
  <c r="I33" i="7"/>
  <c r="I45" i="7"/>
  <c r="I32" i="7"/>
  <c r="I21" i="7"/>
  <c r="K41" i="7"/>
  <c r="I37" i="7"/>
  <c r="I29" i="7"/>
  <c r="I46" i="7"/>
  <c r="I56" i="7"/>
  <c r="I23" i="7"/>
  <c r="K33" i="7"/>
  <c r="K28" i="7"/>
  <c r="I55" i="7"/>
  <c r="I27" i="7"/>
  <c r="I44" i="7"/>
  <c r="K21" i="7"/>
  <c r="K44" i="7"/>
  <c r="K57" i="7"/>
  <c r="K32" i="7"/>
  <c r="K36" i="7"/>
  <c r="I36" i="7"/>
  <c r="K40" i="7"/>
  <c r="K45" i="7"/>
  <c r="K37" i="7"/>
  <c r="K55" i="7"/>
  <c r="I40" i="7"/>
  <c r="K56" i="7"/>
  <c r="K23" i="7"/>
  <c r="K22" i="7"/>
  <c r="K46" i="7"/>
  <c r="K27" i="7"/>
  <c r="I58" i="7"/>
  <c r="I12" i="7"/>
  <c r="K12" i="7"/>
  <c r="H12" i="7"/>
  <c r="G24" i="7"/>
  <c r="J35" i="2"/>
  <c r="H26" i="2"/>
  <c r="J36" i="2"/>
  <c r="K20" i="2"/>
  <c r="J37" i="2"/>
  <c r="I20" i="2"/>
  <c r="H21" i="2"/>
  <c r="H28" i="2"/>
  <c r="J21" i="2"/>
  <c r="J27" i="2"/>
  <c r="K26" i="2"/>
  <c r="I36" i="2"/>
  <c r="J20" i="2"/>
  <c r="K28" i="2"/>
  <c r="K35" i="2"/>
  <c r="K21" i="2"/>
  <c r="I28" i="2"/>
  <c r="H34" i="2"/>
  <c r="H35" i="2"/>
  <c r="H37" i="2"/>
  <c r="I34" i="2"/>
  <c r="J28" i="2"/>
  <c r="K37" i="2"/>
  <c r="K34" i="2"/>
  <c r="I37" i="2"/>
  <c r="I26" i="2"/>
  <c r="H27" i="2"/>
  <c r="I21" i="2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72" i="6"/>
  <c r="R73" i="6"/>
  <c r="R74" i="6"/>
  <c r="R75" i="6"/>
  <c r="R76" i="6"/>
  <c r="R77" i="6"/>
  <c r="R78" i="6"/>
  <c r="R79" i="6"/>
  <c r="R80" i="6"/>
  <c r="R81" i="6"/>
  <c r="R82" i="6"/>
  <c r="R83" i="6"/>
  <c r="R84" i="6"/>
  <c r="R85" i="6"/>
  <c r="R86" i="6"/>
  <c r="R87" i="6"/>
  <c r="R88" i="6"/>
  <c r="R89" i="6"/>
  <c r="R90" i="6"/>
  <c r="R91" i="6"/>
  <c r="R92" i="6"/>
  <c r="R93" i="6"/>
  <c r="R94" i="6"/>
  <c r="R95" i="6"/>
  <c r="R96" i="6"/>
  <c r="R97" i="6"/>
  <c r="R98" i="6"/>
  <c r="R99" i="6"/>
  <c r="R100" i="6"/>
  <c r="R101" i="6"/>
  <c r="R102" i="6"/>
  <c r="R103" i="6"/>
  <c r="R104" i="6"/>
  <c r="R105" i="6"/>
  <c r="R106" i="6"/>
  <c r="R107" i="6"/>
  <c r="R108" i="6"/>
  <c r="R109" i="6"/>
  <c r="R110" i="6"/>
  <c r="R111" i="6"/>
  <c r="R112" i="6"/>
  <c r="R113" i="6"/>
  <c r="R114" i="6"/>
  <c r="R115" i="6"/>
  <c r="R116" i="6"/>
  <c r="R117" i="6"/>
  <c r="R118" i="6"/>
  <c r="R119" i="6"/>
  <c r="R120" i="6"/>
  <c r="R121" i="6"/>
  <c r="R122" i="6"/>
  <c r="R123" i="6"/>
  <c r="R124" i="6"/>
  <c r="R125" i="6"/>
  <c r="R126" i="6"/>
  <c r="R127" i="6"/>
  <c r="R128" i="6"/>
  <c r="R129" i="6"/>
  <c r="R130" i="6"/>
  <c r="R131" i="6"/>
  <c r="R132" i="6"/>
  <c r="R133" i="6"/>
  <c r="R134" i="6"/>
  <c r="R135" i="6"/>
  <c r="R136" i="6"/>
  <c r="R137" i="6"/>
  <c r="R138" i="6"/>
  <c r="R139" i="6"/>
  <c r="R140" i="6"/>
  <c r="R141" i="6"/>
  <c r="R142" i="6"/>
  <c r="R143" i="6"/>
  <c r="R144" i="6"/>
  <c r="R145" i="6"/>
  <c r="R146" i="6"/>
  <c r="R147" i="6"/>
  <c r="R148" i="6"/>
  <c r="R149" i="6"/>
  <c r="R150" i="6"/>
  <c r="R151" i="6"/>
  <c r="R152" i="6"/>
  <c r="R153" i="6"/>
  <c r="R15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72" i="6"/>
  <c r="R173" i="6"/>
  <c r="R174" i="6"/>
  <c r="R175" i="6"/>
  <c r="R176" i="6"/>
  <c r="R177" i="6"/>
  <c r="R178" i="6"/>
  <c r="R179" i="6"/>
  <c r="R180" i="6"/>
  <c r="R181" i="6"/>
  <c r="R182" i="6"/>
  <c r="R183" i="6"/>
  <c r="R184" i="6"/>
  <c r="R185" i="6"/>
  <c r="R186" i="6"/>
  <c r="R187" i="6"/>
  <c r="R188" i="6"/>
  <c r="R189" i="6"/>
  <c r="R190" i="6"/>
  <c r="R191" i="6"/>
  <c r="R192" i="6"/>
  <c r="R193" i="6"/>
  <c r="R194" i="6"/>
  <c r="R195" i="6"/>
  <c r="R196" i="6"/>
  <c r="R197" i="6"/>
  <c r="R198" i="6"/>
  <c r="R199" i="6"/>
  <c r="R200" i="6"/>
  <c r="R201" i="6"/>
  <c r="R202" i="6"/>
  <c r="R203" i="6"/>
  <c r="R18" i="6"/>
  <c r="H24" i="7" l="1"/>
  <c r="K24" i="7"/>
  <c r="J24" i="7"/>
  <c r="I24" i="7"/>
  <c r="F5" i="6"/>
  <c r="F8" i="6" s="1"/>
  <c r="H7" i="6"/>
  <c r="I7" i="6"/>
  <c r="G7" i="6"/>
  <c r="U14" i="6"/>
  <c r="T14" i="6"/>
  <c r="S14" i="6"/>
  <c r="U13" i="6"/>
  <c r="T13" i="6"/>
  <c r="S13" i="6"/>
  <c r="U12" i="6"/>
  <c r="T12" i="6"/>
  <c r="U11" i="6"/>
  <c r="T11" i="6"/>
  <c r="S11" i="6"/>
  <c r="U10" i="6"/>
  <c r="J7" i="6" s="1"/>
  <c r="U8" i="6"/>
  <c r="D12" i="6" l="1"/>
  <c r="H12" i="6" s="1"/>
  <c r="D13" i="6"/>
  <c r="H13" i="6" s="1"/>
  <c r="D14" i="6"/>
  <c r="H14" i="6" s="1"/>
  <c r="D15" i="6"/>
  <c r="H15" i="6" s="1"/>
  <c r="D16" i="6"/>
  <c r="D17" i="6"/>
  <c r="H17" i="6" s="1"/>
  <c r="D18" i="6"/>
  <c r="H18" i="6" s="1"/>
  <c r="D19" i="6"/>
  <c r="H19" i="6" s="1"/>
  <c r="D20" i="6"/>
  <c r="H20" i="6" s="1"/>
  <c r="D21" i="6"/>
  <c r="H21" i="6" s="1"/>
  <c r="D22" i="6"/>
  <c r="D23" i="6"/>
  <c r="H23" i="6" s="1"/>
  <c r="D24" i="6"/>
  <c r="D25" i="6"/>
  <c r="H25" i="6" s="1"/>
  <c r="D26" i="6"/>
  <c r="H26" i="6" s="1"/>
  <c r="D27" i="6"/>
  <c r="H27" i="6" s="1"/>
  <c r="D28" i="6"/>
  <c r="H28" i="6" s="1"/>
  <c r="D29" i="6"/>
  <c r="H29" i="6" s="1"/>
  <c r="D30" i="6"/>
  <c r="H30" i="6" s="1"/>
  <c r="D31" i="6"/>
  <c r="H31" i="6" s="1"/>
  <c r="D32" i="6"/>
  <c r="D33" i="6"/>
  <c r="H33" i="6" s="1"/>
  <c r="D34" i="6"/>
  <c r="H34" i="6" s="1"/>
  <c r="D35" i="6"/>
  <c r="H35" i="6" s="1"/>
  <c r="D36" i="6"/>
  <c r="H36" i="6" s="1"/>
  <c r="D37" i="6"/>
  <c r="H37" i="6" s="1"/>
  <c r="D38" i="6"/>
  <c r="H38" i="6" s="1"/>
  <c r="D39" i="6"/>
  <c r="H39" i="6" s="1"/>
  <c r="D11" i="6"/>
  <c r="F11" i="6"/>
  <c r="F12" i="6"/>
  <c r="F13" i="6"/>
  <c r="J13" i="6" s="1"/>
  <c r="F14" i="6"/>
  <c r="J14" i="6" s="1"/>
  <c r="F15" i="6"/>
  <c r="J15" i="6" s="1"/>
  <c r="F16" i="6"/>
  <c r="J16" i="6" s="1"/>
  <c r="F17" i="6"/>
  <c r="J17" i="6" s="1"/>
  <c r="F18" i="6"/>
  <c r="F19" i="6"/>
  <c r="F20" i="6"/>
  <c r="J20" i="6" s="1"/>
  <c r="F21" i="6"/>
  <c r="J21" i="6" s="1"/>
  <c r="F22" i="6"/>
  <c r="J22" i="6" s="1"/>
  <c r="F23" i="6"/>
  <c r="F24" i="6"/>
  <c r="J24" i="6" s="1"/>
  <c r="F25" i="6"/>
  <c r="J25" i="6" s="1"/>
  <c r="F26" i="6"/>
  <c r="F27" i="6"/>
  <c r="J27" i="6" s="1"/>
  <c r="F28" i="6"/>
  <c r="J28" i="6" s="1"/>
  <c r="F29" i="6"/>
  <c r="J29" i="6" s="1"/>
  <c r="F30" i="6"/>
  <c r="J30" i="6" s="1"/>
  <c r="F31" i="6"/>
  <c r="J31" i="6" s="1"/>
  <c r="F32" i="6"/>
  <c r="J32" i="6" s="1"/>
  <c r="F33" i="6"/>
  <c r="J33" i="6" s="1"/>
  <c r="F34" i="6"/>
  <c r="F35" i="6"/>
  <c r="J35" i="6" s="1"/>
  <c r="F36" i="6"/>
  <c r="J36" i="6" s="1"/>
  <c r="F37" i="6"/>
  <c r="J37" i="6" s="1"/>
  <c r="F38" i="6"/>
  <c r="J38" i="6" s="1"/>
  <c r="F39" i="6"/>
  <c r="J39" i="6" s="1"/>
  <c r="C15" i="6"/>
  <c r="G15" i="6" s="1"/>
  <c r="C32" i="6"/>
  <c r="G32" i="6" s="1"/>
  <c r="C24" i="6"/>
  <c r="G24" i="6" s="1"/>
  <c r="C30" i="6"/>
  <c r="C34" i="6"/>
  <c r="G34" i="6" s="1"/>
  <c r="C36" i="6"/>
  <c r="G36" i="6" s="1"/>
  <c r="C38" i="6"/>
  <c r="G38" i="6" s="1"/>
  <c r="C11" i="6"/>
  <c r="G11" i="6" s="1"/>
  <c r="C12" i="6"/>
  <c r="G12" i="6" s="1"/>
  <c r="C13" i="6"/>
  <c r="G13" i="6" s="1"/>
  <c r="C14" i="6"/>
  <c r="C16" i="6"/>
  <c r="G16" i="6" s="1"/>
  <c r="C17" i="6"/>
  <c r="G17" i="6" s="1"/>
  <c r="C18" i="6"/>
  <c r="G18" i="6" s="1"/>
  <c r="C19" i="6"/>
  <c r="G19" i="6" s="1"/>
  <c r="C20" i="6"/>
  <c r="G20" i="6" s="1"/>
  <c r="C21" i="6"/>
  <c r="G21" i="6" s="1"/>
  <c r="C22" i="6"/>
  <c r="G22" i="6" s="1"/>
  <c r="C23" i="6"/>
  <c r="C25" i="6"/>
  <c r="G25" i="6" s="1"/>
  <c r="C26" i="6"/>
  <c r="G26" i="6" s="1"/>
  <c r="C27" i="6"/>
  <c r="G27" i="6" s="1"/>
  <c r="C28" i="6"/>
  <c r="C29" i="6"/>
  <c r="G29" i="6" s="1"/>
  <c r="C31" i="6"/>
  <c r="G31" i="6" s="1"/>
  <c r="C33" i="6"/>
  <c r="G33" i="6" s="1"/>
  <c r="C35" i="6"/>
  <c r="C37" i="6"/>
  <c r="G37" i="6" s="1"/>
  <c r="C39" i="6"/>
  <c r="G39" i="6" s="1"/>
  <c r="E11" i="6"/>
  <c r="I11" i="6" s="1"/>
  <c r="E12" i="6"/>
  <c r="I12" i="6" s="1"/>
  <c r="E13" i="6"/>
  <c r="I13" i="6" s="1"/>
  <c r="E14" i="6"/>
  <c r="I14" i="6" s="1"/>
  <c r="E15" i="6"/>
  <c r="I15" i="6" s="1"/>
  <c r="E16" i="6"/>
  <c r="E17" i="6"/>
  <c r="I17" i="6" s="1"/>
  <c r="E18" i="6"/>
  <c r="I18" i="6" s="1"/>
  <c r="E19" i="6"/>
  <c r="I19" i="6" s="1"/>
  <c r="E20" i="6"/>
  <c r="I20" i="6" s="1"/>
  <c r="E21" i="6"/>
  <c r="I21" i="6" s="1"/>
  <c r="E22" i="6"/>
  <c r="I22" i="6" s="1"/>
  <c r="E23" i="6"/>
  <c r="I23" i="6" s="1"/>
  <c r="E24" i="6"/>
  <c r="E25" i="6"/>
  <c r="I25" i="6" s="1"/>
  <c r="E26" i="6"/>
  <c r="I26" i="6" s="1"/>
  <c r="E27" i="6"/>
  <c r="I27" i="6" s="1"/>
  <c r="E28" i="6"/>
  <c r="I28" i="6" s="1"/>
  <c r="E29" i="6"/>
  <c r="I29" i="6" s="1"/>
  <c r="E30" i="6"/>
  <c r="I30" i="6" s="1"/>
  <c r="E31" i="6"/>
  <c r="I31" i="6" s="1"/>
  <c r="E32" i="6"/>
  <c r="E33" i="6"/>
  <c r="I33" i="6" s="1"/>
  <c r="E34" i="6"/>
  <c r="I34" i="6" s="1"/>
  <c r="E35" i="6"/>
  <c r="I35" i="6" s="1"/>
  <c r="E36" i="6"/>
  <c r="I36" i="6" s="1"/>
  <c r="E37" i="6"/>
  <c r="I37" i="6" s="1"/>
  <c r="E38" i="6"/>
  <c r="I38" i="6" s="1"/>
  <c r="E39" i="6"/>
  <c r="I39" i="6" s="1"/>
  <c r="J8" i="6"/>
  <c r="J11" i="6"/>
  <c r="J12" i="6"/>
  <c r="J18" i="6"/>
  <c r="J26" i="6"/>
  <c r="J34" i="6"/>
  <c r="J19" i="6"/>
  <c r="J23" i="6"/>
  <c r="G14" i="6"/>
  <c r="G23" i="6"/>
  <c r="G28" i="6"/>
  <c r="G30" i="6"/>
  <c r="G35" i="6"/>
  <c r="H11" i="6"/>
  <c r="H22" i="6"/>
  <c r="H32" i="6"/>
  <c r="H16" i="6"/>
  <c r="H24" i="6"/>
  <c r="I16" i="6"/>
  <c r="I24" i="6"/>
  <c r="I32" i="6"/>
  <c r="G8" i="6"/>
  <c r="I8" i="6"/>
  <c r="H8" i="6"/>
  <c r="E48" i="2" l="1"/>
  <c r="O49" i="2"/>
  <c r="O47" i="2"/>
  <c r="O48" i="2"/>
  <c r="O41" i="2"/>
  <c r="O42" i="2"/>
  <c r="O43" i="2"/>
  <c r="O44" i="2"/>
  <c r="O45" i="2"/>
  <c r="O46" i="2"/>
  <c r="O36" i="2"/>
  <c r="O37" i="2"/>
  <c r="O38" i="2"/>
  <c r="O39" i="2"/>
  <c r="O40" i="2"/>
  <c r="P36" i="2"/>
  <c r="Q36" i="2"/>
  <c r="P37" i="2"/>
  <c r="Q37" i="2"/>
  <c r="P38" i="2"/>
  <c r="Q38" i="2"/>
  <c r="P39" i="2"/>
  <c r="Q39" i="2"/>
  <c r="P40" i="2"/>
  <c r="Q40" i="2"/>
  <c r="P41" i="2"/>
  <c r="Q41" i="2"/>
  <c r="P42" i="2"/>
  <c r="Q42" i="2"/>
  <c r="P43" i="2"/>
  <c r="Q43" i="2"/>
  <c r="P44" i="2"/>
  <c r="Q44" i="2"/>
  <c r="P45" i="2"/>
  <c r="Q45" i="2"/>
  <c r="P46" i="2"/>
  <c r="Q46" i="2"/>
  <c r="P47" i="2"/>
  <c r="Q47" i="2"/>
  <c r="P48" i="2"/>
  <c r="Q48" i="2"/>
  <c r="P49" i="2"/>
  <c r="Q49" i="2"/>
  <c r="H48" i="2"/>
  <c r="F12" i="2"/>
  <c r="F37" i="2" l="1"/>
  <c r="F36" i="2"/>
  <c r="F35" i="2"/>
  <c r="H86" i="2"/>
  <c r="E67" i="2"/>
  <c r="H67" i="2"/>
  <c r="E86" i="2"/>
  <c r="P50" i="2"/>
  <c r="Q50" i="2"/>
  <c r="Z49" i="2"/>
  <c r="Z47" i="2"/>
  <c r="Z45" i="2"/>
  <c r="Z43" i="2"/>
  <c r="Z41" i="2"/>
  <c r="Z39" i="2"/>
  <c r="Z37" i="2"/>
  <c r="Y49" i="2"/>
  <c r="Y47" i="2"/>
  <c r="Y45" i="2"/>
  <c r="Y43" i="2"/>
  <c r="Y41" i="2"/>
  <c r="Y39" i="2"/>
  <c r="Y37" i="2"/>
  <c r="Z48" i="2"/>
  <c r="Z46" i="2"/>
  <c r="Z44" i="2"/>
  <c r="Z42" i="2"/>
  <c r="Z40" i="2"/>
  <c r="Z38" i="2"/>
  <c r="Z36" i="2"/>
  <c r="Y48" i="2"/>
  <c r="Y46" i="2"/>
  <c r="Y44" i="2"/>
  <c r="Y42" i="2"/>
  <c r="Y40" i="2"/>
  <c r="Y38" i="2"/>
  <c r="Y36" i="2"/>
  <c r="F17" i="2"/>
  <c r="F15" i="2"/>
  <c r="F31" i="2"/>
  <c r="I12" i="2"/>
  <c r="I31" i="2" l="1"/>
  <c r="Z50" i="2"/>
  <c r="Y50" i="2"/>
  <c r="AC36" i="2"/>
  <c r="AC38" i="2"/>
  <c r="AC40" i="2"/>
  <c r="AC42" i="2"/>
  <c r="AC44" i="2"/>
  <c r="AC46" i="2"/>
  <c r="AC48" i="2"/>
  <c r="AB37" i="2"/>
  <c r="AB39" i="2"/>
  <c r="AB41" i="2"/>
  <c r="AB43" i="2"/>
  <c r="AB45" i="2"/>
  <c r="AB47" i="2"/>
  <c r="AB49" i="2"/>
  <c r="AC37" i="2"/>
  <c r="AC39" i="2"/>
  <c r="AC41" i="2"/>
  <c r="AC43" i="2"/>
  <c r="AC45" i="2"/>
  <c r="AC47" i="2"/>
  <c r="AC49" i="2"/>
  <c r="AB36" i="2"/>
  <c r="AB44" i="2"/>
  <c r="AB38" i="2"/>
  <c r="AB46" i="2"/>
  <c r="AB42" i="2"/>
  <c r="AB40" i="2"/>
  <c r="AB48" i="2"/>
  <c r="AF36" i="2"/>
  <c r="AF38" i="2"/>
  <c r="AF40" i="2"/>
  <c r="AF42" i="2"/>
  <c r="AF44" i="2"/>
  <c r="AF46" i="2"/>
  <c r="AF48" i="2"/>
  <c r="AE37" i="2"/>
  <c r="AE39" i="2"/>
  <c r="AE41" i="2"/>
  <c r="AE43" i="2"/>
  <c r="AE45" i="2"/>
  <c r="AE47" i="2"/>
  <c r="AE49" i="2"/>
  <c r="AF37" i="2"/>
  <c r="AF39" i="2"/>
  <c r="AF41" i="2"/>
  <c r="AF43" i="2"/>
  <c r="AF45" i="2"/>
  <c r="AF47" i="2"/>
  <c r="AF49" i="2"/>
  <c r="AE40" i="2"/>
  <c r="AE48" i="2"/>
  <c r="AE42" i="2"/>
  <c r="AE38" i="2"/>
  <c r="AE46" i="2"/>
  <c r="AE36" i="2"/>
  <c r="AE44" i="2"/>
  <c r="V36" i="2"/>
  <c r="V38" i="2"/>
  <c r="V40" i="2"/>
  <c r="V42" i="2"/>
  <c r="V44" i="2"/>
  <c r="V46" i="2"/>
  <c r="V48" i="2"/>
  <c r="W36" i="2"/>
  <c r="W38" i="2"/>
  <c r="W40" i="2"/>
  <c r="W42" i="2"/>
  <c r="W44" i="2"/>
  <c r="W46" i="2"/>
  <c r="W48" i="2"/>
  <c r="V37" i="2"/>
  <c r="V39" i="2"/>
  <c r="V41" i="2"/>
  <c r="V43" i="2"/>
  <c r="V45" i="2"/>
  <c r="V47" i="2"/>
  <c r="V49" i="2"/>
  <c r="W37" i="2"/>
  <c r="W39" i="2"/>
  <c r="W41" i="2"/>
  <c r="W43" i="2"/>
  <c r="W45" i="2"/>
  <c r="W47" i="2"/>
  <c r="W49" i="2"/>
  <c r="S36" i="2"/>
  <c r="S38" i="2"/>
  <c r="S40" i="2"/>
  <c r="S42" i="2"/>
  <c r="S44" i="2"/>
  <c r="S46" i="2"/>
  <c r="S48" i="2"/>
  <c r="T36" i="2"/>
  <c r="T38" i="2"/>
  <c r="T40" i="2"/>
  <c r="T42" i="2"/>
  <c r="T44" i="2"/>
  <c r="T46" i="2"/>
  <c r="T48" i="2"/>
  <c r="S37" i="2"/>
  <c r="S39" i="2"/>
  <c r="S41" i="2"/>
  <c r="S43" i="2"/>
  <c r="S45" i="2"/>
  <c r="S47" i="2"/>
  <c r="S49" i="2"/>
  <c r="T37" i="2"/>
  <c r="T39" i="2"/>
  <c r="T41" i="2"/>
  <c r="T43" i="2"/>
  <c r="T45" i="2"/>
  <c r="T47" i="2"/>
  <c r="T49" i="2"/>
  <c r="G12" i="2"/>
  <c r="H12" i="2"/>
  <c r="J12" i="2"/>
  <c r="I17" i="2"/>
  <c r="H31" i="2" l="1"/>
  <c r="G31" i="2"/>
  <c r="K31" i="2"/>
  <c r="J31" i="2"/>
  <c r="AF50" i="2"/>
  <c r="AE50" i="2"/>
  <c r="AB50" i="2"/>
  <c r="W50" i="2"/>
  <c r="AC50" i="2"/>
  <c r="T50" i="2"/>
  <c r="S50" i="2"/>
  <c r="V50" i="2"/>
  <c r="K12" i="2"/>
  <c r="H17" i="2"/>
  <c r="J17" i="2"/>
  <c r="K17" i="2"/>
  <c r="G17" i="2"/>
</calcChain>
</file>

<file path=xl/sharedStrings.xml><?xml version="1.0" encoding="utf-8"?>
<sst xmlns="http://schemas.openxmlformats.org/spreadsheetml/2006/main" count="6283" uniqueCount="1914">
  <si>
    <t>AÑO</t>
  </si>
  <si>
    <t>SEXO</t>
  </si>
  <si>
    <t>Total</t>
  </si>
  <si>
    <t>Hombre</t>
  </si>
  <si>
    <t>Mujer</t>
  </si>
  <si>
    <t>Superficie</t>
  </si>
  <si>
    <t>Hogar con un sólo jefe</t>
  </si>
  <si>
    <t>Hogar con jefe y esposa</t>
  </si>
  <si>
    <t>Hogar Unipersonal</t>
  </si>
  <si>
    <t>Hogar con 5 o más personas</t>
  </si>
  <si>
    <t>Nº promedio de miembros</t>
  </si>
  <si>
    <t>EDAD</t>
  </si>
  <si>
    <t>0-14 años</t>
  </si>
  <si>
    <t>15-64 años</t>
  </si>
  <si>
    <t>65+ años</t>
  </si>
  <si>
    <t>&lt;=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</si>
  <si>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</si>
  <si>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</si>
  <si>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</si>
  <si>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</si>
  <si>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</si>
  <si>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</si>
  <si>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</si>
  <si>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</si>
  <si>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</si>
  <si>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</si>
  <si>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</si>
  <si>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</si>
  <si>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</si>
  <si>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</si>
  <si>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</si>
  <si>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</si>
  <si>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85 - 89</t>
  </si>
  <si>
    <t>90 - 94</t>
  </si>
  <si>
    <t>95 +</t>
  </si>
  <si>
    <t>Cod</t>
  </si>
  <si>
    <t>Nombre</t>
  </si>
  <si>
    <t>UNIDAD DE MEDIDA</t>
  </si>
  <si>
    <t>Personas</t>
  </si>
  <si>
    <t>Km2</t>
  </si>
  <si>
    <t>Hogares</t>
  </si>
  <si>
    <t>0_0</t>
  </si>
  <si>
    <t>TOTAL</t>
  </si>
  <si>
    <t>1_0</t>
  </si>
  <si>
    <t>Cotahuma</t>
  </si>
  <si>
    <t>2_0</t>
  </si>
  <si>
    <t>Max Paredes</t>
  </si>
  <si>
    <t>3_0</t>
  </si>
  <si>
    <t>Periférica</t>
  </si>
  <si>
    <t>4_0</t>
  </si>
  <si>
    <t>San Antonio</t>
  </si>
  <si>
    <t>5_0</t>
  </si>
  <si>
    <t>Sur</t>
  </si>
  <si>
    <t>6_0</t>
  </si>
  <si>
    <t>Mallasa</t>
  </si>
  <si>
    <t>7_0</t>
  </si>
  <si>
    <t>Centro</t>
  </si>
  <si>
    <t>8_0</t>
  </si>
  <si>
    <t>Hampaturi</t>
  </si>
  <si>
    <t>9_0</t>
  </si>
  <si>
    <t>Zongo</t>
  </si>
  <si>
    <t>1_3</t>
  </si>
  <si>
    <t xml:space="preserve">Distrito 3 </t>
  </si>
  <si>
    <t>1_4</t>
  </si>
  <si>
    <t xml:space="preserve">Distrito 4 </t>
  </si>
  <si>
    <t>1_5</t>
  </si>
  <si>
    <t xml:space="preserve">Distrito 5 </t>
  </si>
  <si>
    <t>1_6</t>
  </si>
  <si>
    <t xml:space="preserve">Distrito 6 </t>
  </si>
  <si>
    <t>2_7</t>
  </si>
  <si>
    <t xml:space="preserve">Distrito 7 </t>
  </si>
  <si>
    <t>2_8</t>
  </si>
  <si>
    <t xml:space="preserve">Distrito 8 </t>
  </si>
  <si>
    <t>2_9</t>
  </si>
  <si>
    <t xml:space="preserve">Distrito 9 </t>
  </si>
  <si>
    <t>2_10</t>
  </si>
  <si>
    <t xml:space="preserve">Distrito 10 </t>
  </si>
  <si>
    <t>3_11</t>
  </si>
  <si>
    <t xml:space="preserve">Distrito 11 </t>
  </si>
  <si>
    <t>3_12</t>
  </si>
  <si>
    <t xml:space="preserve">Distrito 12 </t>
  </si>
  <si>
    <t>3_13</t>
  </si>
  <si>
    <t xml:space="preserve">Distrito 13 </t>
  </si>
  <si>
    <t>4_14</t>
  </si>
  <si>
    <t xml:space="preserve">Distrito 14 </t>
  </si>
  <si>
    <t>4_15</t>
  </si>
  <si>
    <t xml:space="preserve">Distrito 15 </t>
  </si>
  <si>
    <t>4_16</t>
  </si>
  <si>
    <t xml:space="preserve">Distrito 16 </t>
  </si>
  <si>
    <t>4_17</t>
  </si>
  <si>
    <t xml:space="preserve">Distrito 17 </t>
  </si>
  <si>
    <t>5_18</t>
  </si>
  <si>
    <t>Distrito 18</t>
  </si>
  <si>
    <t>5_19</t>
  </si>
  <si>
    <t>Distrito 19</t>
  </si>
  <si>
    <t>5_21</t>
  </si>
  <si>
    <t>Distrito 21</t>
  </si>
  <si>
    <t>6_20</t>
  </si>
  <si>
    <t xml:space="preserve">Distrito 20 </t>
  </si>
  <si>
    <t>7_1</t>
  </si>
  <si>
    <t xml:space="preserve">Distrito 1 </t>
  </si>
  <si>
    <t>7_2</t>
  </si>
  <si>
    <t xml:space="preserve">Distrito 2 </t>
  </si>
  <si>
    <t xml:space="preserve">Distrito 22 </t>
  </si>
  <si>
    <t>Distrito 23</t>
  </si>
  <si>
    <t>ÁREA</t>
  </si>
  <si>
    <t>DMG</t>
  </si>
  <si>
    <t>id1</t>
  </si>
  <si>
    <t>id2</t>
  </si>
  <si>
    <t>id3</t>
  </si>
  <si>
    <t>id4</t>
  </si>
  <si>
    <t>id5</t>
  </si>
  <si>
    <t>id6</t>
  </si>
  <si>
    <t>id7</t>
  </si>
  <si>
    <t>id8</t>
  </si>
  <si>
    <t>Población</t>
  </si>
  <si>
    <t>Educación</t>
  </si>
  <si>
    <t>Deportes</t>
  </si>
  <si>
    <t>Mercados</t>
  </si>
  <si>
    <t>Movilidad</t>
  </si>
  <si>
    <t>Empleo</t>
  </si>
  <si>
    <t>Vivienda</t>
  </si>
  <si>
    <t>Pobreza</t>
  </si>
  <si>
    <t>Seguridad Ciudadana</t>
  </si>
  <si>
    <t>Densidad (hab./km2)</t>
  </si>
  <si>
    <t>Porcentajes (%)</t>
  </si>
  <si>
    <t>Hombres</t>
  </si>
  <si>
    <t>Mujeres</t>
  </si>
  <si>
    <t>Unipersonales</t>
  </si>
  <si>
    <t>Con 5 y más personas</t>
  </si>
  <si>
    <t>Pob total</t>
  </si>
  <si>
    <t>id_macro</t>
  </si>
  <si>
    <t>id_distri</t>
  </si>
  <si>
    <t>% del total del municipio</t>
  </si>
  <si>
    <t>Tot. HH</t>
  </si>
  <si>
    <t>jefe mujer</t>
  </si>
  <si>
    <t>jefe hombre</t>
  </si>
  <si>
    <t>un jefe</t>
  </si>
  <si>
    <t>jefe+esposa</t>
  </si>
  <si>
    <t>hh unipers</t>
  </si>
  <si>
    <t>hh con 5+ miemb</t>
  </si>
  <si>
    <t>nº miembros</t>
  </si>
  <si>
    <t>Edad</t>
  </si>
  <si>
    <t>macro</t>
  </si>
  <si>
    <t>muni</t>
  </si>
  <si>
    <t>d1</t>
  </si>
  <si>
    <t>d2</t>
  </si>
  <si>
    <t>d3</t>
  </si>
  <si>
    <t>d4</t>
  </si>
  <si>
    <t>H</t>
  </si>
  <si>
    <t>M</t>
  </si>
  <si>
    <t>75+</t>
  </si>
  <si>
    <t>Pirámides de Población - 2016</t>
  </si>
  <si>
    <t>Hogares / viviendas</t>
  </si>
  <si>
    <t>Tenencia</t>
  </si>
  <si>
    <t>Alquilada</t>
  </si>
  <si>
    <t>En Anticrético</t>
  </si>
  <si>
    <t>Propia</t>
  </si>
  <si>
    <t>Prestada por parientes o amigos</t>
  </si>
  <si>
    <t>Otro</t>
  </si>
  <si>
    <t>Paredes</t>
  </si>
  <si>
    <t>Ladrillo</t>
  </si>
  <si>
    <t>Adobe / Tapial</t>
  </si>
  <si>
    <t>Techos</t>
  </si>
  <si>
    <t>Calamina o Plancha</t>
  </si>
  <si>
    <t>Teja</t>
  </si>
  <si>
    <t>Losa hormigón</t>
  </si>
  <si>
    <t>Pisos</t>
  </si>
  <si>
    <t>Tablón de madera</t>
  </si>
  <si>
    <t>Machiembre</t>
  </si>
  <si>
    <t>Cemento</t>
  </si>
  <si>
    <t>Procedencia de agua</t>
  </si>
  <si>
    <t>Instalación de red dentro la vivienda</t>
  </si>
  <si>
    <t>Instalación de red dentro del lote</t>
  </si>
  <si>
    <t>Desague del baño</t>
  </si>
  <si>
    <t>Al alcantarillado</t>
  </si>
  <si>
    <t>Electricidad</t>
  </si>
  <si>
    <t>No tiene</t>
  </si>
  <si>
    <t>Tiene</t>
  </si>
  <si>
    <t>Iluminación en el Barrio</t>
  </si>
  <si>
    <t>Pésimo/ mala / no hay</t>
  </si>
  <si>
    <t>Regular</t>
  </si>
  <si>
    <t>Buena / excelente</t>
  </si>
  <si>
    <t>Activos</t>
  </si>
  <si>
    <t>Tienen TV</t>
  </si>
  <si>
    <t>Tienen TV por cable</t>
  </si>
  <si>
    <t>Tienen computador</t>
  </si>
  <si>
    <t>NO tienen telf. Celular</t>
  </si>
  <si>
    <t>Pared de adobe revocado</t>
  </si>
  <si>
    <t>Pared de ladrillo</t>
  </si>
  <si>
    <t>Piso de cemento</t>
  </si>
  <si>
    <t>Techo de calamina</t>
  </si>
  <si>
    <t>Con 3 o más personas por dormitorio</t>
  </si>
  <si>
    <t>Piso de machihembre</t>
  </si>
  <si>
    <t>Distritos</t>
  </si>
  <si>
    <t>DISTRITO</t>
  </si>
  <si>
    <t>MACRO</t>
  </si>
  <si>
    <t>CENTRO</t>
  </si>
  <si>
    <t>COTAHUMA</t>
  </si>
  <si>
    <t>MAX PAREDES</t>
  </si>
  <si>
    <t>PERIFÉRICA</t>
  </si>
  <si>
    <t>SAN ANTONIO</t>
  </si>
  <si>
    <t>SUR</t>
  </si>
  <si>
    <t>MALLASA</t>
  </si>
  <si>
    <t>ZONA</t>
  </si>
  <si>
    <t>8_22</t>
  </si>
  <si>
    <t>9_23</t>
  </si>
  <si>
    <t>cod_z</t>
  </si>
  <si>
    <t>zona</t>
  </si>
  <si>
    <t>Central</t>
  </si>
  <si>
    <t>El Rosario</t>
  </si>
  <si>
    <t>San Sebastian</t>
  </si>
  <si>
    <t>Santa Barbara</t>
  </si>
  <si>
    <t>San Jorge</t>
  </si>
  <si>
    <t>Miraflores</t>
  </si>
  <si>
    <t>Miraflores Sur</t>
  </si>
  <si>
    <t>Sopocachi Alto</t>
  </si>
  <si>
    <t>Sopocachi</t>
  </si>
  <si>
    <t>Sopocachi Bajo</t>
  </si>
  <si>
    <t>Kantutani</t>
  </si>
  <si>
    <t>Las Lomas</t>
  </si>
  <si>
    <t>Llojeta</t>
  </si>
  <si>
    <t>Pasankeri</t>
  </si>
  <si>
    <t>Inca Llojeta</t>
  </si>
  <si>
    <t>Bello Horizonte</t>
  </si>
  <si>
    <t>Obispo Bosque</t>
  </si>
  <si>
    <t>Tembladerani</t>
  </si>
  <si>
    <t>Alpacoma</t>
  </si>
  <si>
    <t>Alto Tacagua</t>
  </si>
  <si>
    <t>Faro Murillo</t>
  </si>
  <si>
    <t>Tacagua</t>
  </si>
  <si>
    <t>Tupac Amaru</t>
  </si>
  <si>
    <t>Villa Nuevo Potosí</t>
  </si>
  <si>
    <t>Belén</t>
  </si>
  <si>
    <t>San Pedro</t>
  </si>
  <si>
    <t>San Pedro Alto</t>
  </si>
  <si>
    <t>Barrio Lindo</t>
  </si>
  <si>
    <t>Chamoco Chico</t>
  </si>
  <si>
    <t>Gran Poder</t>
  </si>
  <si>
    <t>Los Andes</t>
  </si>
  <si>
    <t>Obispo Indaburo</t>
  </si>
  <si>
    <t>Chijini</t>
  </si>
  <si>
    <t>Mariscal Santa Cruz</t>
  </si>
  <si>
    <t>El Tejar</t>
  </si>
  <si>
    <t>Callampaya</t>
  </si>
  <si>
    <t>Villa Victoria</t>
  </si>
  <si>
    <t>Rincón La Portada</t>
  </si>
  <si>
    <t>Alto Villa Victoria</t>
  </si>
  <si>
    <t>Villa Antofagasta</t>
  </si>
  <si>
    <t>Alto Mariscal Santa Cruz</t>
  </si>
  <si>
    <t>Alto Munaypata Cusicancha</t>
  </si>
  <si>
    <t>Unión Alianza</t>
  </si>
  <si>
    <t>Chualluma</t>
  </si>
  <si>
    <t>Huacataqui</t>
  </si>
  <si>
    <t>La Portada</t>
  </si>
  <si>
    <t>Munaypata</t>
  </si>
  <si>
    <t>Alto Tejar</t>
  </si>
  <si>
    <t>Alto Ciudadela</t>
  </si>
  <si>
    <t>Ciudadela Ferroviaria</t>
  </si>
  <si>
    <t>Alto Pura Pura</t>
  </si>
  <si>
    <t>Caja Ferroviaria</t>
  </si>
  <si>
    <t>Pura Pura</t>
  </si>
  <si>
    <t>Alto Vino Tinto</t>
  </si>
  <si>
    <t>Kamirpata</t>
  </si>
  <si>
    <t>Tangani</t>
  </si>
  <si>
    <t>Achachicala</t>
  </si>
  <si>
    <t>Challapampa</t>
  </si>
  <si>
    <t>Las Nieves</t>
  </si>
  <si>
    <t>Limanipata</t>
  </si>
  <si>
    <t>Plan Autopista</t>
  </si>
  <si>
    <t>Villa Pabón</t>
  </si>
  <si>
    <t>Vino Tinto</t>
  </si>
  <si>
    <t>Zona Norte</t>
  </si>
  <si>
    <t>Alto Las Delicias</t>
  </si>
  <si>
    <t>Cupilupaca</t>
  </si>
  <si>
    <t>Santa Rosa</t>
  </si>
  <si>
    <t>Santa Rosa Tiji</t>
  </si>
  <si>
    <t>Las Delicias</t>
  </si>
  <si>
    <t>Miraflores Alto</t>
  </si>
  <si>
    <t>Pokeni - Chapuma</t>
  </si>
  <si>
    <t>San Juan</t>
  </si>
  <si>
    <t>San Juan Lazareto</t>
  </si>
  <si>
    <t>Alto La Merced</t>
  </si>
  <si>
    <t>Chuquiaguillo</t>
  </si>
  <si>
    <t>Condorini</t>
  </si>
  <si>
    <t>Kochapampa</t>
  </si>
  <si>
    <t>Urkupiña</t>
  </si>
  <si>
    <t>Villa El Carmen</t>
  </si>
  <si>
    <t>Barrio Gráfico</t>
  </si>
  <si>
    <t>Barrio Petrolero</t>
  </si>
  <si>
    <t>Huaychani</t>
  </si>
  <si>
    <t>Kalajahuira</t>
  </si>
  <si>
    <t>La Merced</t>
  </si>
  <si>
    <t>Rosasani</t>
  </si>
  <si>
    <t>Villa Fátima</t>
  </si>
  <si>
    <t>Pacasa</t>
  </si>
  <si>
    <t>Valle Hermoso</t>
  </si>
  <si>
    <t>Villa Copacabana</t>
  </si>
  <si>
    <t>Escobar Uría</t>
  </si>
  <si>
    <t>Primavera</t>
  </si>
  <si>
    <t>Villa Salomé</t>
  </si>
  <si>
    <t>Pampahasi</t>
  </si>
  <si>
    <t>Chinchaya</t>
  </si>
  <si>
    <t>Callapa</t>
  </si>
  <si>
    <t>Cuarto Centenario</t>
  </si>
  <si>
    <t>Kupini</t>
  </si>
  <si>
    <t>San Isidro</t>
  </si>
  <si>
    <t>Villa Armonía</t>
  </si>
  <si>
    <t>Villa Litoral</t>
  </si>
  <si>
    <t>Achumani</t>
  </si>
  <si>
    <t>Achumani Porvenir Kantutas</t>
  </si>
  <si>
    <t>Alto Achumani</t>
  </si>
  <si>
    <t>Alto Irpavi</t>
  </si>
  <si>
    <t>Aruntaya</t>
  </si>
  <si>
    <t>Auquisamaña</t>
  </si>
  <si>
    <t>Alto Calacoto</t>
  </si>
  <si>
    <t>Ciudadela Stronguista</t>
  </si>
  <si>
    <t>Huantaqui</t>
  </si>
  <si>
    <t>Huayllani</t>
  </si>
  <si>
    <t>Chijipata</t>
  </si>
  <si>
    <t>Koani</t>
  </si>
  <si>
    <t>Los Pinos</t>
  </si>
  <si>
    <t>Los Rosales</t>
  </si>
  <si>
    <t>Meseta Achumani</t>
  </si>
  <si>
    <t>San Miguel</t>
  </si>
  <si>
    <t>Vergel</t>
  </si>
  <si>
    <t>Alto La Florida</t>
  </si>
  <si>
    <t>Santa Rita</t>
  </si>
  <si>
    <t>Jurenko</t>
  </si>
  <si>
    <t>Calacoto</t>
  </si>
  <si>
    <t>Condores Lakota</t>
  </si>
  <si>
    <t>Cota Cota</t>
  </si>
  <si>
    <t>Irpavi</t>
  </si>
  <si>
    <t>La Florida</t>
  </si>
  <si>
    <t>Kellumani</t>
  </si>
  <si>
    <t>Chicani</t>
  </si>
  <si>
    <t>Casegural</t>
  </si>
  <si>
    <t>Coqueni</t>
  </si>
  <si>
    <t>Kesini</t>
  </si>
  <si>
    <t>Kupillani - Codavisa</t>
  </si>
  <si>
    <t>Ovejuyo</t>
  </si>
  <si>
    <t>Pedregal</t>
  </si>
  <si>
    <t>Wilacota</t>
  </si>
  <si>
    <t>Chasquipampa</t>
  </si>
  <si>
    <t>Huancané</t>
  </si>
  <si>
    <t>Villa Apaña</t>
  </si>
  <si>
    <t>Isla Verde</t>
  </si>
  <si>
    <t>Mallasilla</t>
  </si>
  <si>
    <t>Aranjuez</t>
  </si>
  <si>
    <t>Jupapina</t>
  </si>
  <si>
    <t>Lipari</t>
  </si>
  <si>
    <t>Chiaraque</t>
  </si>
  <si>
    <t>Alto Seguencoma</t>
  </si>
  <si>
    <t>Bella Vista</t>
  </si>
  <si>
    <t>Huanu Huanuni</t>
  </si>
  <si>
    <t>Seguencoma Bajo</t>
  </si>
  <si>
    <t>Ventilla</t>
  </si>
  <si>
    <t>San Alberto</t>
  </si>
  <si>
    <t>Bajo Llojeta</t>
  </si>
  <si>
    <t>Alto Obrajes</t>
  </si>
  <si>
    <t>Bolognia</t>
  </si>
  <si>
    <t>Caliri</t>
  </si>
  <si>
    <t>Gramadal</t>
  </si>
  <si>
    <t>Obrajes</t>
  </si>
  <si>
    <t>8 de Diciembre</t>
  </si>
  <si>
    <t>Sagrado Corazón de Jesús</t>
  </si>
  <si>
    <t>14 de Septiembre</t>
  </si>
  <si>
    <t>Alto Sagrado Corazón de Jesús</t>
  </si>
  <si>
    <t>Villa 18 de Mayo</t>
  </si>
  <si>
    <t>Villa de La Cruz</t>
  </si>
  <si>
    <t>Santiago de Lacaya</t>
  </si>
  <si>
    <t>27 de Mayo</t>
  </si>
  <si>
    <t>3 de Mayo</t>
  </si>
  <si>
    <t>24 de Junio</t>
  </si>
  <si>
    <t>Virgen de Copacabana</t>
  </si>
  <si>
    <t>Rosas de Calacalani</t>
  </si>
  <si>
    <t>Virgen de La Merced</t>
  </si>
  <si>
    <t>Lomas de Achumani</t>
  </si>
  <si>
    <t>Amor de Dios</t>
  </si>
  <si>
    <t>23 de Marzo - La Hoyada</t>
  </si>
  <si>
    <t>Alto Pura Pura - San Sebastián</t>
  </si>
  <si>
    <t>Alto Pura Pura - Alto San Pedro</t>
  </si>
  <si>
    <t>Agua de la Vida</t>
  </si>
  <si>
    <t>Agua de la Vida - Norte</t>
  </si>
  <si>
    <t>San Simón</t>
  </si>
  <si>
    <t>Ciudad del Niño</t>
  </si>
  <si>
    <t>Valle de las Flores</t>
  </si>
  <si>
    <t>Jardines del Sur</t>
  </si>
  <si>
    <t>Irpavi II</t>
  </si>
  <si>
    <t>Los Rosales - Alto Calacoto</t>
  </si>
  <si>
    <t>Ovejuyo - El Arenal</t>
  </si>
  <si>
    <t>Macrodistrito</t>
  </si>
  <si>
    <t>Zonas de referencia por Distrito</t>
  </si>
  <si>
    <t>San Juan de Cotahuma</t>
  </si>
  <si>
    <t>Municipio de La Paz</t>
  </si>
  <si>
    <t xml:space="preserve">
2016</t>
  </si>
  <si>
    <t>% de hogares que vive en</t>
  </si>
  <si>
    <t>Alquiler</t>
  </si>
  <si>
    <t>viviendas con:</t>
  </si>
  <si>
    <t>piso de machihembre</t>
  </si>
  <si>
    <t>Techo de Losa/Teja</t>
  </si>
  <si>
    <t>% de hogares que vive en viviendas con:</t>
  </si>
  <si>
    <t>Agua por cañería dentro de la vivienda</t>
  </si>
  <si>
    <t>Tiene baño con desague a alcantarillado</t>
  </si>
  <si>
    <t>NO dispone de energía eléctrica</t>
  </si>
  <si>
    <t>Opina que la iluminación es mala o muy mala</t>
  </si>
  <si>
    <t>% de hogares que tiene:</t>
  </si>
  <si>
    <t>TV</t>
  </si>
  <si>
    <t>Automovil</t>
  </si>
  <si>
    <t>Celular</t>
  </si>
  <si>
    <t>FUENTE</t>
  </si>
  <si>
    <t>SISMA 2016</t>
  </si>
  <si>
    <t>TEMA</t>
  </si>
  <si>
    <t>SEXO / HOGAR / VIVIENDA /ETC.</t>
  </si>
  <si>
    <t>GRUPO / SUBGRUPO / CATEGORÍA / ETC.</t>
  </si>
  <si>
    <t>SUB CLASIFICASIFICACIÓN</t>
  </si>
  <si>
    <t>Preliminar</t>
  </si>
  <si>
    <t>OBSERVACIONES</t>
  </si>
  <si>
    <t>Pared de adobe / tapial</t>
  </si>
  <si>
    <t>Techo de losa de hormigón</t>
  </si>
  <si>
    <t>No dispone de energía eléctrica</t>
  </si>
  <si>
    <t>Tiene computador</t>
  </si>
  <si>
    <t>Tiene TV por cable</t>
  </si>
  <si>
    <t>Tiene TV</t>
  </si>
  <si>
    <t>No tienen telf. Celular</t>
  </si>
  <si>
    <t>Medición de la calidad educativa en el Municipio de La Paz - 2014</t>
  </si>
  <si>
    <t>Censo Establecimientos Educativos Públicos y de Convenio 2017</t>
  </si>
  <si>
    <t>Porcentaje</t>
  </si>
  <si>
    <t>Edificios</t>
  </si>
  <si>
    <t>Unidades Educativas</t>
  </si>
  <si>
    <t>Porcentaje promedio</t>
  </si>
  <si>
    <t>Ambientes</t>
  </si>
  <si>
    <t>Baños</t>
  </si>
  <si>
    <t>Aulas</t>
  </si>
  <si>
    <t>Mesas</t>
  </si>
  <si>
    <t>Sillas</t>
  </si>
  <si>
    <t>Bancas</t>
  </si>
  <si>
    <t>Alfabetismo</t>
  </si>
  <si>
    <t>Nivel de Instrucción</t>
  </si>
  <si>
    <t>Primaria</t>
  </si>
  <si>
    <t>Secundaria</t>
  </si>
  <si>
    <t>Calificación del estado general de infraestructura</t>
  </si>
  <si>
    <t>Calificación del estado general de baños</t>
  </si>
  <si>
    <t>Matemáticas</t>
  </si>
  <si>
    <t>Lenguaje</t>
  </si>
  <si>
    <t>Infraestructura</t>
  </si>
  <si>
    <t>Indicador del estado general de infraestructura</t>
  </si>
  <si>
    <t>Indicador del estado general de baños</t>
  </si>
  <si>
    <t>Mobiiario</t>
  </si>
  <si>
    <t>Si lee y escribe</t>
  </si>
  <si>
    <t>No lee y escribe</t>
  </si>
  <si>
    <t>Ninguno</t>
  </si>
  <si>
    <t>Primaria (1-6 años de estudio)</t>
  </si>
  <si>
    <t>Secundaria (7-12 años de estudio)</t>
  </si>
  <si>
    <t>Superior (13 y + años de estudio)</t>
  </si>
  <si>
    <t>Ns/Nr</t>
  </si>
  <si>
    <t>Promedio respuestas correctas</t>
  </si>
  <si>
    <t>Infraestuctura</t>
  </si>
  <si>
    <t>Infraestuctura censadas</t>
  </si>
  <si>
    <t>Ambientes sin baños</t>
  </si>
  <si>
    <t>Deterioradas</t>
  </si>
  <si>
    <t>Preliminar / Requiere verificación</t>
  </si>
  <si>
    <t>Ambientes censados (sin baños)</t>
  </si>
  <si>
    <t>Calificación promedio del estado general de infraestructura</t>
  </si>
  <si>
    <t>Calificación promedio del estado general de baños</t>
  </si>
  <si>
    <t xml:space="preserve">Fuente: </t>
  </si>
  <si>
    <t>Mobiliario</t>
  </si>
  <si>
    <t>n.d.</t>
  </si>
  <si>
    <t>Detalle</t>
  </si>
  <si>
    <t>Hábitos deportivos y actividad física y Censo de Infraestructuras Deportivas en el Municipio de La Paz - 2013</t>
  </si>
  <si>
    <t>Campos deportivos</t>
  </si>
  <si>
    <t>Espacios deportivos</t>
  </si>
  <si>
    <t>Duchas</t>
  </si>
  <si>
    <t>De la pob. Que si practica deporte</t>
  </si>
  <si>
    <t>Pob. De 15+</t>
  </si>
  <si>
    <t>Infraestructuras deportivas censadas</t>
  </si>
  <si>
    <t>Tipo A y B (buenos)</t>
  </si>
  <si>
    <t>Tipo A (MUY buenos)</t>
  </si>
  <si>
    <t>Tipo B (buenos)</t>
  </si>
  <si>
    <t>Campos deportivos con infraestructura</t>
  </si>
  <si>
    <t>Cuenta con baño</t>
  </si>
  <si>
    <t>Cuenta con ducha</t>
  </si>
  <si>
    <t>Practica deportes y/o realiza actividad física</t>
  </si>
  <si>
    <t>juega fúbol</t>
  </si>
  <si>
    <t>juega voley</t>
  </si>
  <si>
    <t>juega futsal</t>
  </si>
  <si>
    <t>juega en recintos municipales</t>
  </si>
  <si>
    <t>juega en recintos privados</t>
  </si>
  <si>
    <t>Piensa que su condición física es mala o muy mala</t>
  </si>
  <si>
    <t>con infraestructura</t>
  </si>
  <si>
    <t>polifuncional</t>
  </si>
  <si>
    <t>fútbol</t>
  </si>
  <si>
    <t>fútbol de salón</t>
  </si>
  <si>
    <t>Sin uso</t>
  </si>
  <si>
    <t>Cancha multiple</t>
  </si>
  <si>
    <t>Fútbol exclusivo</t>
  </si>
  <si>
    <t>Sólo futbol de salon</t>
  </si>
  <si>
    <t>Gratuitos</t>
  </si>
  <si>
    <t>auxiliares</t>
  </si>
  <si>
    <t>complementarios</t>
  </si>
  <si>
    <t>Ambientes complementarios</t>
  </si>
  <si>
    <t>tipo: A: Corresponde a aquellos campos deportivos reglamentarios, para la práctica del deporte a nivel profesional de características de alta competencia nacional e internacional
B: Campos deportivos con todos los accesorios, por lo general se clasifican a complejos y polifuncionales. Son canchas con medidas estándar para la práctica amateur y profesional</t>
  </si>
  <si>
    <t>Los escenarios deportivos con infraestructura son aquellos que tienen algún tipo de cimentación como muros, techo, oficinas, camerinos, baños.</t>
  </si>
  <si>
    <t>polifuncionales, es decir cuentan con espacios en los que se puede jugar fútbol de salón, básquet y voleibol</t>
  </si>
  <si>
    <t>Una instalación deportiva puede contar con un solo espacio deportivo o varios, cada uno destinado a un deporte diferente. Así, por ejemplo, un polifuncional puede contener una pista de atletismo y albergar un salón de fútbol, un gimnasio y una cancha múltiple; en este caso se habla de una instalación deportiva con cuatro espacios deportivos.</t>
  </si>
  <si>
    <t>-Se entienden como espacios complementarios a aquellos lugares que sirven para dar apoyo a las actividades deportivas desarrolladas en los diferentes espacios deportivos; el deporte no es realizado en estos espacios. Ejemplos: vestuarios, baños, duchas, etc.
-Son servicios auxiliares, aquellos espacios que no están relacionados con las actividades deportivas. Pueden ser cafeterías, bares, guarderías, tiendas, etc.</t>
  </si>
  <si>
    <t>-</t>
  </si>
  <si>
    <t>Fútbol de salón</t>
  </si>
  <si>
    <t>Con infraestructura (3)</t>
  </si>
  <si>
    <t>(3) Los escenarios deportivos con infraestructura son aquellos que tienen algún tipo de cimentación como muros, techo, oficinas, camerinos, baños.</t>
  </si>
  <si>
    <t>Notas:</t>
  </si>
  <si>
    <t>Sólo futbol de salón</t>
  </si>
  <si>
    <t>Análisis de la Actividad Comercial y Censo de Mercados en el Municipio de La Paz - 2013</t>
  </si>
  <si>
    <t>Mercados y ferias</t>
  </si>
  <si>
    <t>Nº de vendedores</t>
  </si>
  <si>
    <t>Años de antigüedad</t>
  </si>
  <si>
    <t>Horas trabajadas promedio - sábado</t>
  </si>
  <si>
    <t>Puestos de venta</t>
  </si>
  <si>
    <t>Porcentaje del total de Puestos de venta</t>
  </si>
  <si>
    <t>Mercados de abasto y ferias itinerantes</t>
  </si>
  <si>
    <t>Vendedores en mercados y ferias</t>
  </si>
  <si>
    <t>Censados</t>
  </si>
  <si>
    <t>Afiliados / registrados vendedores</t>
  </si>
  <si>
    <t>Con menos de 50 puestos de venta</t>
  </si>
  <si>
    <t>Con 51 hasta 100 puestos de venta</t>
  </si>
  <si>
    <t>Con más de 100 puestos de venta</t>
  </si>
  <si>
    <t>Años de antigüedad de los puestos (promedio)</t>
  </si>
  <si>
    <t>Promedio de horas trabajadas - Sábado</t>
  </si>
  <si>
    <t>Personas que compra en un mercado de su zona</t>
  </si>
  <si>
    <t>Personasque evalúa como pésimo o malo el mercado de abasto donde realiza sus compras</t>
  </si>
  <si>
    <t>Nº de Puestos de venta</t>
  </si>
  <si>
    <t>son mesón</t>
  </si>
  <si>
    <t>son caseta fija</t>
  </si>
  <si>
    <t>son kiosco</t>
  </si>
  <si>
    <t>Ocupan menos de 4 mt2</t>
  </si>
  <si>
    <t>Movilidad intraurbana en la Región Metropolitana de La Paz - 2014</t>
  </si>
  <si>
    <t>Rutas / viajes</t>
  </si>
  <si>
    <t>Minutos / tramo</t>
  </si>
  <si>
    <t>Bs/mes</t>
  </si>
  <si>
    <t>Llegan de los Macrodistritos</t>
  </si>
  <si>
    <t>Salen a los Macrodistritos</t>
  </si>
  <si>
    <t>Sólo transporte público</t>
  </si>
  <si>
    <t>Modalidad de traslado</t>
  </si>
  <si>
    <t>Total viajes</t>
  </si>
  <si>
    <t>Tiempo promedio de viaje</t>
  </si>
  <si>
    <t>Gasto promedio en transporte público</t>
  </si>
  <si>
    <t>En transporte público</t>
  </si>
  <si>
    <t>A pie</t>
  </si>
  <si>
    <t>Otros medios</t>
  </si>
  <si>
    <t>Tipo de vehículo utilizado para realizar viajes</t>
  </si>
  <si>
    <t>Otros</t>
  </si>
  <si>
    <t>Minibus y Carry</t>
  </si>
  <si>
    <t>Buses y Micros</t>
  </si>
  <si>
    <t>Trufi</t>
  </si>
  <si>
    <t>Los datos de la Columna "Hampaturi" corresponden a otros lugares que no son los Macrodistritos mencionados en la subclasificación</t>
  </si>
  <si>
    <t>Macro de destino</t>
  </si>
  <si>
    <t>Salen de los Macrodistritos</t>
  </si>
  <si>
    <t>n.a.</t>
  </si>
  <si>
    <t>Modalidad de traslado (%)</t>
  </si>
  <si>
    <t>Fuente:</t>
  </si>
  <si>
    <t>Encuesta Municipal de Seguridad Ciudadana - 2015</t>
  </si>
  <si>
    <t>Encuesta Municipal de Seguridad Ciudadana - 2014</t>
  </si>
  <si>
    <t>ANUARIO GAMLP 2016</t>
  </si>
  <si>
    <t>Número EPIs</t>
  </si>
  <si>
    <t>Población 18 años y +</t>
  </si>
  <si>
    <t>Estaciones Integrales y Módulos Policiales</t>
  </si>
  <si>
    <t>No Víctimas</t>
  </si>
  <si>
    <t>Víctimas</t>
  </si>
  <si>
    <t>Víctimas de robo</t>
  </si>
  <si>
    <t>Víctimas de hurto</t>
  </si>
  <si>
    <t>Robos a viviendas</t>
  </si>
  <si>
    <t>Víctimas de delitos contra vehículos</t>
  </si>
  <si>
    <t>Personas víctimas que respondío si denunció o no</t>
  </si>
  <si>
    <t>Víctimas que no denunciaron el delito</t>
  </si>
  <si>
    <t>Víctimas que si denunciaron el delito</t>
  </si>
  <si>
    <t>Tiempo promedio de viaje
(minutos por tramo)</t>
  </si>
  <si>
    <t>Gasto promedio en transporte público
(Bs. por mes)</t>
  </si>
  <si>
    <t>Lugar de destino</t>
  </si>
  <si>
    <t>Lugar de Partida</t>
  </si>
  <si>
    <t>Salen de
Se dirigen a</t>
  </si>
  <si>
    <t>Tienen como destino a los Macrodistritos (%)</t>
  </si>
  <si>
    <t>Población de 18 años y más</t>
  </si>
  <si>
    <t>Anuario GAMLP - 2016</t>
  </si>
  <si>
    <t>Inactivos</t>
  </si>
  <si>
    <t>Ocupados</t>
  </si>
  <si>
    <t>Condición de Actividad</t>
  </si>
  <si>
    <t>PEI</t>
  </si>
  <si>
    <t>Situación en el Empleo</t>
  </si>
  <si>
    <t>Grupo Ocupacional</t>
  </si>
  <si>
    <t>Actividad Económica</t>
  </si>
  <si>
    <t>En edad de no trabajar (0-9 años)</t>
  </si>
  <si>
    <t>En edad de trabajar (10 y más años)</t>
  </si>
  <si>
    <t>Estudiantes</t>
  </si>
  <si>
    <t>Jubilados</t>
  </si>
  <si>
    <t>Edad avanzada</t>
  </si>
  <si>
    <t>Amas de casa</t>
  </si>
  <si>
    <t>Obreros</t>
  </si>
  <si>
    <t>Empleados</t>
  </si>
  <si>
    <t>Cuenta propias</t>
  </si>
  <si>
    <t>Trab. Servicios y Vendedores de comercio</t>
  </si>
  <si>
    <t>Científicos e intelectuales</t>
  </si>
  <si>
    <t>Trab. Ind. Extractiva, Construcción, Manufacturas</t>
  </si>
  <si>
    <t>Trab. No Calificados</t>
  </si>
  <si>
    <t>Producción</t>
  </si>
  <si>
    <t>Comercio</t>
  </si>
  <si>
    <t>Servicio</t>
  </si>
  <si>
    <t>Sin información</t>
  </si>
  <si>
    <t>Población total</t>
  </si>
  <si>
    <t>Población Económicamente Inactiva - PEI</t>
  </si>
  <si>
    <t>Población Ocupada - PO</t>
  </si>
  <si>
    <t>Composición de la PEI (%)</t>
  </si>
  <si>
    <t>Clasificaciones de la PO (% del total ocupados)</t>
  </si>
  <si>
    <t>- Situación en el Empleo</t>
  </si>
  <si>
    <t>- Grupo Ocupacional</t>
  </si>
  <si>
    <t>- Actividad Económica</t>
  </si>
  <si>
    <t>Medición de la pobreza en el municipio de La Paz - 2012</t>
  </si>
  <si>
    <t>Bs/persona/mes</t>
  </si>
  <si>
    <t>Personas 18+</t>
  </si>
  <si>
    <t>Ingresos</t>
  </si>
  <si>
    <t>Pobreza subjetiva</t>
  </si>
  <si>
    <t>Necesidades Básicas Instaisfechas</t>
  </si>
  <si>
    <t>Pobres</t>
  </si>
  <si>
    <t>No pobre</t>
  </si>
  <si>
    <t>Pobre moderado</t>
  </si>
  <si>
    <t>Pobre extremo</t>
  </si>
  <si>
    <t>Linea de Pobreza</t>
  </si>
  <si>
    <t>Linea de Pobreza Extrema</t>
  </si>
  <si>
    <t>Coeficiente de Gini</t>
  </si>
  <si>
    <t>Se considera pobre</t>
  </si>
  <si>
    <t>Se considera feliz</t>
  </si>
  <si>
    <t>Condición de Pobreza por NBI</t>
  </si>
  <si>
    <t>Satisfacción en Vivienda</t>
  </si>
  <si>
    <t>Satisfacción en Servicios Básicos e Insumos Energéticos</t>
  </si>
  <si>
    <t>Satisfacción en Educación</t>
  </si>
  <si>
    <t>Satisfacción en Salud</t>
  </si>
  <si>
    <t>Pobre</t>
  </si>
  <si>
    <t>No Satisface</t>
  </si>
  <si>
    <t>Es prudente presentar esta información? Muy antigua</t>
  </si>
  <si>
    <t>Descripción</t>
  </si>
  <si>
    <t>Personas de 18 años y más</t>
  </si>
  <si>
    <t>Salud</t>
  </si>
  <si>
    <t>Servicios Básicos e Insumos Energéticos</t>
  </si>
  <si>
    <t>SNIS-VE</t>
  </si>
  <si>
    <t>personas</t>
  </si>
  <si>
    <t>Establecimientos de Salud</t>
  </si>
  <si>
    <t>Camas</t>
  </si>
  <si>
    <t>Casos</t>
  </si>
  <si>
    <t>Partos</t>
  </si>
  <si>
    <t>Vacunados</t>
  </si>
  <si>
    <t>Establecimientos por tipo y red</t>
  </si>
  <si>
    <t>Establecimientos por tipo</t>
  </si>
  <si>
    <t>Establecimientos por Red</t>
  </si>
  <si>
    <t>Centros de Salud</t>
  </si>
  <si>
    <t>% promedio evaluación infraestructura</t>
  </si>
  <si>
    <t>E.S. del SNIS</t>
  </si>
  <si>
    <t>Consulta Externa SNIS</t>
  </si>
  <si>
    <t>Consulta Prenatal SNIS</t>
  </si>
  <si>
    <t>Partos en servicio SNIS</t>
  </si>
  <si>
    <t>Vacunaciones a menores de 1 año SNIS</t>
  </si>
  <si>
    <t>Establecimientos de Salud SNIS</t>
  </si>
  <si>
    <t>Centros de Salud relacionados con el GAMLP</t>
  </si>
  <si>
    <t>que estuvo enferma</t>
  </si>
  <si>
    <t>que estuvo enferma y se atendió con médico y/o enfermera</t>
  </si>
  <si>
    <t>Nueva</t>
  </si>
  <si>
    <t>Repetida</t>
  </si>
  <si>
    <t>Con cuarta consulta prenatal</t>
  </si>
  <si>
    <t>Partos en servicio</t>
  </si>
  <si>
    <t>Pentavalente 3ra dosis</t>
  </si>
  <si>
    <t>Antipoliomielítica 3ra dosis</t>
  </si>
  <si>
    <t>C.S. Ambulatorio</t>
  </si>
  <si>
    <t>Instituto Especializado</t>
  </si>
  <si>
    <t>Hospital Segundo Nivel</t>
  </si>
  <si>
    <t>Policonsultorio</t>
  </si>
  <si>
    <t>C.S. Integral</t>
  </si>
  <si>
    <t>Hospital General</t>
  </si>
  <si>
    <t>Policlinico</t>
  </si>
  <si>
    <t>C. Caracteristicas Part.</t>
  </si>
  <si>
    <t>Centro Salud</t>
  </si>
  <si>
    <t>Cajas De Seguro La Paz</t>
  </si>
  <si>
    <t>Hosp.Tercer Nivel</t>
  </si>
  <si>
    <t>Red - 1 Sur Oeste</t>
  </si>
  <si>
    <t>Red - 2 Nor Oeste</t>
  </si>
  <si>
    <t>Red - 3 Norte Central</t>
  </si>
  <si>
    <t>Red - 4 Este (N)</t>
  </si>
  <si>
    <t>Red - 5 Sur</t>
  </si>
  <si>
    <t>Total (sin hospitales)</t>
  </si>
  <si>
    <t>Evaluación promedio del estado de la infraestructura</t>
  </si>
  <si>
    <t>Horario de atención: 12 HORAS</t>
  </si>
  <si>
    <t>Horario de atención: 24 horas</t>
  </si>
  <si>
    <t>Horario de atención: 6 HORAS</t>
  </si>
  <si>
    <t>Horario de atención: 8 HORAS</t>
  </si>
  <si>
    <t>Para el análisis de infraestructura en salud se utilizó la siguiente categorización: 
Muy bueno: 81% - 100% 
Bueno: 61%-80%
Regular: 41% - 60%
Malo: 21%- 40%
Muy malo: 1%- 20%</t>
  </si>
  <si>
    <t>Preliminar / requiere verificación</t>
  </si>
  <si>
    <t>Incluye ES que no están clasificadas por tipo y red</t>
  </si>
  <si>
    <t>Ojo estos ES son los que están clasificados por red y tipo</t>
  </si>
  <si>
    <t>No se consideran hospitales, sólo centros de salud que tienen relación con el GAMLP</t>
  </si>
  <si>
    <t>Consulta Externa</t>
  </si>
  <si>
    <t>Total casos</t>
  </si>
  <si>
    <t>Vacunaciones a menores de 1 año</t>
  </si>
  <si>
    <t>24 horas</t>
  </si>
  <si>
    <t>12 horas</t>
  </si>
  <si>
    <t>6 horas</t>
  </si>
  <si>
    <t>8 horas</t>
  </si>
  <si>
    <t xml:space="preserve">Muy bueno: 81% - 100% </t>
  </si>
  <si>
    <t>Bueno: 61%-80%</t>
  </si>
  <si>
    <t>Regular: 41% - 60%</t>
  </si>
  <si>
    <t>Malo: 21%- 40%</t>
  </si>
  <si>
    <t>Muy malo: 1%- 20%</t>
  </si>
  <si>
    <t>Evaluación promedio del estado de la infraestructura (%) (4)</t>
  </si>
  <si>
    <t>Sistema Nacional de Información en Salud y Vigilancia Epidemiológica SNIS - 2017</t>
  </si>
  <si>
    <t>(Nota: la lista es preliminar y sólo sirve para orientación)</t>
  </si>
  <si>
    <t>Servicios</t>
  </si>
  <si>
    <t>Población 15 años y +</t>
  </si>
  <si>
    <t>Población 19 años y +</t>
  </si>
  <si>
    <t>Línea de pobreza (Bs/mes)</t>
  </si>
  <si>
    <t>Línea de pobreza extrema (Bs/mes)</t>
  </si>
  <si>
    <t xml:space="preserve">1er NIVEL </t>
  </si>
  <si>
    <t xml:space="preserve">2do NIVEL </t>
  </si>
  <si>
    <t xml:space="preserve">3er NIVEL </t>
  </si>
  <si>
    <t>C. CARACTERISTICAS PART.</t>
  </si>
  <si>
    <t>C.S. AMBULATORIO</t>
  </si>
  <si>
    <t>C.S. CON INTERNACION</t>
  </si>
  <si>
    <t>C.S. INTEGRAL</t>
  </si>
  <si>
    <t xml:space="preserve">CENTRO SALUD             </t>
  </si>
  <si>
    <t>POLICLINICO</t>
  </si>
  <si>
    <t>POLICONSULTORIO</t>
  </si>
  <si>
    <t>HOSPITAL SEGUNDO NIVEL</t>
  </si>
  <si>
    <t xml:space="preserve">HOSPITAL GENERAL         </t>
  </si>
  <si>
    <t xml:space="preserve">INSTITUTO ESPECIALIZADO  </t>
  </si>
  <si>
    <t xml:space="preserve">Organismos Privados           </t>
  </si>
  <si>
    <t xml:space="preserve">Público                       </t>
  </si>
  <si>
    <t xml:space="preserve">FF.AA. de la Nación           </t>
  </si>
  <si>
    <t xml:space="preserve">Iglesia                       </t>
  </si>
  <si>
    <t xml:space="preserve">Organismos no Gubernamentales </t>
  </si>
  <si>
    <t xml:space="preserve">Seguridad Social (CAJAS)      </t>
  </si>
  <si>
    <t xml:space="preserve">Policia Nacional              </t>
  </si>
  <si>
    <t>Distribución de ES por Nivel, Tipo y Subsector</t>
  </si>
  <si>
    <t>1ª Nivel</t>
  </si>
  <si>
    <t>2ª Nivel</t>
  </si>
  <si>
    <t>3ª Nivel</t>
  </si>
  <si>
    <t>Desocupados</t>
  </si>
  <si>
    <t>PEA</t>
  </si>
  <si>
    <t>Población Total (PT)</t>
  </si>
  <si>
    <t>%</t>
  </si>
  <si>
    <t>pent</t>
  </si>
  <si>
    <t>pet</t>
  </si>
  <si>
    <t>po</t>
  </si>
  <si>
    <t>pda</t>
  </si>
  <si>
    <t>pei</t>
  </si>
  <si>
    <t>Pob. En edad de no trabajar (0-9 años) - PENT</t>
  </si>
  <si>
    <t>Pob. En edad de trabajar (10 años y más) - PET</t>
  </si>
  <si>
    <t>Pob. Económicamente Activa - PEA</t>
  </si>
  <si>
    <t>Pob. Económicamente Inactiva - PEI</t>
  </si>
  <si>
    <t>Pob. Desocupada Abierta - PDA</t>
  </si>
  <si>
    <t>Municipio de La Paz: Población por Condición de Actividad - 2016</t>
  </si>
  <si>
    <t>Trab. servicios y vendedores de comercio</t>
  </si>
  <si>
    <t>Trab. ind. extractiva, construcción, manufacturas</t>
  </si>
  <si>
    <t>Trab. no calificados</t>
  </si>
  <si>
    <t>Evaluación positiva general del mercado de abasto donde realiza sus compras</t>
  </si>
  <si>
    <t>Análisis de la Actividad Comercial y Censo de Mercados en el Municipio de La Paz - 2014</t>
  </si>
  <si>
    <t>Víctimas por tipo de delito (%)</t>
  </si>
  <si>
    <t>OTROS</t>
  </si>
  <si>
    <t>Sedentarios</t>
  </si>
  <si>
    <t>No sedentarios</t>
  </si>
  <si>
    <t>Nivel de actividad Bajo</t>
  </si>
  <si>
    <t>Nivel de actividad Moderado</t>
  </si>
  <si>
    <t>Nivel de actividad Alto</t>
  </si>
  <si>
    <t>BAJO</t>
  </si>
  <si>
    <t>MODERADO</t>
  </si>
  <si>
    <t>ALTO</t>
  </si>
  <si>
    <t>Pupitres personales</t>
  </si>
  <si>
    <t>Pupitres bi-personales</t>
  </si>
  <si>
    <t>Nº</t>
  </si>
  <si>
    <t>Años de estudio</t>
  </si>
  <si>
    <t>Personas por dormitorio</t>
  </si>
  <si>
    <t>Bajo (&lt;=2 personas por dormitorio)</t>
  </si>
  <si>
    <t>Medio (&gt;2 personas por dormitorio &lt;=3)</t>
  </si>
  <si>
    <t>Alto (&gt;3 personas por dormitorio)</t>
  </si>
  <si>
    <t>Tipo de vivienda</t>
  </si>
  <si>
    <t>Casa o Choza</t>
  </si>
  <si>
    <t>Departamento</t>
  </si>
  <si>
    <t>Cuarto/habitación</t>
  </si>
  <si>
    <t>Vivienda Improvisada</t>
  </si>
  <si>
    <t>Porcentajes</t>
  </si>
  <si>
    <t>SISMA 2017</t>
  </si>
  <si>
    <t>SISMA 2018</t>
  </si>
  <si>
    <t>SISMA 2019</t>
  </si>
  <si>
    <t>Calidad de la vivienda</t>
  </si>
  <si>
    <t>Malo</t>
  </si>
  <si>
    <t>Bueno</t>
  </si>
  <si>
    <t>Muy bueno</t>
  </si>
  <si>
    <t>Mala</t>
  </si>
  <si>
    <t>Buena</t>
  </si>
  <si>
    <t>Muy buena</t>
  </si>
  <si>
    <t>Distribución de viviendas por calidad (%) (1)</t>
  </si>
  <si>
    <t>(1) calidad de vivienda combina: materiales de construcción, espacios (dormitorios, habitaciones multiuso, cocina), procedencia del agua, sistema de eliminación de excretas del baño, disponibilidad de energía eléctrica y combustible utilizado para cocinar.</t>
  </si>
  <si>
    <t>Superficie (km2)</t>
  </si>
  <si>
    <t>Indicadores demográficos</t>
  </si>
  <si>
    <t>Número de personas</t>
  </si>
  <si>
    <t>Porcentaje de personas respecto del total del municipio</t>
  </si>
  <si>
    <t>Porcentaje de superficie respecto del total del municipio</t>
  </si>
  <si>
    <t>Composición por sexo (%)</t>
  </si>
  <si>
    <t>Composición por grupo de edades (%)</t>
  </si>
  <si>
    <t>0 a 14 años</t>
  </si>
  <si>
    <t>15 a 64 años</t>
  </si>
  <si>
    <t>65 añosy más</t>
  </si>
  <si>
    <t>Porcentaje de hogares respecto del total del municipio</t>
  </si>
  <si>
    <t>Características de los hogares (%)</t>
  </si>
  <si>
    <t>Con jefe mujer</t>
  </si>
  <si>
    <t>Con 1 sólo jefe</t>
  </si>
  <si>
    <t>Encuesta municipal a hogares SISMA - 2016.</t>
  </si>
  <si>
    <t>Anuario estadístico del municipio de La Paz - 2016.</t>
  </si>
  <si>
    <r>
      <t xml:space="preserve">Índice de masculinidad
</t>
    </r>
    <r>
      <rPr>
        <i/>
        <sz val="11"/>
        <color rgb="FF0070C0"/>
        <rFont val="Calibri"/>
        <family val="2"/>
        <scheme val="minor"/>
      </rPr>
      <t>(Nº de hombres por cada 100 mujeres)</t>
    </r>
  </si>
  <si>
    <t>Personas por hogar (en promedio)</t>
  </si>
  <si>
    <t>Victimización</t>
  </si>
  <si>
    <t>% de víctimas (índice de victimización) (1)</t>
  </si>
  <si>
    <t>Víctimas que denunciaron el délito (%)</t>
  </si>
  <si>
    <t>Por falta de confianza de autoridades policiales y judiciales</t>
  </si>
  <si>
    <t>Se llama a la policia en vano - PAC</t>
  </si>
  <si>
    <t>No lo considero importante</t>
  </si>
  <si>
    <t>Infraestructura policial</t>
  </si>
  <si>
    <t>Porcentaje de estaciones policiales integrales y módulos policiales respecto del total</t>
  </si>
  <si>
    <t>Número de estaciones policiales  integrales y módulos policiales (EPIS)</t>
  </si>
  <si>
    <t>(1) Se considera que una persona (de 18 años y más de edad) fue victimizada si, en el último año:
      (i) una o más personas del hogar donde reside fueron víctimas de algún delito y/o;
     (ii) se produjo un delito contra la propiedad (vehículos).</t>
  </si>
  <si>
    <t>Hábitos de actividad física y deportiva (1)</t>
  </si>
  <si>
    <t>Población que si realiza actividad deportiva y/o  física (%)</t>
  </si>
  <si>
    <t>Deportes más practicados (%)</t>
  </si>
  <si>
    <t>Fúbol</t>
  </si>
  <si>
    <t>Voley</t>
  </si>
  <si>
    <t>Uso de recintos (% que juega en)</t>
  </si>
  <si>
    <t>Recintos municipales</t>
  </si>
  <si>
    <t>Recintos privados</t>
  </si>
  <si>
    <t>Población que piensa que su condición física es mala o muy mala</t>
  </si>
  <si>
    <t>Sedentarismo de la población (%)</t>
  </si>
  <si>
    <t>Nivel de actividad de la población (%)</t>
  </si>
  <si>
    <t>Población con nivel de actividad bajo</t>
  </si>
  <si>
    <t>Población con nivel de actividad moderado</t>
  </si>
  <si>
    <t>Población con nivel de actividad alto</t>
  </si>
  <si>
    <t>Infraestructura deportiva</t>
  </si>
  <si>
    <t>Número de infraestructuras deportivas</t>
  </si>
  <si>
    <t>(2) La información se refiere al Censo de Infraestructuras Deportivas realizado el año 2013.</t>
  </si>
  <si>
    <t>Sólo canchas</t>
  </si>
  <si>
    <t>Infraestructura deportiva (2)</t>
  </si>
  <si>
    <t>Número de espacios deportivos (4)</t>
  </si>
  <si>
    <t>Características y destino de los espacios deportivos  (%)</t>
  </si>
  <si>
    <t>Número de ambientes</t>
  </si>
  <si>
    <t>Caracteríticas de los ambientes (%)</t>
  </si>
  <si>
    <t>Auxiliares (cafeterías, bares, guarderías, tiendas, etc.)</t>
  </si>
  <si>
    <t>Complementarios (vestuarios, baños, duchas, etc.)</t>
  </si>
  <si>
    <t>(4) Una instalación deportiva puede contar con un sólo espacio deportivo o varios, cada uno destinado a un deporte diferente. Así, por ejemplo, un polifuncional puede contener una pista de atletismo y albergar un salón de fútbol, un gimnasio y una cancha múltiple; en este caso se habla de una instalación deportiva con cuatro espacios deportivos.</t>
  </si>
  <si>
    <t>Población (*)</t>
  </si>
  <si>
    <t>(*) La información sólo debe ser utilizada como referencia. Es preliminar.</t>
  </si>
  <si>
    <t>Presupuesto programado</t>
  </si>
  <si>
    <t>Presupuesto ejecutado</t>
  </si>
  <si>
    <t>Ejecución presupuestaria</t>
  </si>
  <si>
    <t>Gasto de funcionamiento ejecutado</t>
  </si>
  <si>
    <t>Gasto de inversión ejecutado</t>
  </si>
  <si>
    <t>Habitantes (2016)</t>
  </si>
  <si>
    <t>Participación de los gastos de funcionamiento en el presupuesto total</t>
  </si>
  <si>
    <t>Participación de los gastos de inversión en el presupuesto total</t>
  </si>
  <si>
    <t xml:space="preserve">Presupuesto ejecutado per capita </t>
  </si>
  <si>
    <t>Bs.</t>
  </si>
  <si>
    <t>Bs./persona</t>
  </si>
  <si>
    <t>Línea Base de Inversión Histórica 2000 - 2017</t>
  </si>
  <si>
    <t>Inversión</t>
  </si>
  <si>
    <t>Programado</t>
  </si>
  <si>
    <t>Ejecutado</t>
  </si>
  <si>
    <t>Presupuesto (Millones de Bolivianos)</t>
  </si>
  <si>
    <t>Participación porcentual respecto del presupuesto ejecutado (%)</t>
  </si>
  <si>
    <t>Presupuesto ejecutado per capita (Bs./persona) (1)</t>
  </si>
  <si>
    <t>(1) Es el monto del presupuesto ejecutado el año 2017 entre la población del año 2016.</t>
  </si>
  <si>
    <t>En funcionamiento</t>
  </si>
  <si>
    <t>En inversión</t>
  </si>
  <si>
    <t>(1) Los datos se refieren a las personas de 15 años y más de edad.</t>
  </si>
  <si>
    <t>Oferta comercial</t>
  </si>
  <si>
    <t>Número de mercados de abasto y ferias itinerantes</t>
  </si>
  <si>
    <t>Distribución de mercados de abasto según cantidad de puestos (%)</t>
  </si>
  <si>
    <t>Puestos de venta según tipo (%)</t>
  </si>
  <si>
    <t>Mesón</t>
  </si>
  <si>
    <t>Caseta fija</t>
  </si>
  <si>
    <t>Kiosco</t>
  </si>
  <si>
    <t>Puesto que ocupan menos de 4 m2  (%)</t>
  </si>
  <si>
    <t>Años de antigüedad de los puestos (promedio de años)</t>
  </si>
  <si>
    <t>Horas trabajadas el día sábado (promedio de horas)</t>
  </si>
  <si>
    <t>Demanda comercial</t>
  </si>
  <si>
    <t>Preferencias y evaluación del lugar de compra (%)</t>
  </si>
  <si>
    <t>Personas que evalúa de manera positiva el mercado donde realiza sus compras</t>
  </si>
  <si>
    <t>Personas que evalúa como pésimo o malo el mercado de abasto donde realiza sus compras</t>
  </si>
  <si>
    <t>Mercados municipales</t>
  </si>
  <si>
    <t xml:space="preserve">Número de vendedores en mercados y ferias (afiliados /registrados) </t>
  </si>
  <si>
    <t>Número de mercados de abasto y ferias itinerantes censados</t>
  </si>
  <si>
    <t xml:space="preserve">Infraestructura educativa </t>
  </si>
  <si>
    <t>Número de infraestructuras educativas</t>
  </si>
  <si>
    <t>Número de unidades educativas</t>
  </si>
  <si>
    <t>Número de infraestructuras censadas (1)</t>
  </si>
  <si>
    <t>Número de unidades educativas censadas</t>
  </si>
  <si>
    <t>Nº mercados y ferias</t>
  </si>
  <si>
    <t>Anuario estadístico del municipio de La Paz - 2017.</t>
  </si>
  <si>
    <t>(1) A partir de este punto la información corresponde al censo de establecimientos educativos públicos y de convenio del municipio de La Paz realizada en la gestión 2017, relevando información sobre infraestructura, equipamiento y mobiliario.</t>
  </si>
  <si>
    <t>Otros ambientes (oficinas, laboratorios, salas de propfesores, etc.)</t>
  </si>
  <si>
    <t xml:space="preserve">Calificación promedio del estado general de ambientes </t>
  </si>
  <si>
    <t>Estado de la infraestructura (sobre 100 puntos)</t>
  </si>
  <si>
    <t>Número de mesas</t>
  </si>
  <si>
    <t>Mesas deterioradas (%)</t>
  </si>
  <si>
    <t>Número de sillas</t>
  </si>
  <si>
    <t>Número de bancas</t>
  </si>
  <si>
    <t>Número de pupitres personales</t>
  </si>
  <si>
    <t>Número de pupitres bi-personales</t>
  </si>
  <si>
    <t>Pupitres bi-personales deteriorados (%)</t>
  </si>
  <si>
    <t>Indicadores educativos</t>
  </si>
  <si>
    <t xml:space="preserve">Número de personas de 15 años y más de edad </t>
  </si>
  <si>
    <t>Porcentaje de la población de 15 años y más de edad que no sabe leer ni escribir</t>
  </si>
  <si>
    <t>Número de personas de 19 años y más de edad</t>
  </si>
  <si>
    <t>Nivel de instrucción de personas de 19 años y más de edad (%)</t>
  </si>
  <si>
    <t>Años promedio de estudio de personas de 19 años y más de edad (%)</t>
  </si>
  <si>
    <t>Años promedio de estudio</t>
  </si>
  <si>
    <t>Calidad de aprendizaje</t>
  </si>
  <si>
    <t xml:space="preserve">Promedio de respuestas correctas (sobre 100) </t>
  </si>
  <si>
    <t>Área de matemáticas (%)</t>
  </si>
  <si>
    <t>Área de lenguaje (%)</t>
  </si>
  <si>
    <t>Oferta hospitalaria</t>
  </si>
  <si>
    <t>Número de camas</t>
  </si>
  <si>
    <t>Porcentaje de camas respecto del total del municipio</t>
  </si>
  <si>
    <t>Distribución  por red de atención (%)</t>
  </si>
  <si>
    <t>Porcentaje de casos respecto del total del municipio</t>
  </si>
  <si>
    <t>Centros de salud vinculados al GAMLP</t>
  </si>
  <si>
    <t>Horario de atención (en número de centros de salud)</t>
  </si>
  <si>
    <t>Personas que estuvieron enfermas y se atendieron con médico y/o enfermera (%)</t>
  </si>
  <si>
    <t>Descricpión</t>
  </si>
  <si>
    <t>Características de la vivienda</t>
  </si>
  <si>
    <t>Número de viviendas</t>
  </si>
  <si>
    <t>Porcentaje de viviendas respecto del total del municipio</t>
  </si>
  <si>
    <t>Tipo de vivienda (%)</t>
  </si>
  <si>
    <t>Régimen de tenencia de vivienda (%)</t>
  </si>
  <si>
    <t>Hacinamiento por dormitorio (%)</t>
  </si>
  <si>
    <t>Material predominante en paredes de las viviendas (%)</t>
  </si>
  <si>
    <t>Material predominante en techos de las viviendas (%)</t>
  </si>
  <si>
    <t>Material predominante en pisos de las viviendas (%)</t>
  </si>
  <si>
    <t>Acceso a servicios básicos</t>
  </si>
  <si>
    <t>Porcentaje de hogares que:</t>
  </si>
  <si>
    <t>Porcentaje de viajes respecto del total</t>
  </si>
  <si>
    <t>Región Metropolitana de La Paz</t>
  </si>
  <si>
    <t>Número de viajes /rutas por semana</t>
  </si>
  <si>
    <t>Viajes realizados por tipo de vehículo público (%)</t>
  </si>
  <si>
    <t>Pobreza por ingresos</t>
  </si>
  <si>
    <t>Porcentaje de pobres (tienen menos de la línea de pobreza)</t>
  </si>
  <si>
    <t>Porcentaje depPobres extremos (tienen menos de la línea de pobreza extrema)</t>
  </si>
  <si>
    <t>Porcentaje de personas que se considera pobre</t>
  </si>
  <si>
    <t>Porcentaje de personas que se considera feliz</t>
  </si>
  <si>
    <t>Necesidades Básicas Insatisfechas - NBI</t>
  </si>
  <si>
    <t>Porcentaje de pobres</t>
  </si>
  <si>
    <t>Condiciones de insatisfacción (%)</t>
  </si>
  <si>
    <t>Porcentaje de la población en edad de no trabajar (0 a 9 años) - PENT</t>
  </si>
  <si>
    <t>Porcentaje de la población en edad de trabajar (10 y más años) - PET</t>
  </si>
  <si>
    <t>Porcentaje de la población respecto de la PET</t>
  </si>
  <si>
    <t>ESTADO GENERAL</t>
  </si>
  <si>
    <t>ESTADO DE LOS AMBIENTES</t>
  </si>
  <si>
    <t>ESTADOS DE LOS BAÑOS</t>
  </si>
  <si>
    <t>TOAL</t>
  </si>
  <si>
    <t>AMBIENTES</t>
  </si>
  <si>
    <t>BAÑOS</t>
  </si>
  <si>
    <t>INFRAESTRUCTURAS EDUCATIVAS</t>
  </si>
  <si>
    <t xml:space="preserve"> UNIDADES EDUCATIVAS</t>
  </si>
  <si>
    <t>AULAS</t>
  </si>
  <si>
    <t>OTROS AMBIENTES</t>
  </si>
  <si>
    <t>Otros ambientes</t>
  </si>
  <si>
    <t>Presupuesto por tipo de Gasto (Millones de Bolivianos)</t>
  </si>
  <si>
    <t>de los gastos de funcionamiento</t>
  </si>
  <si>
    <t>de los gastos de inversión</t>
  </si>
  <si>
    <t>Salud (*)</t>
  </si>
  <si>
    <t>Educación (*)</t>
  </si>
  <si>
    <t>Vivienda (*)</t>
  </si>
  <si>
    <t>Pobreza (*)</t>
  </si>
  <si>
    <t>Empleo (*)</t>
  </si>
  <si>
    <t>Movilidad (*)</t>
  </si>
  <si>
    <t>Seguridad Ciudadana (*)</t>
  </si>
  <si>
    <t>Deportes (*)</t>
  </si>
  <si>
    <t>Mercados (*)</t>
  </si>
  <si>
    <t>Gráficos 2015</t>
  </si>
  <si>
    <t>Población total (1)</t>
  </si>
  <si>
    <t>Nuevas (%)</t>
  </si>
  <si>
    <t>Repetidas (%)</t>
  </si>
  <si>
    <t>Número de mujeres con cuarta consulta prenatal</t>
  </si>
  <si>
    <t>Número de partos en servicio</t>
  </si>
  <si>
    <t>Sillas deterioradas (%)</t>
  </si>
  <si>
    <t>Bancas deterioradas (%)</t>
  </si>
  <si>
    <t>Pupitres deteriorados (%)</t>
  </si>
  <si>
    <t>Medición de la calidad educativa en el municipio de La Paz - 2014</t>
  </si>
  <si>
    <t>Censo establecimientos educativos públicos y de convenio del municipio de La Paz - 2017</t>
  </si>
  <si>
    <t>(1) La población para el estudio de pobreza es ligeramente menor a la total, porque se excluyen a aquellas personas que no brindaron información respecto de sus ingresos.</t>
  </si>
  <si>
    <t>Otros municipios</t>
  </si>
  <si>
    <t>Robo</t>
  </si>
  <si>
    <t>Hurto</t>
  </si>
  <si>
    <t>Delitos contra vehículos</t>
  </si>
  <si>
    <t>Encuesta municipal de seguridad ciudadana - 2015</t>
  </si>
  <si>
    <t>Número de puestos de venta</t>
  </si>
  <si>
    <t>Número de vendedores en mercados y ferias (afiliados / registrados)</t>
  </si>
  <si>
    <t>Análisis de la actividad comercial y censo de mercados en el municipio de La Paz - 2013</t>
  </si>
  <si>
    <t>Porcentaje de ejecución presupuestaria</t>
  </si>
  <si>
    <t>Línea base de inversión histórica 2000 - 2017</t>
  </si>
  <si>
    <t>Principales razones por las cuales no presentaron denuncia (%) (2)</t>
  </si>
  <si>
    <t>(2) Sólo se toma en cuenta a las personas que fueron víctimas y no denunciaron el delito.</t>
  </si>
  <si>
    <t>Se llama a la policia en vano - PAC (3)</t>
  </si>
  <si>
    <t>(3) PAC: Patrulla de auxilio y cooperación ciudadana.</t>
  </si>
  <si>
    <t>Número de campos deportivos</t>
  </si>
  <si>
    <t>Número de espacios deportivos</t>
  </si>
  <si>
    <t>Zonas de referencia por distrito</t>
  </si>
  <si>
    <t>Lista de zonas de referencia por distrito</t>
  </si>
  <si>
    <t>Índice</t>
  </si>
  <si>
    <t>Municipal de La Paz autoriza la impresión parcial o total de la información</t>
  </si>
  <si>
    <t>contenida en la presente publicación, para fines de investigación y estudio,</t>
  </si>
  <si>
    <t>previa citación de las fuentes correspondientes.</t>
  </si>
  <si>
    <t>La Secretaría Municipal de Planificación para el Desarrollo del Gobierno Autónomo</t>
  </si>
  <si>
    <t>Listado Infraestructura Artistica y Cultural </t>
  </si>
  <si>
    <t>Es un soporte físico-espacial adecuado para desarrollar diversas manifestaciones artísticas culturales en las áreas mencionadas, en esta categoría no se consideran los boliches debido a que si bien algunos cumplen con un fin cultural, no tienen un alto impacto.</t>
  </si>
  <si>
    <t>Fuente: Mapa Cultural 2018 - GAMLP</t>
  </si>
  <si>
    <t>MAX 51</t>
  </si>
  <si>
    <t>codmdi</t>
  </si>
  <si>
    <t>id3_infra</t>
  </si>
  <si>
    <t>Id</t>
  </si>
  <si>
    <t>Nombre Centro</t>
  </si>
  <si>
    <t>Dirección</t>
  </si>
  <si>
    <t>Área artistica</t>
  </si>
  <si>
    <t>Nro de espacios</t>
  </si>
  <si>
    <t>Distrito</t>
  </si>
  <si>
    <t>Distri</t>
  </si>
  <si>
    <t>macvro</t>
  </si>
  <si>
    <t>MACRO_DES</t>
  </si>
  <si>
    <t>cod</t>
  </si>
  <si>
    <t>nro de infra dentro del distri</t>
  </si>
  <si>
    <t>1_3_1</t>
  </si>
  <si>
    <t>Museo de Muñecas "Elsa Paredes de Salazar"</t>
  </si>
  <si>
    <t>C. Rosendo Gutierrez Nº 550 entre Av. Ecuador y Sanchez Lima</t>
  </si>
  <si>
    <t>Artes Plásticas- Artes Populares</t>
  </si>
  <si>
    <t>3 - COTAHUMA</t>
  </si>
  <si>
    <t>1_3_2</t>
  </si>
  <si>
    <t>Casa Museo Walter Solón Romero</t>
  </si>
  <si>
    <t>Av Ecuador casi, Esq. Belisario Salinas Nº 2519</t>
  </si>
  <si>
    <t>1_3_3</t>
  </si>
  <si>
    <t>Casa Museo Cecilio Guzmán de Rojas</t>
  </si>
  <si>
    <t>C. Abdón Saavedra Nº 2221</t>
  </si>
  <si>
    <t>1_3_4</t>
  </si>
  <si>
    <t>Círculo de la Unión</t>
  </si>
  <si>
    <t>Aspiazu N° 333 entre 6 de Agosto y 20 de Octubre</t>
  </si>
  <si>
    <t>1_3_5</t>
  </si>
  <si>
    <t>El Desnivel</t>
  </si>
  <si>
    <t>C. Sanchez Lima entre F. Guachalla y Rosendo Gutierrez. Edf. Da Vinci planta baja</t>
  </si>
  <si>
    <t>Mixto</t>
  </si>
  <si>
    <t>1_3_6</t>
  </si>
  <si>
    <t>Casa Espejo</t>
  </si>
  <si>
    <t>Av. 20 de Octubre Nº 2659, entre Campos y Pinilla</t>
  </si>
  <si>
    <t>1_3_7</t>
  </si>
  <si>
    <t>La Casa de los Ningunos</t>
  </si>
  <si>
    <t>C. Rosendo Gutierrez Nº 696 (Entre Ecuador Y Abdón Saavedra)</t>
  </si>
  <si>
    <t>1_3_8</t>
  </si>
  <si>
    <t>Casa Taller</t>
  </si>
  <si>
    <t>Av. General Lanza, a una cuadra de la Plaza El Cóndor.</t>
  </si>
  <si>
    <t>Música</t>
  </si>
  <si>
    <t>1_3_9</t>
  </si>
  <si>
    <t>Estudio Cesar Frank</t>
  </si>
  <si>
    <t>C. Cervantes Nº 2599 Entre Quintín Barrios y José Cardón</t>
  </si>
  <si>
    <t>1_3_10</t>
  </si>
  <si>
    <t>Fundación Flavio Machicado Viscarra</t>
  </si>
  <si>
    <t>Av. Ecuador N° 2448</t>
  </si>
  <si>
    <t>Literatura-Investigación</t>
  </si>
  <si>
    <t>1_3_11</t>
  </si>
  <si>
    <t>Espacio Simón I. Patiño (CEDOAL, C+C, CAP y Sala de Exposiciones)</t>
  </si>
  <si>
    <t>Edificio Guayaquil, Avenida Ecuador Nº 2503, Esq Belisario Salinas</t>
  </si>
  <si>
    <t>1_3_12</t>
  </si>
  <si>
    <t>Laboratorio de Artes Escénicas (LATE)</t>
  </si>
  <si>
    <t>C. Mendez Arcos</t>
  </si>
  <si>
    <t>1_3_13</t>
  </si>
  <si>
    <t>Cine teatro 6 de Agosto</t>
  </si>
  <si>
    <t>Av. 6 de Agosto entre Rosendo Gutierrez y Fernando Guachalla</t>
  </si>
  <si>
    <t>1_3_14</t>
  </si>
  <si>
    <t>Archivo Histórico de La Paz</t>
  </si>
  <si>
    <t>Casa Montes, Av. 6 de Agosto, Esq. Aspiazu</t>
  </si>
  <si>
    <t>1_3_15</t>
  </si>
  <si>
    <t>Auditorio de la Casa Marcelo Quiroga Santa Cruz</t>
  </si>
  <si>
    <t>Av. 6 de Agosto N° 2118</t>
  </si>
  <si>
    <t>1_3_16</t>
  </si>
  <si>
    <t>Galería Alianza Francesa</t>
  </si>
  <si>
    <t>Av. 20 de Octubre y Fernando Guachalla N° 399</t>
  </si>
  <si>
    <t>1_3_17</t>
  </si>
  <si>
    <t>Galería Arte Salar</t>
  </si>
  <si>
    <t>Av. Ecuador N° 2522</t>
  </si>
  <si>
    <t>1_3_18</t>
  </si>
  <si>
    <t>Academia Nacional de Bellas Artes Hernando Siles”</t>
  </si>
  <si>
    <t>Calle Rosendo Gutiérrez Nº 320</t>
  </si>
  <si>
    <t>1_5_1</t>
  </si>
  <si>
    <t>Biblioteca zonal Cotahuma</t>
  </si>
  <si>
    <t>C. Feliciano Kantuta y Buenos Aires</t>
  </si>
  <si>
    <t>5 - COTAHUMA</t>
  </si>
  <si>
    <t>1_5_2</t>
  </si>
  <si>
    <t>Biblioteca zonal Tacagua</t>
  </si>
  <si>
    <t>C. Julio Téllez e Inca Roca</t>
  </si>
  <si>
    <t>1_6_1</t>
  </si>
  <si>
    <t>Museo Postal Filatélico Dr. José Joaquín Lemoine ECOBOL</t>
  </si>
  <si>
    <t>Av. Mcal. Santa Cruz N° 1240. Edf. Palacio de Telecomunicaciones</t>
  </si>
  <si>
    <t>6 - COTAHUMA</t>
  </si>
  <si>
    <t>1_6_2</t>
  </si>
  <si>
    <t>Museo de Arte Contemporáneo Plaza</t>
  </si>
  <si>
    <t>Paseo el Prado</t>
  </si>
  <si>
    <t>1_6_3</t>
  </si>
  <si>
    <t>Museo de la Coca</t>
  </si>
  <si>
    <t>C. Linares Nº 906</t>
  </si>
  <si>
    <t>1_6_4</t>
  </si>
  <si>
    <t>Asociación Taller Nacional Arte y Cultura Expresiones ATNACE</t>
  </si>
  <si>
    <t>C. Almirante Grau Nº 648 San Pedro</t>
  </si>
  <si>
    <t>1_6_5</t>
  </si>
  <si>
    <t>Palacio de Comunicaciones</t>
  </si>
  <si>
    <t>Av. Mariscal Santa Cruz, Esq. C. Oruro</t>
  </si>
  <si>
    <t>Teatro</t>
  </si>
  <si>
    <t>1_6_6</t>
  </si>
  <si>
    <t>“REPTILIA – Espacio de Arte y KontraKultura”</t>
  </si>
  <si>
    <t>C. José Saravia, entre la Av. Landaeta y la C. Canónigo Ayllón, Nº 1799.</t>
  </si>
  <si>
    <t>1_6_7</t>
  </si>
  <si>
    <t>Centro de Promoción Económica Pedro Domingo Murillo</t>
  </si>
  <si>
    <t>C. Murillo, entre C. Almirante Grau Y Oruro</t>
  </si>
  <si>
    <t>1_6_8</t>
  </si>
  <si>
    <t>Biblioteca Academia Nacional de Ciencias de Bolivia</t>
  </si>
  <si>
    <t>Av. 16 de Julio Nº 1732</t>
  </si>
  <si>
    <t>1_6_9</t>
  </si>
  <si>
    <t>Biblioteca de la Cámara Nacional de Industrias</t>
  </si>
  <si>
    <t>Av. Mariscal Santa Cruz, Edif. Cámara de Comercio P.14</t>
  </si>
  <si>
    <t>1_6_10</t>
  </si>
  <si>
    <t>Biblioteca Especializada de Arquitectura y Artes UMSA</t>
  </si>
  <si>
    <t>C. Heroes del Acre Nº 1850</t>
  </si>
  <si>
    <t>1_6_11</t>
  </si>
  <si>
    <t>Biblioteca Especializada de Facultad de Agronomía UMSA</t>
  </si>
  <si>
    <t>Av. Héroes del Acre Nº 1850</t>
  </si>
  <si>
    <t>1_6_12</t>
  </si>
  <si>
    <t>Biblioteca Municipal "Mcal. Andrés de Santa Cruz"</t>
  </si>
  <si>
    <t>Plaza del Estudiante, final Prado</t>
  </si>
  <si>
    <t>1_6_13</t>
  </si>
  <si>
    <t>Expo Arcana</t>
  </si>
  <si>
    <t>Calle México Nº 1554.Edificio Chuquiago</t>
  </si>
  <si>
    <t>2_7_1</t>
  </si>
  <si>
    <t>Biblioteca zonal Max Paredes</t>
  </si>
  <si>
    <t>Av. Max Paredes Esq. Buenos aires, (Sub alcaldía Maximiliano Paredes)</t>
  </si>
  <si>
    <t>7 - MAX PAREDES</t>
  </si>
  <si>
    <t>2_8_1</t>
  </si>
  <si>
    <t>Casa Distrital Héroes del Pacífico</t>
  </si>
  <si>
    <t>Bajo Tejar, Av. Héroes del Pacífico, Esq. Reyes Cardona</t>
  </si>
  <si>
    <t>8 - MAX PAREDES</t>
  </si>
  <si>
    <t>2_8_2</t>
  </si>
  <si>
    <t>Biblioteca zonal Alto Tejar</t>
  </si>
  <si>
    <t>C. Silverio Menacho y Gregorio Colque, Parque El Tejar.</t>
  </si>
  <si>
    <t>2_8_3</t>
  </si>
  <si>
    <t>Biblioteca zonal Bajo Tejar</t>
  </si>
  <si>
    <t>Zona el Tejar Calle Heroes del Pacifico, Plaza 27 de mayo (subiendo el Cementerio general una cuadra)</t>
  </si>
  <si>
    <t>2_8_4</t>
  </si>
  <si>
    <t>Biblioteca zonal Villa Victoria</t>
  </si>
  <si>
    <t>Zona Villa Victoria Av. República, Plaza Huallparimachi</t>
  </si>
  <si>
    <t>2_8_5</t>
  </si>
  <si>
    <t>Biblioteca zonal Kollasuyo</t>
  </si>
  <si>
    <t>Av. Kollasuyo y Av. Entre Ríos</t>
  </si>
  <si>
    <t>2_9_1</t>
  </si>
  <si>
    <t>Biblioteca zonal Munaypata</t>
  </si>
  <si>
    <t>C. 31 de Julio frente al Colegio 25 de Mayo (Escuela Normal Técnica).</t>
  </si>
  <si>
    <t>9 - MAX PAREDES</t>
  </si>
  <si>
    <t>3_11_1</t>
  </si>
  <si>
    <t>Espacio Alternativo Bunker</t>
  </si>
  <si>
    <t>Av. Uruguay N° 491</t>
  </si>
  <si>
    <t>11 - PERIFÉRICA</t>
  </si>
  <si>
    <t>3_11_2</t>
  </si>
  <si>
    <t>MUSEO MILITAR COLORADOS DE BOLIVIA- Galería de los Escoltas Presidenciales Gral. Idelfonzo Murguia Arze</t>
  </si>
  <si>
    <t>C. Calama y Pisagua (cuartel de colorados de Bolivia)</t>
  </si>
  <si>
    <t>3_11_3</t>
  </si>
  <si>
    <t>Biblioteca zonal Achachicala</t>
  </si>
  <si>
    <t>Av. Alfonzo Ramos Gavilán y C. Antonio de la Calancha</t>
  </si>
  <si>
    <t>3_13_1</t>
  </si>
  <si>
    <t>Biblioteca zonal Huaychani</t>
  </si>
  <si>
    <t>Av. Circunvalación Sede Social Junta Vecinal</t>
  </si>
  <si>
    <t>13 - PERIFÉRICA</t>
  </si>
  <si>
    <t>4_14_1</t>
  </si>
  <si>
    <t>Biblioteca zonal Villa Copacabana</t>
  </si>
  <si>
    <t>Av. Tito Yupanqui, frente a la iglesia nuestra Señora de Copacabana/sede social junta vecinal central Villa Copacabana.</t>
  </si>
  <si>
    <t>14 - SAN ANTONIO</t>
  </si>
  <si>
    <t>4_15_1</t>
  </si>
  <si>
    <t>Casa Distrital Jaime Saenz</t>
  </si>
  <si>
    <t>Bajo San Antonio, parque Niño Jesús</t>
  </si>
  <si>
    <t>15 - SAN ANTONIO</t>
  </si>
  <si>
    <t>4_15_2</t>
  </si>
  <si>
    <t>Museo del Aparapita</t>
  </si>
  <si>
    <t>Villa San Antonio, Av. 31 de Octubre Nº 1573 (Cerca el Cruce)</t>
  </si>
  <si>
    <t>4_15_3</t>
  </si>
  <si>
    <t>Biblioteca zonal Bajo San Antonio</t>
  </si>
  <si>
    <t>C. Arellano, Esq Félix Hinojosa</t>
  </si>
  <si>
    <t>4_15_4</t>
  </si>
  <si>
    <t>Biblioteca zonal Centro de Recursos Pedagógicos (CARE)</t>
  </si>
  <si>
    <t>C. 3 /centro de alto rendimiento San Antonio (CARE). Reapertura 2016.</t>
  </si>
  <si>
    <t>4_15_5</t>
  </si>
  <si>
    <t>Av. 31 de Octubre Nº 1575, entre el cruce de Villas y la casa distrital de la cultura "Jaime Saenz". Zona Villa San Antonio Bajo.</t>
  </si>
  <si>
    <t>4_16_1</t>
  </si>
  <si>
    <t>Biblioteca zonal Alto Pampahasi</t>
  </si>
  <si>
    <t>C. K, Esq C. W</t>
  </si>
  <si>
    <t>16 - SAN ANTONIO</t>
  </si>
  <si>
    <t>5_18_1</t>
  </si>
  <si>
    <t>Museo Histórico Militar del Colegio "Cnl. Gualberto Villarroel"</t>
  </si>
  <si>
    <t>C. 13, Colegio Militar</t>
  </si>
  <si>
    <t>18 - CALACOTO</t>
  </si>
  <si>
    <t>5_18_2</t>
  </si>
  <si>
    <t>Megacenter</t>
  </si>
  <si>
    <t>Av. Rafael Pabón</t>
  </si>
  <si>
    <t>Cine</t>
  </si>
  <si>
    <t>5_18_3</t>
  </si>
  <si>
    <t>Teatro del Colegio Franco Boliviano</t>
  </si>
  <si>
    <t>Av. Francia, Achumani</t>
  </si>
  <si>
    <t>5_18_4</t>
  </si>
  <si>
    <t>Galería 3S Arte</t>
  </si>
  <si>
    <t>Calle 11 N° 99, Achumani casi Av. García Lanza</t>
  </si>
  <si>
    <t>5_19_1</t>
  </si>
  <si>
    <t>Museo Nacional de Historia Natural</t>
  </si>
  <si>
    <t>C. 26 de Cota Cota y Ovidio Suarez</t>
  </si>
  <si>
    <t>Literatura-Investigación; Otro</t>
  </si>
  <si>
    <t>19 - OVEJUYO</t>
  </si>
  <si>
    <t>5_19_2</t>
  </si>
  <si>
    <t>Espacio de Arte Merida Romero</t>
  </si>
  <si>
    <t>C. Gabriel René Moreno Bloque E N° 1223</t>
  </si>
  <si>
    <t>5_19_3</t>
  </si>
  <si>
    <t>Wawastinkuy Wasi (La casa de los Niños)</t>
  </si>
  <si>
    <t>C. 49, Esq 29 de Enero</t>
  </si>
  <si>
    <t>5_19_4</t>
  </si>
  <si>
    <t>Espacio Nuna</t>
  </si>
  <si>
    <t>C. 21 de Calacoto (San Miguel) Nº 8509</t>
  </si>
  <si>
    <t>5_19_5</t>
  </si>
  <si>
    <t>Teatro del Colegio Calvert</t>
  </si>
  <si>
    <t>Calacoto, C/10 Pje Higueras</t>
  </si>
  <si>
    <t>5_19_6</t>
  </si>
  <si>
    <t>Teatro del Colegio La Salle</t>
  </si>
  <si>
    <t>La Floridas, Avenida Arequipa Nº 8575</t>
  </si>
  <si>
    <t>5_19_7</t>
  </si>
  <si>
    <t>Biblioteca Especializada de Biología "Erika Geyger"</t>
  </si>
  <si>
    <t>C. 27 de Cota Cota Campus Universitario</t>
  </si>
  <si>
    <t>5_19_8</t>
  </si>
  <si>
    <t>Biblioteca especializada de Química de la UMSA</t>
  </si>
  <si>
    <t>Cota Cota, C. 27, Campus Universitario</t>
  </si>
  <si>
    <t>5_19_9</t>
  </si>
  <si>
    <t>Biblioteca especializada en Geología de la UMSA</t>
  </si>
  <si>
    <t>C. 27 Campus Universitario</t>
  </si>
  <si>
    <t>5_19_10</t>
  </si>
  <si>
    <t>Biblioteca Especializada Guillermo Pabón UMSA</t>
  </si>
  <si>
    <t>5_19_11</t>
  </si>
  <si>
    <t>Galería Alternativa</t>
  </si>
  <si>
    <t>San Miguel, Calle René Moreno, bloque J N° 25</t>
  </si>
  <si>
    <t>5_19_12</t>
  </si>
  <si>
    <t>San Miguel, Calle Gabriel René Moreno Bloque E N°1223</t>
  </si>
  <si>
    <t>5_19_13</t>
  </si>
  <si>
    <t>Galería de Arte San Miguel</t>
  </si>
  <si>
    <t>San Miguel, C. Pankara N° 1002, entre 21 de Calacoto y Av. Montenegro</t>
  </si>
  <si>
    <t>5_19_14</t>
  </si>
  <si>
    <t>CASA MUSEO MAMANI MAMANI</t>
  </si>
  <si>
    <t>Calle Gabriel René Moreno Bloque B3 Nº 1248, San Miguel</t>
  </si>
  <si>
    <t>5_21_1</t>
  </si>
  <si>
    <t>Biblioteca Especializada CIDES UMSA</t>
  </si>
  <si>
    <t>Av. 14 de Septiembre Nº 4913</t>
  </si>
  <si>
    <t>21 - OBRAJES</t>
  </si>
  <si>
    <t>5_21_2</t>
  </si>
  <si>
    <t>Formato Medio</t>
  </si>
  <si>
    <t>5_21_3</t>
  </si>
  <si>
    <t>Biblioteca zonal Obrajes</t>
  </si>
  <si>
    <t>Av. Héctor Ormachea, Esq C. 16 de obrajes</t>
  </si>
  <si>
    <t>5_21_4</t>
  </si>
  <si>
    <t>Biblioteca zonal Alto Obrajes</t>
  </si>
  <si>
    <t>Alto Obrajes, Av. del Maestro, C.10</t>
  </si>
  <si>
    <t>6_20_1</t>
  </si>
  <si>
    <t>Centro Cultural Inti Paxi</t>
  </si>
  <si>
    <t>Mallasilla, Calle San José, entre calles A y B</t>
  </si>
  <si>
    <t>20 - MALLASA</t>
  </si>
  <si>
    <t>6_20_2</t>
  </si>
  <si>
    <t>Biblioteca zonal Mallasa</t>
  </si>
  <si>
    <t>C. San José s/n Centro Multipropósito Inti Paxsi.</t>
  </si>
  <si>
    <t>7_1_1</t>
  </si>
  <si>
    <t>Museo Nacional de Etnografía y Folklore</t>
  </si>
  <si>
    <t>C. Ingavi y Genaro Sanjines N° 916</t>
  </si>
  <si>
    <t>Literatura-Investigación; Artes Plásticas- Artes Populares</t>
  </si>
  <si>
    <t>1 - CENTRO</t>
  </si>
  <si>
    <t>7_1_2</t>
  </si>
  <si>
    <t>Corporación Andina De Fomento (CAF)</t>
  </si>
  <si>
    <t>Av. Arce Nº 2915</t>
  </si>
  <si>
    <t>Artes Plásticas- Artes Populares; Literatura-Investigación</t>
  </si>
  <si>
    <t>7_1_3</t>
  </si>
  <si>
    <t>Museo Costumbrista Juan de Vargas</t>
  </si>
  <si>
    <t>Plaza Riosinho, Esq. C. Jaén</t>
  </si>
  <si>
    <t>7_1_4</t>
  </si>
  <si>
    <t>Museo Litoral Boliviano</t>
  </si>
  <si>
    <t>C. Jaén N° 789</t>
  </si>
  <si>
    <t>7_1_5</t>
  </si>
  <si>
    <t>Museo de Metales Preciosos Precolombinos o Museo del Oro</t>
  </si>
  <si>
    <t>C. Jaén N° 777</t>
  </si>
  <si>
    <t>7_1_6</t>
  </si>
  <si>
    <t>Museo Casa de Murillo</t>
  </si>
  <si>
    <t>C. Jaén N° 790</t>
  </si>
  <si>
    <t>7_1_7</t>
  </si>
  <si>
    <t>Museo Tambo Quirquincho</t>
  </si>
  <si>
    <t>Plaza Alonso de Medoza, Esq. Evaristo Valle</t>
  </si>
  <si>
    <t>7_1_8</t>
  </si>
  <si>
    <t>Museo Nacional de Arte</t>
  </si>
  <si>
    <t>C. Comercio, Esq. Socabaya N° 485</t>
  </si>
  <si>
    <t>7_1_9</t>
  </si>
  <si>
    <t>Museo Policial</t>
  </si>
  <si>
    <t>C. Colón N° 425, Plaza Obispo del Bosque</t>
  </si>
  <si>
    <t>7_1_10</t>
  </si>
  <si>
    <t>Museo del Charango e Instrumentos Nativos</t>
  </si>
  <si>
    <t>Final C. Jaén N° 711</t>
  </si>
  <si>
    <t>7_1_11</t>
  </si>
  <si>
    <t>Centro Cultural Museo San Francisco</t>
  </si>
  <si>
    <t>Plaza San Francisco N° 501</t>
  </si>
  <si>
    <t>7_1_12</t>
  </si>
  <si>
    <t>Museo Nacional de Arqueología Tiwanaku</t>
  </si>
  <si>
    <t>C. Tiawanaku Esq. Federico Zuazo Nº 93</t>
  </si>
  <si>
    <t>7_1_13</t>
  </si>
  <si>
    <t>Estudio de Arte Medinart</t>
  </si>
  <si>
    <t>C. Indaburo N° 705 C. Esq. Calle Jaén</t>
  </si>
  <si>
    <t>7_1_14</t>
  </si>
  <si>
    <t>Auditorio del Palacio Chico</t>
  </si>
  <si>
    <t>Ministerio de Culturas, C. Ayacucho, Esq. Potosí</t>
  </si>
  <si>
    <t>7_1_15</t>
  </si>
  <si>
    <t>Centro Cultural de España en La Paz</t>
  </si>
  <si>
    <t>Av. Camacho N° 1484, cerca del Mercado Camacho</t>
  </si>
  <si>
    <t>Literatura-Investigación; Arte de los Nuevos Medios;  Artes Plásticas- Artes Populares; Mixto</t>
  </si>
  <si>
    <t>7_1_16</t>
  </si>
  <si>
    <t>Fundación Cinemateca Boliviana</t>
  </si>
  <si>
    <t>C. Capitán Ravelo, entre Rosendo Guitierrez y Oscar Soria N° 110</t>
  </si>
  <si>
    <t>Cine; Literatura-Investigación; Artes Plásticas- Artes Populares; Mixto</t>
  </si>
  <si>
    <t>7_1_17</t>
  </si>
  <si>
    <t>Espacio Cultural Embajada de Brasil</t>
  </si>
  <si>
    <t>Plaza Zenón Iturralde Nº 910</t>
  </si>
  <si>
    <t>7_1_18</t>
  </si>
  <si>
    <t>Goethe Institute</t>
  </si>
  <si>
    <t>Av. Arce Nº 2708, Esq. Campos</t>
  </si>
  <si>
    <t>Artes Plásticas- Artes Populares; Mixto</t>
  </si>
  <si>
    <t>7_1_19</t>
  </si>
  <si>
    <t>Fundación Orquesta Sinfónica</t>
  </si>
  <si>
    <t>C. Ayacucho N° 366 entre Potosí y Mercado</t>
  </si>
  <si>
    <t>7_1_20</t>
  </si>
  <si>
    <t>Teatro Municipal Alberto Saavedra Perez</t>
  </si>
  <si>
    <t>Intersección de las C. Genaro Sanjinés e Indaburo.</t>
  </si>
  <si>
    <t>7_1_21</t>
  </si>
  <si>
    <t>Teatro Modesta Sanjines</t>
  </si>
  <si>
    <t>Av. Montes Esq. Potosí</t>
  </si>
  <si>
    <t>7_1_22</t>
  </si>
  <si>
    <t>Teatro de Cámara</t>
  </si>
  <si>
    <t>C. Genaro Sanjinés Lado Teatro Municipal</t>
  </si>
  <si>
    <t>7_1_23</t>
  </si>
  <si>
    <t>Teatro al Aire Libre Jaime Laredo</t>
  </si>
  <si>
    <t>Av. del Poeta S/N</t>
  </si>
  <si>
    <t>7_1_24</t>
  </si>
  <si>
    <t>Multicine</t>
  </si>
  <si>
    <t>Av. Arce Nº 2631</t>
  </si>
  <si>
    <t>7_1_25</t>
  </si>
  <si>
    <t>Cine Monje Campero</t>
  </si>
  <si>
    <t>Av. 16 de Julio Nº 1495</t>
  </si>
  <si>
    <t>7_1_26</t>
  </si>
  <si>
    <t>Cine Teatro 16 de Julio</t>
  </si>
  <si>
    <t>Av. 16 de Julio Nº 1807</t>
  </si>
  <si>
    <t>7_1_27</t>
  </si>
  <si>
    <t>La Cueva de los Cuenta Cuentos</t>
  </si>
  <si>
    <t>C. Levy Nº 600 casi, Esq. Av. Illimani</t>
  </si>
  <si>
    <t>7_1_28</t>
  </si>
  <si>
    <t>Biblioteca y Archivo Histórico de la Asamblea Legislativa Plurinacional (antiguo Congreso)</t>
  </si>
  <si>
    <t>C. Mercado, Esq Ayacucho. Frente a la Iglesia colonial de San Agustín.</t>
  </si>
  <si>
    <t>7_1_29</t>
  </si>
  <si>
    <t>Biblioteca Castro Rojas del BCB</t>
  </si>
  <si>
    <t>C. Ingavi Nº 1005, Esq Yanacocha</t>
  </si>
  <si>
    <t>7_1_30</t>
  </si>
  <si>
    <t>Centro de Artes Mamani Mamani</t>
  </si>
  <si>
    <t>C. Jaen</t>
  </si>
  <si>
    <t>7_1_31</t>
  </si>
  <si>
    <t>Liber Forti</t>
  </si>
  <si>
    <t>Plaza Raúl Show Moreno, c. Sanjinéz, Casco Urbano Central</t>
  </si>
  <si>
    <t>7_1_32</t>
  </si>
  <si>
    <t>Biblioteca Especializada de Ciencias Sociales UMSA</t>
  </si>
  <si>
    <t>Av. Villazón Nº 1995 P7</t>
  </si>
  <si>
    <t>7_1_33</t>
  </si>
  <si>
    <t>Biblioteca Especializada de Economía UMSA</t>
  </si>
  <si>
    <t>Av. Villazón Nº 1995 P6</t>
  </si>
  <si>
    <t>7_1_34</t>
  </si>
  <si>
    <t>Biblioteca Especializada de Ingeniería Civil UMSA</t>
  </si>
  <si>
    <t>Av. Mariscal Santa Cruz. Nº 1175</t>
  </si>
  <si>
    <t>7_1_35</t>
  </si>
  <si>
    <t>Biblioteca especializada de la Contraloría General del Estado</t>
  </si>
  <si>
    <t>C. Indaburo, Esq. Colón</t>
  </si>
  <si>
    <t>7_1_36</t>
  </si>
  <si>
    <t>Biblioteca especializada de la Facultad de Derecho 'Dr. Mario Guzmán' de la UMSA</t>
  </si>
  <si>
    <t>C. Loayza, Esq. C. Obispo Cárdenas</t>
  </si>
  <si>
    <t>7_1_37</t>
  </si>
  <si>
    <t>Biblioteca Especializada en Arqueologia del Ministerio de Culturas</t>
  </si>
  <si>
    <t>C. Tiwanaku Nº 93</t>
  </si>
  <si>
    <t>7_1_38</t>
  </si>
  <si>
    <t>Biblioteca especializada en Ciencias Políticas de la UMSA</t>
  </si>
  <si>
    <t>C. Loayza, Esq. Obispo Cárdenas No. 380</t>
  </si>
  <si>
    <t>7_1_39</t>
  </si>
  <si>
    <t>Archivo Historico Museo Policial MUSEPOL</t>
  </si>
  <si>
    <t>Calle Colón Nº 454</t>
  </si>
  <si>
    <t>7_1_40</t>
  </si>
  <si>
    <t>C. Mercado, Esq Ayacucho, Frente a la Iglesia colonial de San Agustín.</t>
  </si>
  <si>
    <t>7_1_41</t>
  </si>
  <si>
    <t>Repositorio Nacional del Ministerio de Culturas</t>
  </si>
  <si>
    <t>Palacio Chico, C. Ayacucho, Esq. Potosí S/N</t>
  </si>
  <si>
    <t>7_1_42</t>
  </si>
  <si>
    <t>Biblioteca Patrimonial "Arturo Costa de la Torre"</t>
  </si>
  <si>
    <t>Av. Montes, Esq. Potosí</t>
  </si>
  <si>
    <t>7_1_43</t>
  </si>
  <si>
    <t>Centro cultural de la sociedad japonesa</t>
  </si>
  <si>
    <t>C. Batallón Colorados Nº 98, Esq. C. Federico Zuazo</t>
  </si>
  <si>
    <t>7_1_44</t>
  </si>
  <si>
    <t>Sala de la Academia Boliviana de Historia Militar</t>
  </si>
  <si>
    <t>Plaza Murillo, lado Cine Plaza Nº 1155</t>
  </si>
  <si>
    <t>7_1_45</t>
  </si>
  <si>
    <t>Museo de la Naval y Héroes de la Guerra del Chaco</t>
  </si>
  <si>
    <t>C. Obispo Cárdenas, Esq. Bueno Nº 1499</t>
  </si>
  <si>
    <t>7_1_46</t>
  </si>
  <si>
    <t>Planetario Max Schreier Física UMSA</t>
  </si>
  <si>
    <t>C. Federico Suazo Nº 1976</t>
  </si>
  <si>
    <t>7_1_47</t>
  </si>
  <si>
    <t>Sala de Exposición Marcelo Quiroga Santa Cruz</t>
  </si>
  <si>
    <t>Esq. Calle Ayacucho y Potosí (inmediaciones Plaza Murillo)</t>
  </si>
  <si>
    <t>7_1_48</t>
  </si>
  <si>
    <t>Artes Plásticas- Artes Populares; Salas de Exposición: Antonio Gonzales, Arturo Borda, Maria Esther Ballivián; Literatura-Investigación; Mixto</t>
  </si>
  <si>
    <t>7_1_49</t>
  </si>
  <si>
    <t>Fundación Cultural del Banco Central de Bolivia</t>
  </si>
  <si>
    <t>Calle Ingavi Nº 1005 Esq. Yanacocha</t>
  </si>
  <si>
    <t>7_1_50</t>
  </si>
  <si>
    <t>Galeria de Exposición Cecilio Guzmán de Rojas</t>
  </si>
  <si>
    <t>C. Colón Nº 279 (entre Mercado y Camacho)</t>
  </si>
  <si>
    <t>7_1_51</t>
  </si>
  <si>
    <t>Nicolas Fernandez Naranjo</t>
  </si>
  <si>
    <t>Av. 16 de Julio Esq Plaza del Estudiante</t>
  </si>
  <si>
    <t>7_2_1</t>
  </si>
  <si>
    <t>Espacio Interactivo Memoria y Futuro Pipiripi</t>
  </si>
  <si>
    <t>Av. del Ejercito frente al Parque Laikakota</t>
  </si>
  <si>
    <t>2 - CENTRO</t>
  </si>
  <si>
    <t>7_2_2</t>
  </si>
  <si>
    <t>Museo Memorial “Marcelo Quiroga Santa Cruz”</t>
  </si>
  <si>
    <t>Parque Urbano Central</t>
  </si>
  <si>
    <t>7_2_3</t>
  </si>
  <si>
    <t>Museo de Textiles Andinos Bolivianos</t>
  </si>
  <si>
    <t>C. Guatemala y Cuba, Plaza Benito Juarez Nº 488</t>
  </si>
  <si>
    <t>7_2_4</t>
  </si>
  <si>
    <t>Museo Indigenista "David Crespo Gastelú"</t>
  </si>
  <si>
    <t>C. Manuel José Loza Nº 1911</t>
  </si>
  <si>
    <t>7_2_5</t>
  </si>
  <si>
    <t>Cúpula de Adobe</t>
  </si>
  <si>
    <t>7_2_6</t>
  </si>
  <si>
    <t>Auditorio Entel</t>
  </si>
  <si>
    <t>C. Federico Zuazo Nº 1771</t>
  </si>
  <si>
    <t>7_2_7</t>
  </si>
  <si>
    <t>Biblioteca Central del Instituto Nacional de Estadistica - La Paz</t>
  </si>
  <si>
    <t>C. José Carrasco Nº 1391</t>
  </si>
  <si>
    <t>7_2_8</t>
  </si>
  <si>
    <t>Biblioteca Especializada CEMID</t>
  </si>
  <si>
    <t>Museo Pipiripi</t>
  </si>
  <si>
    <t>7_2_9</t>
  </si>
  <si>
    <t>Biblioteca de Medio Ambiente Warisata</t>
  </si>
  <si>
    <t>Parque Botánico, Miraflores</t>
  </si>
  <si>
    <t>7_2_10</t>
  </si>
  <si>
    <t>Biblioteca especializada de Odontología de la UMSA</t>
  </si>
  <si>
    <t>C. Claudio Sanjinéz Nº 1746</t>
  </si>
  <si>
    <t>7_2_11</t>
  </si>
  <si>
    <t>Biblioteca Especializada del Instituto Boliviano de Biología de la Altura</t>
  </si>
  <si>
    <t>C. Claudio Sanjinez S/N</t>
  </si>
  <si>
    <t>7_2_12</t>
  </si>
  <si>
    <t>Biblioteca zonal Miraflores</t>
  </si>
  <si>
    <t>C. Francisco de Chirinos, Esq C. Caballero</t>
  </si>
  <si>
    <t>7_2_13</t>
  </si>
  <si>
    <t>Centro Cultural de artes Escénicas Psycho Circus</t>
  </si>
  <si>
    <t>Av. Busch entre Costa Rica y Puerto Rico</t>
  </si>
  <si>
    <t>7_2_14</t>
  </si>
  <si>
    <t>Museo de la Historia de la Medicina</t>
  </si>
  <si>
    <t>Av. Bautista Saavedra entre Subieta y Claudio Sanjinez.</t>
  </si>
  <si>
    <t>MAX 16</t>
  </si>
  <si>
    <t>cod2</t>
  </si>
  <si>
    <t>COD</t>
  </si>
  <si>
    <t>Texto mes</t>
  </si>
  <si>
    <t>MES</t>
  </si>
  <si>
    <t>DÍA</t>
  </si>
  <si>
    <t>FECHA</t>
  </si>
  <si>
    <t>FIESTA1</t>
  </si>
  <si>
    <t>FIESTA2</t>
  </si>
  <si>
    <t>11</t>
  </si>
  <si>
    <t>Enero</t>
  </si>
  <si>
    <t>Celebración del Año Nuevo Católico - Municipio de La Paz (Todas las Iglesias y Parroquias de La Paz)</t>
  </si>
  <si>
    <t>16</t>
  </si>
  <si>
    <t>Epifanía del Señor Fiesta de Reyes Magos - Municipio de La Paz (Todas las Iglesias y Parroquias de La Paz)</t>
  </si>
  <si>
    <t>115</t>
  </si>
  <si>
    <t>Día de la Lucha contra la Impunidad y Homenaje a los héroes de la calle Harrington - Ciudad de La Paz - Memorial 15 de enero (Av. Del Poeta)</t>
  </si>
  <si>
    <t>120</t>
  </si>
  <si>
    <t>Festividad de Nuestra Señora de La Paz - Pura - Pura</t>
  </si>
  <si>
    <t>122</t>
  </si>
  <si>
    <t>Fundación del Estado Plurinacional de Bolivia - Municipio de La Paz - Acto Central Plaza Murillo</t>
  </si>
  <si>
    <t>124</t>
  </si>
  <si>
    <t>Fiesta de la Alasita - Ciudad de La Paz. Campo Ferial Bicentenario</t>
  </si>
  <si>
    <t>Nuestra Señora de La Paz - Catedral Metropolitana - Plaza Murillo</t>
  </si>
  <si>
    <t>129</t>
  </si>
  <si>
    <t>Día del Heroísmo Paceño - Basilica Menor de San Francisco Plaza Garcia Lanza (Miraflores)</t>
  </si>
  <si>
    <t>22</t>
  </si>
  <si>
    <t>Febrero</t>
  </si>
  <si>
    <t>Nuestra Señora de la Candelaria - Parroquia de Pampahasi</t>
  </si>
  <si>
    <t>23</t>
  </si>
  <si>
    <t>Entrada Folklórica Nuestra Señora de la Candelaria - Mallasa</t>
  </si>
  <si>
    <t>29</t>
  </si>
  <si>
    <t>Martes de Ch'alla - Todo el Municipio de La Paz</t>
  </si>
  <si>
    <t>210</t>
  </si>
  <si>
    <t>Corso Infantil (Participación de diferentes niño/as- disfrazados) - Paseo de El Prado</t>
  </si>
  <si>
    <t>Miércoles de Ceniza - Todas las parroquias católicas</t>
  </si>
  <si>
    <t>211</t>
  </si>
  <si>
    <t>Tradicional Farándula de Pepinos y Comparsas con varias entradas de Pepinos y Chutas -Varias Zonas</t>
  </si>
  <si>
    <t>212</t>
  </si>
  <si>
    <t>Jisk'a Anata (Participación de danzas folklóricas y autóctonas) - Centro de la Ciudad de La Paz (Av. Montes altura Cervecería Boliviana Nacional, Mcal. Santa Cruz, Obelisco, Av. Camacho, Av. Libertador Simón Bolívar esq. Wenceslao Argandoña)</t>
  </si>
  <si>
    <t>218</t>
  </si>
  <si>
    <t>Primer Domingo de Cuaresma - Todas las parroquias católicas</t>
  </si>
  <si>
    <t>Tradicional Entrada de Ch'utas y Pepinos en Domingo de Tentación. - Varias zonas</t>
  </si>
  <si>
    <t>38</t>
  </si>
  <si>
    <t>Marzo</t>
  </si>
  <si>
    <t>Día Internacional de la Mujer - Todo el Municipio de La Paz</t>
  </si>
  <si>
    <t>319</t>
  </si>
  <si>
    <t>Día del Padre, del Carpintero, y del radialista - Todo el Municipio de La Paz</t>
  </si>
  <si>
    <t>321</t>
  </si>
  <si>
    <t>Día Internacional de Lucha contra el Racismo y toda forma de Discriminación - Municipio de La Paz</t>
  </si>
  <si>
    <t>Equinoccio de Otoño (Awti Pacha - Tiempo Seco) - Municipio de La Paz</t>
  </si>
  <si>
    <t>322</t>
  </si>
  <si>
    <t>Día Internacional del Agua - Todo el Municipio de La Paz</t>
  </si>
  <si>
    <t>323</t>
  </si>
  <si>
    <t>Día del Mar Boliviano - Todo el Municipio de La Paz</t>
  </si>
  <si>
    <t>324</t>
  </si>
  <si>
    <t>La Hora del Planeta - Parque Urbano Central, Av. Mariscal Santa Cruz, Av. Arce, Av. 6 de Agosto, Av. Camacho y Av. Simón Bolívar.</t>
  </si>
  <si>
    <t>327</t>
  </si>
  <si>
    <t>Día Internacional de Teatro - Municipio de La Paz</t>
  </si>
  <si>
    <t>329</t>
  </si>
  <si>
    <t>Jueves Santo - Todas las parroquias católicas</t>
  </si>
  <si>
    <t>330</t>
  </si>
  <si>
    <t>Viernes Santo - Municipio de La Paz Parroquia: La Merced; San Pedro; San Sebastián</t>
  </si>
  <si>
    <t>41</t>
  </si>
  <si>
    <t>Abril</t>
  </si>
  <si>
    <t>Domingo de Pascua y día de Resurrección de Jesucristo - Todas las parroquias católicas</t>
  </si>
  <si>
    <t>Fiesta de "Patak Pollera" - Zona Munaypata, Av. La Florida</t>
  </si>
  <si>
    <t>46</t>
  </si>
  <si>
    <t>Día Internacional del Charango - Municipio de La Paz</t>
  </si>
  <si>
    <t>48</t>
  </si>
  <si>
    <t>Señor de la Divina Misericordia - Parroquia La Merced, Basílica Menor de María Auxiliadora, parroquia de UNI.</t>
  </si>
  <si>
    <t>412</t>
  </si>
  <si>
    <t>Día del Niño y Niña en el Estado Plurinacional de Bolivia - Municipio de La Paz</t>
  </si>
  <si>
    <t>422</t>
  </si>
  <si>
    <t>Día Mundial de la Tierra - Municipio de La Paz</t>
  </si>
  <si>
    <t>423</t>
  </si>
  <si>
    <t>Día Mundial del libro y del derecho de autor - Municipio de La Paz</t>
  </si>
  <si>
    <t>428</t>
  </si>
  <si>
    <t>Festividad de San José - Cotahuma</t>
  </si>
  <si>
    <t>429</t>
  </si>
  <si>
    <t>Día Internacional de la Danza - Municipio de La Paz</t>
  </si>
  <si>
    <t>430</t>
  </si>
  <si>
    <t>Festividad de San José Obrero - Mallasilla</t>
  </si>
  <si>
    <t>51</t>
  </si>
  <si>
    <t>Mayo</t>
  </si>
  <si>
    <t>Día del Trabajo - Municipio de La Paz</t>
  </si>
  <si>
    <t>53</t>
  </si>
  <si>
    <t>Fiesta de la Chakana / Jach'a Qhana punchawi - - Auki qullu - la Muela del Diablo. Zona sur- Mirador Santo Domingo– El Calvario- Janq’u qullu o Jach’a Qullu</t>
  </si>
  <si>
    <t>55</t>
  </si>
  <si>
    <t>Festividad de "Tata Khahuasiri" - Zona de Bajo Tacagua</t>
  </si>
  <si>
    <t>Fiesta del Señor de la Cruz - Varias Zonas</t>
  </si>
  <si>
    <t>56</t>
  </si>
  <si>
    <t>Fiesta del Niño San Cristobalito - Zona Villa Fátima - La Cumbre</t>
  </si>
  <si>
    <t>510</t>
  </si>
  <si>
    <t>Ascensión del Señor - Todas las parroquias católicas</t>
  </si>
  <si>
    <t>512</t>
  </si>
  <si>
    <t>Festividad de San Isidro - Varias zonas</t>
  </si>
  <si>
    <t>515</t>
  </si>
  <si>
    <t>San Isidro - Parroquias de Alto San Antonio y San Isidro</t>
  </si>
  <si>
    <t>517</t>
  </si>
  <si>
    <t>Señor de la Sentencia - Parroquia de Villa ArmoníaC. 17 de Mayo y Juan XXIII</t>
  </si>
  <si>
    <t>519</t>
  </si>
  <si>
    <t>Fiesta del Señor de la Sentencia - Zona de Villa Armonía</t>
  </si>
  <si>
    <t>Fiesta del Señor del Espíritu Santo - Varias zonas</t>
  </si>
  <si>
    <t>520</t>
  </si>
  <si>
    <t>Fiesta de Pentecostés - Todas las parroquias católicas</t>
  </si>
  <si>
    <t>Promesa del Señor Jesús de Gran Poder - Zona de Gran Poder</t>
  </si>
  <si>
    <t>521</t>
  </si>
  <si>
    <t>Entrada Universitaria Salesiana - Av. Chacaltaya</t>
  </si>
  <si>
    <t>522</t>
  </si>
  <si>
    <t>Día de la Cultura Viva Comunitaria en el Municipio de La Paz - Municipio de La Paz</t>
  </si>
  <si>
    <t>524</t>
  </si>
  <si>
    <t>Peregrinación Folklórica Cultural a Devoción de la Virgen María Auxiliadora - Basílica Menor de María Auxiliadora Paseo de El Prado</t>
  </si>
  <si>
    <t>526</t>
  </si>
  <si>
    <t>Entrada Folklórica Jesús del Gran Poder (Denominada también Fiesta Mayor de los Andes) - Inicio: Garita de Lima, Av. Baptista, Tumusla, Av. Buenos Aires, Sebastían Segurola, Vicente Ochoa, Antonio Gallardo, Sebastian Segurola, Sagarnaga, Illampu, Plaza Eguino, Av. Pando , Av. Ismael Montes, Av.Mcal. Santa Cruz, Av. Camacho, Av. Simón Bolívar, Parque Roosvelt (Desconcentración)</t>
  </si>
  <si>
    <t>527</t>
  </si>
  <si>
    <t>Día de la Madre - Municipio de La Paz</t>
  </si>
  <si>
    <t>Santísima Trinidad - Parroquias: Antonio Gallardo (Antigua) y Max Paredes (Nuevo)</t>
  </si>
  <si>
    <t>531</t>
  </si>
  <si>
    <t>Corpus Cristhi - Todas las parroquias católicas</t>
  </si>
  <si>
    <t>Día Mundial Sin Tabaco - Municipio de La Paz</t>
  </si>
  <si>
    <t>65</t>
  </si>
  <si>
    <t>Junio</t>
  </si>
  <si>
    <t>Día mundial del Medio Ambiente - Municipio de La Paz</t>
  </si>
  <si>
    <t>66</t>
  </si>
  <si>
    <t>Día del Maestro - Municipio de La Paz</t>
  </si>
  <si>
    <t>68</t>
  </si>
  <si>
    <t>Sagrados Corazones - Parroquia de Alto Següencoma</t>
  </si>
  <si>
    <t>69</t>
  </si>
  <si>
    <t>Fiesta de Sagrado Corazón de Jesús - Zona Bajo Pura Pura</t>
  </si>
  <si>
    <t>616</t>
  </si>
  <si>
    <t>Festividad de San Antonio de Padua - Varias zonas</t>
  </si>
  <si>
    <t>621</t>
  </si>
  <si>
    <t>Año Nuevo Andino - Amazónico (Mara T'aqa) - Municipio de La Paz</t>
  </si>
  <si>
    <t>623</t>
  </si>
  <si>
    <t>Festividad de San Juan - Municipio de La Paz</t>
  </si>
  <si>
    <t>626</t>
  </si>
  <si>
    <t>Día Internacional contra el Uso Indebido y el Tráfico Ilícito de Drogas - Municipio de La Paz</t>
  </si>
  <si>
    <t>628</t>
  </si>
  <si>
    <t>Día Internacional del Orgullo Gay - Centro de la Ciudad de La Paz (Av. Mariscal Santa Cruz, Paseo de El Prado)</t>
  </si>
  <si>
    <t>630</t>
  </si>
  <si>
    <t>Fiesta de San Pedro y San Pablo - Zona de San Pedro</t>
  </si>
  <si>
    <t>79</t>
  </si>
  <si>
    <t>Julio</t>
  </si>
  <si>
    <t>Día del Illimani - Municipio de La Paz</t>
  </si>
  <si>
    <t>714</t>
  </si>
  <si>
    <t>Festividad de la Virgen del Carmen - Varias Zonas</t>
  </si>
  <si>
    <t>715</t>
  </si>
  <si>
    <t>Vísperas de la efeméride de la ciudad de La Paz - Toda la ciudad de La Paz</t>
  </si>
  <si>
    <t>716</t>
  </si>
  <si>
    <t>Efeméride de Ciudad de La Paz - Municipio de La Paz</t>
  </si>
  <si>
    <t>Nuestra Señora del Carmen - Capilla del Carmen de la C. Ballivián Esq. Colón</t>
  </si>
  <si>
    <t>721</t>
  </si>
  <si>
    <t>Entrada Folklórica Apóstol Santiago Fiesta al Tata Illapa - Varias zonas</t>
  </si>
  <si>
    <t>728</t>
  </si>
  <si>
    <t>Entrada Folklórica Universitaria - Av. Montes, Av. Mcal. Santa Cruz , Av. Camacho, Av. Simón Bolívar, C. Juan Manuel Loza</t>
  </si>
  <si>
    <t>82</t>
  </si>
  <si>
    <t>Agosto</t>
  </si>
  <si>
    <t>Mes de la Pachamama o lakan Phaxsi - Toda la Ciudad de La Paz</t>
  </si>
  <si>
    <t>84</t>
  </si>
  <si>
    <t>Entrada Folklórica Virgen de Copacabana - Varias zonas</t>
  </si>
  <si>
    <t>85</t>
  </si>
  <si>
    <t>Virgen Nuestra Señora de Copacabana - Parroquia de Villa Copacabana de la Av. Tito Yupanqui</t>
  </si>
  <si>
    <t>86</t>
  </si>
  <si>
    <t>Día de la Independencia de Bolivia - Todo el Municipio de La Paz</t>
  </si>
  <si>
    <t>Día del Ejército Boliviano - Plaza Villarroel</t>
  </si>
  <si>
    <t>89</t>
  </si>
  <si>
    <t>Día Internacional de los Pueblos Indígenas - Toda la ciudad de La Paz</t>
  </si>
  <si>
    <t>811</t>
  </si>
  <si>
    <t>Nuestra Señora de Asunción - Parroquia de Asunción (Villa Victoria y San Sebastián)</t>
  </si>
  <si>
    <t>813</t>
  </si>
  <si>
    <t>Fiesta Octava Virgen de Urkupiña -Varias zonas</t>
  </si>
  <si>
    <t>817</t>
  </si>
  <si>
    <t>Día de la Bandera Boliviana - Todo el Municipio de La Paz</t>
  </si>
  <si>
    <t>825</t>
  </si>
  <si>
    <t>Fiesta del Apóstol San Bartolomé - Pokeni</t>
  </si>
  <si>
    <t>826</t>
  </si>
  <si>
    <t>Día Nacional del Adulto Mayor - Municipio de La Paz</t>
  </si>
  <si>
    <t>91</t>
  </si>
  <si>
    <t>Septiembre</t>
  </si>
  <si>
    <t>Entrada Folklórica Fiesta de Santa Rosa de Lima - Varias zonas</t>
  </si>
  <si>
    <t>92</t>
  </si>
  <si>
    <t>Día Nacional del Peatón y del Ciclista en Defensa de la Madre Tierra - Municipio de La Paz</t>
  </si>
  <si>
    <t>95</t>
  </si>
  <si>
    <t>Día Internacional de la Mujer Indígena - Municipio de La Paz</t>
  </si>
  <si>
    <t>97</t>
  </si>
  <si>
    <t>Día Nacional de Fomento a la Cultura Boliviana - Municipio de La Paz</t>
  </si>
  <si>
    <t>98</t>
  </si>
  <si>
    <t>Día Internacional de la Alfabetización - Municipio de La Paz</t>
  </si>
  <si>
    <t>Festividad de San Nicolás y Día del Panificador - Obrajes</t>
  </si>
  <si>
    <t>914</t>
  </si>
  <si>
    <t>Exaltación de la Santa Cruz - Templo de la Exaltación de la C. 7 Obrajes</t>
  </si>
  <si>
    <t>915</t>
  </si>
  <si>
    <t>Día del Sol - Toda la ciudad de La Paz</t>
  </si>
  <si>
    <t>Entrada Folklórica Señor de la Exaltación - Varias zonas</t>
  </si>
  <si>
    <t>921</t>
  </si>
  <si>
    <t>Día del Estudiante - Municipio de La Paz</t>
  </si>
  <si>
    <t>Día Internacional de la paz - Municipio de La Paz</t>
  </si>
  <si>
    <t>922</t>
  </si>
  <si>
    <t>Festividad de San Miguel - Zona de Alpacoma</t>
  </si>
  <si>
    <t>Fiesta Folklórica Virgen de la Merced - Varias zonas</t>
  </si>
  <si>
    <t>923</t>
  </si>
  <si>
    <t>Día Nacional del Pueblo y la Cultura Afroboliviana - Municipio de La Paz</t>
  </si>
  <si>
    <t>927</t>
  </si>
  <si>
    <t>Día Internacional del Turismo - Municipio de La Paz</t>
  </si>
  <si>
    <t>929</t>
  </si>
  <si>
    <t>Entrada Folklórica Autóctona Ecológica por el Día Internacional del Turismo - C. Illampu, linares, Sagarnaga y Atrio San Francisco</t>
  </si>
  <si>
    <t>Festividad de los Arcángeles Miguel, Gabriel y Rafael - Templo de San Miguel - Calacoto</t>
  </si>
  <si>
    <t>101</t>
  </si>
  <si>
    <t>Octubre</t>
  </si>
  <si>
    <t>Día del Árbol - Toda la ciudad de La Paz</t>
  </si>
  <si>
    <t>104</t>
  </si>
  <si>
    <t>San Francisco de Asís - Basílica de San Francisco</t>
  </si>
  <si>
    <t>106</t>
  </si>
  <si>
    <t>Entrada Folklórica Virgen del Rosario - Varias zonas</t>
  </si>
  <si>
    <t>Festividad de San Francisco de Asís - Zona Central Atrio de la Iglesia San Francisco</t>
  </si>
  <si>
    <t>107</t>
  </si>
  <si>
    <t>Nuestra Señora del Rosario - Parroquia del Rosario de la C. Illampu</t>
  </si>
  <si>
    <t>1011</t>
  </si>
  <si>
    <t>Día de la Mujer Boliviana - Municipio de La Paz</t>
  </si>
  <si>
    <t>Día de la Niña en el Municipio de La Paz - Municipio de La Paz</t>
  </si>
  <si>
    <t>1012</t>
  </si>
  <si>
    <t>Día del Diálogo y de la Convivencia Intercultural en el Municipio de La Paz - Municipio de La Paz</t>
  </si>
  <si>
    <t>1013</t>
  </si>
  <si>
    <t>Fiesta Folklórica Virgen de Fátima - Zona de Villa Fátima</t>
  </si>
  <si>
    <t>San Sebastián - San Sebastián</t>
  </si>
  <si>
    <t>1016</t>
  </si>
  <si>
    <t>Día Mundial de la Alimentación - Municipio de La Paz</t>
  </si>
  <si>
    <t>1018</t>
  </si>
  <si>
    <t>Señor de los Milagros - varias zonas</t>
  </si>
  <si>
    <t>1019</t>
  </si>
  <si>
    <t>Día de la Cueca Paceña - Municipio de La Paz</t>
  </si>
  <si>
    <t>1020</t>
  </si>
  <si>
    <t>Fundación de Ciudad de La Paz - Toda la ciudad de La Paz</t>
  </si>
  <si>
    <t>1021</t>
  </si>
  <si>
    <t>Desfile La Paz de antaño - Centro de la ciudad de La Paz</t>
  </si>
  <si>
    <t>1027</t>
  </si>
  <si>
    <t>Entrada de Música y Danzas Autóctonas Originarias - Av. Montes, Av. Mcal. Santa Cruz, Av. Camacho, C. Wenceslao Argandoña</t>
  </si>
  <si>
    <t>1028</t>
  </si>
  <si>
    <t>San Judas Tadeo - Todas las parroquias católicas</t>
  </si>
  <si>
    <t>112</t>
  </si>
  <si>
    <t>Noviembre</t>
  </si>
  <si>
    <t>Festividad de Todos los Santos / Xiwatanakan Urupa - Municipio de La Paz</t>
  </si>
  <si>
    <t>114</t>
  </si>
  <si>
    <t>Entrada Folklórica Asoc. 3er. Milenio Señor de Mayo - Zona Kalajahuira</t>
  </si>
  <si>
    <t>Entrada Folklórica Primavera Universitaria - Universidades Privadas - Avenida Busch (desde C. Pasoskanki hasta la Plaza Villarroel)</t>
  </si>
  <si>
    <t>118</t>
  </si>
  <si>
    <t>Fiesta de las Ñatitas - Municipio de La Paz</t>
  </si>
  <si>
    <t>1110</t>
  </si>
  <si>
    <t>Entrada Folklórica Gremial - Varias zonas</t>
  </si>
  <si>
    <t>Fiesta - Entrada Folklórica San Cristóbal - Varias zonas</t>
  </si>
  <si>
    <t>1117</t>
  </si>
  <si>
    <t>Cristo Rey - varias zonas</t>
  </si>
  <si>
    <t>1118</t>
  </si>
  <si>
    <t>Virgen de Remedios (3er Domingo de Noviembre) - Zona de Miraflores</t>
  </si>
  <si>
    <t>Día del Himno Nacional de Bolivia - Toda la ciudad de La Paz</t>
  </si>
  <si>
    <t>121</t>
  </si>
  <si>
    <t>Diciembre</t>
  </si>
  <si>
    <t> Día Internacional de la acción contra el Sida - Municipio de La Paz</t>
  </si>
  <si>
    <t>Fiesta de Santa Bárbara - Varias zonas</t>
  </si>
  <si>
    <t>Primer Domingo de Adviento - Todas las parroquias católicas</t>
  </si>
  <si>
    <t>128</t>
  </si>
  <si>
    <t>Fiesta de la Virgen de la Inmaculada Concepción - Varias zonas</t>
  </si>
  <si>
    <t>Día por la dignidad de los niños, niñas y adolecentes trabajadores en el Municipio de La Paz - Municipio de La Paz</t>
  </si>
  <si>
    <t>1210</t>
  </si>
  <si>
    <t>Día de la Declaración Internacional de los Derechos Humanos - Municipio de La Paz</t>
  </si>
  <si>
    <t>1212</t>
  </si>
  <si>
    <t>Nuestra Señora de Guadalupe - Parroquia de Achumani C. 16</t>
  </si>
  <si>
    <t>1216</t>
  </si>
  <si>
    <t>Día Nacional de la Artesana y el Artesano - Todo el Municipio de La Paz</t>
  </si>
  <si>
    <t>1221</t>
  </si>
  <si>
    <t>Solsticio de verano, fiesta de las Illas - Municipio de La Paz</t>
  </si>
  <si>
    <t>1225</t>
  </si>
  <si>
    <t>Navidad - Todas las parroquias católicas</t>
  </si>
  <si>
    <t>1228</t>
  </si>
  <si>
    <t>Santos Inocentes - Todas las parroquias católicas</t>
  </si>
  <si>
    <t>1231</t>
  </si>
  <si>
    <t>San Silvestre - Todas las parroquias católicas</t>
  </si>
  <si>
    <t>Presupuesto (*)</t>
  </si>
  <si>
    <t>Cultura (*)</t>
  </si>
  <si>
    <t>Día</t>
  </si>
  <si>
    <t>Evento 1</t>
  </si>
  <si>
    <t>Evento 2</t>
  </si>
  <si>
    <t>Escoja el mes --&gt;</t>
  </si>
  <si>
    <t>Escoja --&gt;</t>
  </si>
  <si>
    <t>cod_macro</t>
  </si>
  <si>
    <t>Casa de la Cultura Franz Tamayo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</si>
  <si>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</si>
  <si>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</si>
  <si>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</si>
  <si>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</si>
  <si>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</si>
  <si>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</si>
  <si>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</si>
  <si>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</si>
  <si>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</si>
  <si>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</si>
  <si>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</t>
  </si>
  <si>
    <t>13</t>
  </si>
  <si>
    <t>14</t>
  </si>
  <si>
    <t>15</t>
  </si>
  <si>
    <t>17</t>
  </si>
  <si>
    <t>18</t>
  </si>
  <si>
    <t>19</t>
  </si>
  <si>
    <t>21</t>
  </si>
  <si>
    <t>20</t>
  </si>
  <si>
    <t>Realiza actividades relacionadas con cultura en su tiempo libre</t>
  </si>
  <si>
    <t>Si</t>
  </si>
  <si>
    <t>Hasta cuánto está dispuesto a pagar por un buen espectáculo?</t>
  </si>
  <si>
    <t>,00</t>
  </si>
  <si>
    <t>1,00</t>
  </si>
  <si>
    <t>2,00</t>
  </si>
  <si>
    <t>Teatros municipales</t>
  </si>
  <si>
    <t>Bibliotecas municipales</t>
  </si>
  <si>
    <t>Salas de exposición municipales</t>
  </si>
  <si>
    <t>Museos municipales</t>
  </si>
  <si>
    <t>Casas distritales</t>
  </si>
  <si>
    <t>Espacio interactivo pipiripi</t>
  </si>
  <si>
    <t>Casa de la cultura</t>
  </si>
  <si>
    <t>Cine teatro 6 de agosto</t>
  </si>
  <si>
    <t>Feria dominical de las Culturas</t>
  </si>
  <si>
    <t>Nada</t>
  </si>
  <si>
    <t>Bs. 25 - 50</t>
  </si>
  <si>
    <t>Bs. 100</t>
  </si>
  <si>
    <t>Bs. 300 y más</t>
  </si>
  <si>
    <t>Nº de actividades culturales a las que asiste</t>
  </si>
  <si>
    <t>3 hasta 5</t>
  </si>
  <si>
    <t>Lugares culturales municipales a los que asistió en el último año</t>
  </si>
  <si>
    <t>Ninguna</t>
  </si>
  <si>
    <t>Porcentaje de personas según monto que está dispuesta a pagar por asistir a un buen espectáculo</t>
  </si>
  <si>
    <t>Porcentaje de personas según lugares culturales municipales a los que asistió en el último año</t>
  </si>
  <si>
    <t>Calendario Cultural - 2018</t>
  </si>
  <si>
    <t>Percepción de Culturas
(personas de 18 años y más)</t>
  </si>
  <si>
    <t>Porcentaje que realiza actividades relacionadas con cultura en su tiempo libre</t>
  </si>
  <si>
    <t>Una</t>
  </si>
  <si>
    <t>Dos</t>
  </si>
  <si>
    <r>
      <t xml:space="preserve">Nº de espacios </t>
    </r>
    <r>
      <rPr>
        <b/>
        <vertAlign val="superscript"/>
        <sz val="12"/>
        <color rgb="FF0070C0"/>
        <rFont val="Calibri"/>
        <family val="2"/>
        <scheme val="minor"/>
      </rPr>
      <t>(2)</t>
    </r>
  </si>
  <si>
    <t>Cultura</t>
  </si>
  <si>
    <t>Presupuesto</t>
  </si>
  <si>
    <t>Fuente: Encuesta de “Percepción de Culturas y Patrimonio Cultural” - 2015</t>
  </si>
  <si>
    <t>Fuente: Mapa Cultural del municipio de La Paz - 2018</t>
  </si>
  <si>
    <r>
      <t xml:space="preserve"> Infraestructura Artistica y Cultural </t>
    </r>
    <r>
      <rPr>
        <b/>
        <u/>
        <vertAlign val="superscript"/>
        <sz val="14"/>
        <color rgb="FF0070C0"/>
        <rFont val="Calibri"/>
        <family val="2"/>
        <scheme val="minor"/>
      </rPr>
      <t>(1)</t>
    </r>
    <r>
      <rPr>
        <b/>
        <u/>
        <sz val="14"/>
        <color rgb="FF0070C0"/>
        <rFont val="Calibri"/>
        <family val="2"/>
        <scheme val="minor"/>
      </rPr>
      <t> - 2018</t>
    </r>
  </si>
  <si>
    <t>(1) Es un soporte físico-espacial adecuado para desarrollar diversas manifestaciones artísticas culturales en las áreas mencionadas, en esta categoría no se consideran los boliches debido a que si bien algunos cumplen con un fin cultural, no tienen un alto impacto.</t>
  </si>
  <si>
    <t>(2) Una Infraestructura Artística Cultural puede contener a uno o más "espacios" culturales, por ejemplo, una sala de exposición de pintura y una biblioteca.</t>
  </si>
  <si>
    <t>Biblioteca</t>
  </si>
  <si>
    <t>Galería-Sala de Exposición</t>
  </si>
  <si>
    <t>Museo</t>
  </si>
  <si>
    <t>Espacio Alternativo</t>
  </si>
  <si>
    <t>Auditorio</t>
  </si>
  <si>
    <t>Centro Cultural</t>
  </si>
  <si>
    <t>Teatros</t>
  </si>
  <si>
    <t>Cine- Sala de Proyección</t>
  </si>
  <si>
    <t>Archivo</t>
  </si>
  <si>
    <t>Repositorio- Centro de Documentación</t>
  </si>
  <si>
    <t>Sala de conciertos</t>
  </si>
  <si>
    <t>Tipos de espacios culturales</t>
  </si>
  <si>
    <t>Porcentaje de personas según número de actividades culturales a las que asiste en un año</t>
  </si>
  <si>
    <t>Espacio interactivo Pipiripi</t>
  </si>
  <si>
    <t>Fuente: Dirección de Administración Territorial y Catastral – 2017.</t>
  </si>
  <si>
    <t>Administración Territorial y catástro</t>
  </si>
  <si>
    <t>Planimetrías</t>
  </si>
  <si>
    <t>Hectáreas</t>
  </si>
  <si>
    <t>Permisos de construcción</t>
  </si>
  <si>
    <t>Miles de M2</t>
  </si>
  <si>
    <t>Lotes</t>
  </si>
  <si>
    <t>Nº DE PLANIMETRÍAS aprobadas</t>
  </si>
  <si>
    <t>SUPERFICIE planimetrías aprobadas</t>
  </si>
  <si>
    <t>Nº DE PERMISOS DE CONSTRUCCIÓN aprobados</t>
  </si>
  <si>
    <t>superficie DE CONSTRUCCIÓN APROBADa</t>
  </si>
  <si>
    <t>Lotes CERTIFICADOS</t>
  </si>
  <si>
    <t>Lotes REGISTRADOS</t>
  </si>
  <si>
    <t>Administración Territorial y Catastro (*)</t>
  </si>
  <si>
    <t>Planimetrías aprobadas</t>
  </si>
  <si>
    <t>Número</t>
  </si>
  <si>
    <t>Permisos de Construcción</t>
  </si>
  <si>
    <t>Miles de metros cuadrados</t>
  </si>
  <si>
    <t>Certificados</t>
  </si>
  <si>
    <t>Registrados</t>
  </si>
  <si>
    <t>Porcentaje del Total del Municipio (Has. aprobadas)</t>
  </si>
  <si>
    <t>Porcentaje del Total del Municipio (m2 aprobados)</t>
  </si>
  <si>
    <t>Dirección de Administración Territorial y Catastral – 2017.</t>
  </si>
  <si>
    <t>Administración Territorial y Catastro</t>
  </si>
  <si>
    <t>Número de establecimientos de salud registrados en el SNIS-VE (2)</t>
  </si>
  <si>
    <t>Establecimientos de Salud (3)</t>
  </si>
  <si>
    <t>Centros de salud (4)</t>
  </si>
  <si>
    <t>(3) No incluye ES que no están clasificados por tipo y red.</t>
  </si>
  <si>
    <t>(4) No se consideran hospitales, sólo centros de salud que tienen relación con el GAMLP.</t>
  </si>
  <si>
    <t xml:space="preserve">(5) Para el análisis de infraestructura en salud se utilizó la siguiente categorización: </t>
  </si>
  <si>
    <r>
      <t xml:space="preserve">(2) Incluye ES que no están clasificados por tipo y red. </t>
    </r>
    <r>
      <rPr>
        <b/>
        <sz val="9"/>
        <color theme="1"/>
        <rFont val="Calibri"/>
        <family val="2"/>
        <scheme val="minor"/>
      </rPr>
      <t>SNIS-VE</t>
    </r>
    <r>
      <rPr>
        <sz val="9"/>
        <color theme="1"/>
        <rFont val="Calibri"/>
        <family val="2"/>
        <scheme val="minor"/>
      </rPr>
      <t>: Sistema Nacional de Información en Salud y Vigilancia Epidemiológica</t>
    </r>
  </si>
  <si>
    <t>Porcentaje de establecimientos de salud respecto del total del municipio</t>
  </si>
  <si>
    <t>GAMLP</t>
  </si>
  <si>
    <t>CENSADOS</t>
  </si>
  <si>
    <t xml:space="preserve">  (1) Secretaría Municipal de Salud, en el marco de la Orden de Despacho 194/2018; mayo 2018</t>
  </si>
  <si>
    <t>Número de establecimientos de salud censados por el Gobierno Autónomo Municipal de La Paz - GAMLP (1)</t>
  </si>
  <si>
    <t>ESTABLECIMIENTOS DE SALUD QUE REPORTAN AL SNIS-VE</t>
  </si>
  <si>
    <t>Municipio de la Paz: Dirección de Planificación Estratégica - 2016.</t>
  </si>
  <si>
    <t>Indicadores urbanísticos</t>
  </si>
  <si>
    <t>Habitantes</t>
  </si>
  <si>
    <t>m2</t>
  </si>
  <si>
    <t>Hab./hectárea</t>
  </si>
  <si>
    <t>Población urbana</t>
  </si>
  <si>
    <t>Área Pública</t>
  </si>
  <si>
    <t>Área Verde</t>
  </si>
  <si>
    <t>Área Edificable</t>
  </si>
  <si>
    <t>Área Pública /persona</t>
  </si>
  <si>
    <t>Área Verde/ persona</t>
  </si>
  <si>
    <t>Habitantes por área edificable (hab./hectátea)</t>
  </si>
  <si>
    <t>Pública</t>
  </si>
  <si>
    <t>Verde</t>
  </si>
  <si>
    <t>Indicadores Urbanos (*)</t>
  </si>
  <si>
    <r>
      <t>Áreas por persona (m</t>
    </r>
    <r>
      <rPr>
        <b/>
        <vertAlign val="superscript"/>
        <sz val="11"/>
        <color rgb="FF0070C0"/>
        <rFont val="Calibri"/>
        <family val="2"/>
        <scheme val="minor"/>
      </rPr>
      <t>2</t>
    </r>
    <r>
      <rPr>
        <b/>
        <sz val="11"/>
        <color rgb="FF0070C0"/>
        <rFont val="Calibri"/>
        <family val="2"/>
        <scheme val="minor"/>
      </rPr>
      <t>/hab.)</t>
    </r>
  </si>
  <si>
    <t>Áreas</t>
  </si>
  <si>
    <t>Anuario estadístico del municipio de La Paz – 2016.  </t>
  </si>
  <si>
    <r>
      <t>Pública (miles de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(1)</t>
    </r>
  </si>
  <si>
    <t>(1) El espacio público nace de la separación formal entre la propiedad privada urbana y la propiedad pública, que es administrada por los Gobiernos Municipales y se compone de las vías de circulación abiertas: calles, plazas, carreteras, parques, espacios deportivos, así como ciertos edificios públicos, como estaciones, bibliotecas, escuelas, hospitales, ayuntamientos u otros.</t>
  </si>
  <si>
    <t>(2) El área verde toma en cuenta plazas, parques, jardineras, rotondas y bosques.</t>
  </si>
  <si>
    <r>
      <t>Verde (miles de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) (2)</t>
    </r>
  </si>
  <si>
    <t>Edificable (hectáreas) (3)</t>
  </si>
  <si>
    <t>(3) Superficie de Área Edificable para el año 2015; según la Ley de Uso de Suelos Urbanos (LUSU) del año 2014.</t>
  </si>
  <si>
    <t>(4) El indicador de densidad urbanística permite definir criterios de planificación con relación al control del crecimiento horizontal y vertical de la ciudad, definir parámetros de aprovechamiento de las áreas urbanizables, estructuración de espacios públicos para el desarrollo del territorio de manera equilibrada, equitativa y sostenible.</t>
  </si>
  <si>
    <r>
      <rPr>
        <b/>
        <sz val="11"/>
        <color theme="1"/>
        <rFont val="Calibri"/>
        <family val="2"/>
        <scheme val="minor"/>
      </rPr>
      <t>Densidad Urbanística</t>
    </r>
    <r>
      <rPr>
        <sz val="11"/>
        <color theme="1"/>
        <rFont val="Calibri"/>
        <family val="2"/>
        <scheme val="minor"/>
      </rPr>
      <t xml:space="preserve"> (Personas por hectárea edificable) (4)</t>
    </r>
  </si>
  <si>
    <t>Indicadores Urbanos</t>
  </si>
  <si>
    <t>Primer Nivel</t>
  </si>
  <si>
    <t>Segundo Nivel</t>
  </si>
  <si>
    <t>Tercer Nivel</t>
  </si>
  <si>
    <t>Centro de Salud</t>
  </si>
  <si>
    <t>Clinica</t>
  </si>
  <si>
    <t>Hospital</t>
  </si>
  <si>
    <t>Policlínico</t>
  </si>
  <si>
    <t>Caja</t>
  </si>
  <si>
    <t>Iglesia</t>
  </si>
  <si>
    <t>ONGs</t>
  </si>
  <si>
    <t>Privado</t>
  </si>
  <si>
    <t>Público</t>
  </si>
  <si>
    <t>Seguro Social</t>
  </si>
  <si>
    <t>Clínica</t>
  </si>
  <si>
    <t xml:space="preserve">Policía Nacional              </t>
  </si>
  <si>
    <t>Personas que estuvieron enfermas (%)</t>
  </si>
  <si>
    <t>NIVEL</t>
  </si>
  <si>
    <t>TIPO</t>
  </si>
  <si>
    <t>SECTOR</t>
  </si>
  <si>
    <t>Dirección de Planificación Estratégica - 2016.</t>
  </si>
  <si>
    <t>Sistema de Información Territorial Versión 2.0.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</si>
</sst>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#,##0.0"/>
    <numFmt numFmtId="166" formatCode="#,##0;#,##0"/>
    <numFmt numFmtId="167" formatCode="[$-F800]dddd\,\ mmmm\ dd\,\ yyyy"/>
    <numFmt numFmtId="168" formatCode="dddd\ dd"/>
  </numFmts>
  <fonts count="7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12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2"/>
      <color rgb="FF0070C0"/>
      <name val="Century Gothic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4"/>
      <color rgb="FF0070C0"/>
      <name val="Calibri"/>
      <family val="2"/>
      <scheme val="minor"/>
    </font>
    <font>
      <b/>
      <i/>
      <sz val="16"/>
      <color rgb="FF0070C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i/>
      <sz val="12"/>
      <color rgb="FF0070C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entury Gothic"/>
      <family val="2"/>
    </font>
    <font>
      <sz val="8"/>
      <name val="Century Gothic"/>
      <family val="2"/>
    </font>
    <font>
      <b/>
      <u/>
      <sz val="12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4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sz val="9"/>
      <color rgb="FF0070C0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2"/>
      <color theme="7" tint="-0.499984740745262"/>
      <name val="Calibri"/>
      <family val="2"/>
      <scheme val="minor"/>
    </font>
    <font>
      <sz val="9"/>
      <color theme="7" tint="-0.499984740745262"/>
      <name val="Calibri"/>
      <family val="2"/>
      <scheme val="minor"/>
    </font>
    <font>
      <i/>
      <sz val="9"/>
      <color theme="7" tint="-0.499984740745262"/>
      <name val="Calibri"/>
      <family val="2"/>
      <scheme val="minor"/>
    </font>
    <font>
      <i/>
      <sz val="11"/>
      <color rgb="FFC00000"/>
      <name val="Calibri"/>
      <family val="2"/>
      <scheme val="minor"/>
    </font>
    <font>
      <sz val="9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b/>
      <sz val="14"/>
      <color rgb="FF0070C0"/>
      <name val="Calibri"/>
      <family val="2"/>
      <scheme val="minor"/>
    </font>
    <font>
      <sz val="10"/>
      <color rgb="FF000000"/>
      <name val="Segoe UI"/>
      <family val="2"/>
    </font>
    <font>
      <b/>
      <u val="double"/>
      <sz val="1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u/>
      <sz val="12"/>
      <color rgb="FF0070C0"/>
      <name val="Calibri"/>
      <family val="2"/>
      <scheme val="minor"/>
    </font>
    <font>
      <b/>
      <i/>
      <sz val="18"/>
      <color rgb="FF0070C0"/>
      <name val="Calibri"/>
      <family val="2"/>
      <scheme val="minor"/>
    </font>
    <font>
      <u val="double"/>
      <sz val="18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vertAlign val="superscript"/>
      <sz val="12"/>
      <color rgb="FF0070C0"/>
      <name val="Calibri"/>
      <family val="2"/>
      <scheme val="minor"/>
    </font>
    <font>
      <b/>
      <u/>
      <sz val="16"/>
      <color rgb="FF0070C0"/>
      <name val="Calibri"/>
      <family val="2"/>
      <scheme val="minor"/>
    </font>
    <font>
      <b/>
      <u/>
      <sz val="14"/>
      <color rgb="FF0070C0"/>
      <name val="Calibri"/>
      <family val="2"/>
      <scheme val="minor"/>
    </font>
    <font>
      <b/>
      <u/>
      <vertAlign val="superscript"/>
      <sz val="14"/>
      <color rgb="FF0070C0"/>
      <name val="Calibri"/>
      <family val="2"/>
      <scheme val="minor"/>
    </font>
    <font>
      <sz val="9"/>
      <name val="Century Gothic"/>
      <family val="2"/>
    </font>
    <font>
      <b/>
      <u/>
      <sz val="9"/>
      <name val="Century Gothic"/>
      <family val="2"/>
    </font>
    <font>
      <sz val="7.5"/>
      <color theme="1"/>
      <name val="Segoe UI"/>
      <family val="2"/>
    </font>
    <font>
      <b/>
      <sz val="9"/>
      <color theme="1"/>
      <name val="Calibri"/>
      <family val="2"/>
      <scheme val="minor"/>
    </font>
    <font>
      <sz val="11"/>
      <color rgb="FFFF6600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rgb="FF0070C0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6D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8EDF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E7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E3E9F5"/>
        <bgColor indexed="64"/>
      </patternFill>
    </fill>
    <fill>
      <patternFill patternType="solid">
        <fgColor rgb="FFE5FFE5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double">
        <color rgb="FF0070C0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/>
      <diagonal/>
    </border>
    <border diagonalDown="1">
      <left/>
      <right/>
      <top/>
      <bottom/>
      <diagonal style="thin">
        <color auto="1"/>
      </diagonal>
    </border>
    <border diagonalDown="1">
      <left style="medium">
        <color indexed="64"/>
      </left>
      <right/>
      <top style="medium">
        <color indexed="64"/>
      </top>
      <bottom/>
      <diagonal style="thin">
        <color auto="1"/>
      </diagonal>
    </border>
    <border diagonalDown="1">
      <left/>
      <right/>
      <top style="medium">
        <color indexed="64"/>
      </top>
      <bottom/>
      <diagonal style="thin">
        <color auto="1"/>
      </diagonal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 diagonalDown="1">
      <left style="medium">
        <color indexed="64"/>
      </left>
      <right/>
      <top/>
      <bottom/>
      <diagonal style="thin">
        <color auto="1"/>
      </diagonal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double">
        <color auto="1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70C0"/>
      </left>
      <right/>
      <top style="thin">
        <color rgb="FF0070C0"/>
      </top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70C0"/>
      </right>
      <top style="thin">
        <color rgb="FF0070C0"/>
      </top>
      <bottom/>
      <diagonal/>
    </border>
    <border>
      <left style="thin">
        <color rgb="FF0070C0"/>
      </left>
      <right/>
      <top/>
      <bottom style="thin">
        <color rgb="FF0070C0"/>
      </bottom>
      <diagonal/>
    </border>
    <border>
      <left/>
      <right/>
      <top/>
      <bottom style="thin">
        <color rgb="FF0070C0"/>
      </bottom>
      <diagonal/>
    </border>
    <border>
      <left/>
      <right style="thin">
        <color rgb="FF0070C0"/>
      </right>
      <top/>
      <bottom style="thin">
        <color rgb="FF0070C0"/>
      </bottom>
      <diagonal/>
    </border>
    <border>
      <left style="thin">
        <color theme="7" tint="-0.499984740745262"/>
      </left>
      <right/>
      <top style="thin">
        <color theme="7" tint="-0.499984740745262"/>
      </top>
      <bottom/>
      <diagonal/>
    </border>
    <border>
      <left/>
      <right/>
      <top style="thin">
        <color theme="7" tint="-0.499984740745262"/>
      </top>
      <bottom/>
      <diagonal/>
    </border>
    <border>
      <left/>
      <right style="thin">
        <color theme="7" tint="-0.499984740745262"/>
      </right>
      <top style="thin">
        <color theme="7" tint="-0.499984740745262"/>
      </top>
      <bottom/>
      <diagonal/>
    </border>
    <border>
      <left style="thin">
        <color theme="7" tint="-0.499984740745262"/>
      </left>
      <right/>
      <top/>
      <bottom style="thin">
        <color theme="7" tint="-0.499984740745262"/>
      </bottom>
      <diagonal/>
    </border>
    <border>
      <left/>
      <right/>
      <top/>
      <bottom style="thin">
        <color theme="7" tint="-0.499984740745262"/>
      </bottom>
      <diagonal/>
    </border>
    <border>
      <left/>
      <right style="thin">
        <color theme="7" tint="-0.499984740745262"/>
      </right>
      <top/>
      <bottom style="thin">
        <color theme="7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rgb="FFDDDDDD"/>
      </bottom>
      <diagonal/>
    </border>
    <border>
      <left/>
      <right/>
      <top style="medium">
        <color rgb="FFDDDDDD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58" fillId="0" borderId="0" applyNumberFormat="0" applyFill="0" applyBorder="0" applyAlignment="0" applyProtection="0"/>
  </cellStyleXfs>
  <cellXfs count="682">
    <xf numFmtId="0" fontId="0" fillId="0" borderId="0" xfId="0"/>
    <xf numFmtId="0" fontId="0" fillId="2" borderId="0" xfId="0" applyFill="1"/>
    <xf numFmtId="0" fontId="0" fillId="0" borderId="0" xfId="0" quotePrefix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0" borderId="0" xfId="0" applyFont="1"/>
    <xf numFmtId="3" fontId="1" fillId="0" borderId="0" xfId="0" applyNumberFormat="1" applyFont="1"/>
    <xf numFmtId="4" fontId="1" fillId="2" borderId="0" xfId="0" applyNumberFormat="1" applyFont="1" applyFill="1"/>
    <xf numFmtId="4" fontId="1" fillId="0" borderId="0" xfId="0" applyNumberFormat="1" applyFont="1"/>
    <xf numFmtId="164" fontId="0" fillId="0" borderId="0" xfId="0" applyNumberFormat="1"/>
    <xf numFmtId="0" fontId="3" fillId="0" borderId="0" xfId="0" applyFont="1"/>
    <xf numFmtId="3" fontId="3" fillId="0" borderId="0" xfId="0" applyNumberFormat="1" applyFont="1"/>
    <xf numFmtId="4" fontId="3" fillId="2" borderId="0" xfId="0" applyNumberFormat="1" applyFont="1" applyFill="1"/>
    <xf numFmtId="0" fontId="4" fillId="0" borderId="0" xfId="0" applyFont="1" applyAlignment="1">
      <alignment vertical="center"/>
    </xf>
    <xf numFmtId="3" fontId="0" fillId="0" borderId="0" xfId="0" applyNumberFormat="1"/>
    <xf numFmtId="3" fontId="5" fillId="0" borderId="0" xfId="0" applyNumberFormat="1" applyFont="1"/>
    <xf numFmtId="4" fontId="0" fillId="2" borderId="0" xfId="0" applyNumberFormat="1" applyFill="1"/>
    <xf numFmtId="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quotePrefix="1" applyFont="1" applyAlignment="1">
      <alignment horizontal="center"/>
    </xf>
    <xf numFmtId="0" fontId="10" fillId="0" borderId="0" xfId="0" applyFont="1"/>
    <xf numFmtId="0" fontId="14" fillId="0" borderId="0" xfId="0" applyFont="1"/>
    <xf numFmtId="0" fontId="6" fillId="0" borderId="0" xfId="0" applyFont="1" applyBorder="1" applyAlignment="1">
      <alignment horizontal="center" wrapText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6" fillId="4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3" fontId="0" fillId="4" borderId="0" xfId="0" applyNumberFormat="1" applyFont="1" applyFill="1" applyBorder="1" applyProtection="1">
      <protection hidden="1"/>
    </xf>
    <xf numFmtId="3" fontId="0" fillId="0" borderId="0" xfId="0" applyNumberFormat="1" applyFont="1" applyProtection="1">
      <protection hidden="1"/>
    </xf>
    <xf numFmtId="165" fontId="8" fillId="4" borderId="0" xfId="0" applyNumberFormat="1" applyFont="1" applyFill="1" applyBorder="1" applyProtection="1">
      <protection hidden="1"/>
    </xf>
    <xf numFmtId="165" fontId="8" fillId="0" borderId="0" xfId="0" applyNumberFormat="1" applyFont="1" applyProtection="1">
      <protection hidden="1"/>
    </xf>
    <xf numFmtId="1" fontId="2" fillId="0" borderId="0" xfId="0" applyNumberFormat="1" applyFont="1" applyFill="1" applyProtection="1">
      <protection hidden="1"/>
    </xf>
    <xf numFmtId="165" fontId="0" fillId="4" borderId="0" xfId="0" applyNumberFormat="1" applyFont="1" applyFill="1" applyBorder="1" applyProtection="1">
      <protection hidden="1"/>
    </xf>
    <xf numFmtId="165" fontId="0" fillId="0" borderId="0" xfId="0" applyNumberFormat="1" applyFont="1" applyProtection="1">
      <protection hidden="1"/>
    </xf>
    <xf numFmtId="3" fontId="0" fillId="4" borderId="0" xfId="0" applyNumberFormat="1" applyFont="1" applyFill="1" applyProtection="1">
      <protection hidden="1"/>
    </xf>
    <xf numFmtId="165" fontId="8" fillId="4" borderId="0" xfId="0" applyNumberFormat="1" applyFont="1" applyFill="1" applyProtection="1">
      <protection hidden="1"/>
    </xf>
    <xf numFmtId="3" fontId="2" fillId="0" borderId="0" xfId="0" applyNumberFormat="1" applyFont="1" applyFill="1" applyProtection="1">
      <protection hidden="1"/>
    </xf>
    <xf numFmtId="165" fontId="0" fillId="0" borderId="0" xfId="0" applyNumberFormat="1" applyFont="1" applyBorder="1" applyProtection="1">
      <protection hidden="1"/>
    </xf>
    <xf numFmtId="0" fontId="10" fillId="0" borderId="0" xfId="0" applyFont="1" applyProtection="1">
      <protection hidden="1"/>
    </xf>
    <xf numFmtId="0" fontId="0" fillId="4" borderId="0" xfId="0" applyFill="1" applyBorder="1" applyProtection="1">
      <protection hidden="1"/>
    </xf>
    <xf numFmtId="0" fontId="0" fillId="0" borderId="0" xfId="0" applyProtection="1">
      <protection hidden="1"/>
    </xf>
    <xf numFmtId="0" fontId="7" fillId="4" borderId="0" xfId="0" applyFont="1" applyFill="1" applyBorder="1" applyProtection="1">
      <protection hidden="1"/>
    </xf>
    <xf numFmtId="0" fontId="7" fillId="0" borderId="0" xfId="0" applyFont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8" fillId="4" borderId="0" xfId="0" applyFont="1" applyFill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165" fontId="0" fillId="4" borderId="0" xfId="0" applyNumberFormat="1" applyFill="1" applyProtection="1">
      <protection hidden="1"/>
    </xf>
    <xf numFmtId="165" fontId="0" fillId="0" borderId="0" xfId="0" applyNumberFormat="1" applyProtection="1">
      <protection hidden="1"/>
    </xf>
    <xf numFmtId="0" fontId="11" fillId="3" borderId="0" xfId="0" applyFont="1" applyFill="1" applyProtection="1">
      <protection locked="0"/>
    </xf>
    <xf numFmtId="0" fontId="5" fillId="0" borderId="0" xfId="0" applyFont="1" applyAlignment="1" applyProtection="1">
      <alignment horizontal="center" vertical="center"/>
      <protection hidden="1"/>
    </xf>
    <xf numFmtId="0" fontId="18" fillId="0" borderId="0" xfId="0" applyFont="1"/>
    <xf numFmtId="0" fontId="5" fillId="0" borderId="0" xfId="0" applyFont="1" applyFill="1" applyProtection="1"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9" fillId="0" borderId="0" xfId="0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20" fillId="0" borderId="0" xfId="0" applyFont="1"/>
    <xf numFmtId="164" fontId="19" fillId="0" borderId="0" xfId="0" applyNumberFormat="1" applyFont="1" applyAlignment="1">
      <alignment wrapText="1"/>
    </xf>
    <xf numFmtId="0" fontId="0" fillId="3" borderId="0" xfId="0" applyFill="1" applyAlignment="1">
      <alignment horizontal="center"/>
    </xf>
    <xf numFmtId="0" fontId="19" fillId="3" borderId="0" xfId="0" applyFont="1" applyFill="1" applyAlignment="1">
      <alignment wrapText="1"/>
    </xf>
    <xf numFmtId="164" fontId="19" fillId="3" borderId="0" xfId="0" applyNumberFormat="1" applyFont="1" applyFill="1" applyAlignment="1">
      <alignment wrapText="1"/>
    </xf>
    <xf numFmtId="3" fontId="1" fillId="3" borderId="0" xfId="0" applyNumberFormat="1" applyFont="1" applyFill="1"/>
    <xf numFmtId="3" fontId="3" fillId="3" borderId="0" xfId="0" applyNumberFormat="1" applyFont="1" applyFill="1"/>
    <xf numFmtId="3" fontId="5" fillId="3" borderId="0" xfId="0" applyNumberFormat="1" applyFont="1" applyFill="1"/>
    <xf numFmtId="0" fontId="0" fillId="3" borderId="0" xfId="0" applyFill="1"/>
    <xf numFmtId="0" fontId="0" fillId="5" borderId="0" xfId="0" applyFill="1" applyAlignment="1">
      <alignment horizontal="center"/>
    </xf>
    <xf numFmtId="0" fontId="19" fillId="5" borderId="0" xfId="0" applyFont="1" applyFill="1" applyAlignment="1">
      <alignment wrapText="1"/>
    </xf>
    <xf numFmtId="164" fontId="19" fillId="5" borderId="0" xfId="0" applyNumberFormat="1" applyFont="1" applyFill="1" applyAlignment="1">
      <alignment wrapText="1"/>
    </xf>
    <xf numFmtId="3" fontId="1" fillId="5" borderId="0" xfId="0" applyNumberFormat="1" applyFont="1" applyFill="1"/>
    <xf numFmtId="3" fontId="3" fillId="5" borderId="0" xfId="0" applyNumberFormat="1" applyFont="1" applyFill="1"/>
    <xf numFmtId="3" fontId="5" fillId="5" borderId="0" xfId="0" applyNumberFormat="1" applyFont="1" applyFill="1"/>
    <xf numFmtId="0" fontId="0" fillId="5" borderId="0" xfId="0" applyFill="1"/>
    <xf numFmtId="0" fontId="0" fillId="6" borderId="0" xfId="0" applyFill="1" applyAlignment="1">
      <alignment horizontal="center"/>
    </xf>
    <xf numFmtId="0" fontId="19" fillId="6" borderId="0" xfId="0" applyFont="1" applyFill="1" applyAlignment="1">
      <alignment wrapText="1"/>
    </xf>
    <xf numFmtId="3" fontId="1" fillId="6" borderId="0" xfId="0" applyNumberFormat="1" applyFont="1" applyFill="1"/>
    <xf numFmtId="3" fontId="3" fillId="6" borderId="0" xfId="0" applyNumberFormat="1" applyFont="1" applyFill="1"/>
    <xf numFmtId="3" fontId="5" fillId="6" borderId="0" xfId="0" applyNumberFormat="1" applyFont="1" applyFill="1"/>
    <xf numFmtId="0" fontId="0" fillId="6" borderId="0" xfId="0" applyFill="1"/>
    <xf numFmtId="0" fontId="0" fillId="7" borderId="0" xfId="0" applyFill="1" applyAlignment="1">
      <alignment horizontal="center"/>
    </xf>
    <xf numFmtId="0" fontId="19" fillId="7" borderId="0" xfId="0" applyFont="1" applyFill="1" applyAlignment="1">
      <alignment wrapText="1"/>
    </xf>
    <xf numFmtId="3" fontId="1" fillId="7" borderId="0" xfId="0" applyNumberFormat="1" applyFont="1" applyFill="1"/>
    <xf numFmtId="3" fontId="3" fillId="7" borderId="0" xfId="0" applyNumberFormat="1" applyFont="1" applyFill="1"/>
    <xf numFmtId="3" fontId="5" fillId="7" borderId="0" xfId="0" applyNumberFormat="1" applyFont="1" applyFill="1"/>
    <xf numFmtId="0" fontId="0" fillId="7" borderId="0" xfId="0" applyFill="1"/>
    <xf numFmtId="164" fontId="19" fillId="6" borderId="0" xfId="0" applyNumberFormat="1" applyFont="1" applyFill="1" applyAlignment="1">
      <alignment wrapText="1"/>
    </xf>
    <xf numFmtId="164" fontId="19" fillId="7" borderId="0" xfId="0" applyNumberFormat="1" applyFont="1" applyFill="1" applyAlignment="1">
      <alignment wrapText="1"/>
    </xf>
    <xf numFmtId="0" fontId="0" fillId="0" borderId="0" xfId="0" applyAlignment="1">
      <alignment wrapText="1"/>
    </xf>
    <xf numFmtId="0" fontId="0" fillId="0" borderId="0" xfId="0" applyAlignment="1">
      <alignment horizontal="left"/>
    </xf>
    <xf numFmtId="0" fontId="0" fillId="8" borderId="0" xfId="0" applyFill="1"/>
    <xf numFmtId="0" fontId="0" fillId="0" borderId="0" xfId="0" applyAlignment="1">
      <alignment horizontal="left" vertical="center"/>
    </xf>
    <xf numFmtId="3" fontId="1" fillId="0" borderId="0" xfId="0" applyNumberFormat="1" applyFont="1" applyFill="1"/>
    <xf numFmtId="165" fontId="1" fillId="8" borderId="0" xfId="0" applyNumberFormat="1" applyFont="1" applyFill="1"/>
    <xf numFmtId="4" fontId="1" fillId="5" borderId="0" xfId="0" applyNumberFormat="1" applyFont="1" applyFill="1"/>
    <xf numFmtId="165" fontId="3" fillId="8" borderId="0" xfId="0" applyNumberFormat="1" applyFont="1" applyFill="1"/>
    <xf numFmtId="4" fontId="3" fillId="5" borderId="0" xfId="0" applyNumberFormat="1" applyFont="1" applyFill="1"/>
    <xf numFmtId="4" fontId="5" fillId="5" borderId="0" xfId="0" applyNumberFormat="1" applyFont="1" applyFill="1"/>
    <xf numFmtId="0" fontId="0" fillId="0" borderId="0" xfId="0" applyAlignment="1"/>
    <xf numFmtId="0" fontId="0" fillId="0" borderId="0" xfId="0" quotePrefix="1" applyAlignment="1"/>
    <xf numFmtId="2" fontId="1" fillId="6" borderId="0" xfId="0" applyNumberFormat="1" applyFont="1" applyFill="1"/>
    <xf numFmtId="2" fontId="3" fillId="6" borderId="0" xfId="0" applyNumberFormat="1" applyFont="1" applyFill="1"/>
    <xf numFmtId="0" fontId="0" fillId="9" borderId="0" xfId="0" applyFill="1"/>
    <xf numFmtId="3" fontId="1" fillId="9" borderId="0" xfId="0" applyNumberFormat="1" applyFont="1" applyFill="1"/>
    <xf numFmtId="3" fontId="3" fillId="9" borderId="0" xfId="0" applyNumberFormat="1" applyFont="1" applyFill="1"/>
    <xf numFmtId="2" fontId="0" fillId="0" borderId="0" xfId="0" applyNumberFormat="1"/>
    <xf numFmtId="0" fontId="3" fillId="10" borderId="0" xfId="0" applyFont="1" applyFill="1"/>
    <xf numFmtId="2" fontId="3" fillId="10" borderId="0" xfId="0" applyNumberFormat="1" applyFont="1" applyFill="1"/>
    <xf numFmtId="3" fontId="3" fillId="10" borderId="0" xfId="0" applyNumberFormat="1" applyFont="1" applyFill="1"/>
    <xf numFmtId="0" fontId="0" fillId="10" borderId="0" xfId="0" applyFill="1"/>
    <xf numFmtId="4" fontId="1" fillId="3" borderId="0" xfId="0" applyNumberFormat="1" applyFont="1" applyFill="1"/>
    <xf numFmtId="4" fontId="1" fillId="8" borderId="0" xfId="0" applyNumberFormat="1" applyFont="1" applyFill="1"/>
    <xf numFmtId="4" fontId="3" fillId="3" borderId="0" xfId="0" applyNumberFormat="1" applyFont="1" applyFill="1"/>
    <xf numFmtId="4" fontId="3" fillId="8" borderId="0" xfId="0" applyNumberFormat="1" applyFont="1" applyFill="1"/>
    <xf numFmtId="0" fontId="6" fillId="11" borderId="0" xfId="0" applyFont="1" applyFill="1" applyBorder="1" applyAlignment="1">
      <alignment horizontal="center" vertical="center" wrapText="1"/>
    </xf>
    <xf numFmtId="3" fontId="0" fillId="11" borderId="0" xfId="0" applyNumberFormat="1" applyFont="1" applyFill="1" applyBorder="1" applyProtection="1">
      <protection hidden="1"/>
    </xf>
    <xf numFmtId="165" fontId="8" fillId="11" borderId="0" xfId="0" applyNumberFormat="1" applyFont="1" applyFill="1" applyBorder="1" applyProtection="1">
      <protection hidden="1"/>
    </xf>
    <xf numFmtId="0" fontId="0" fillId="11" borderId="0" xfId="0" applyFill="1" applyBorder="1" applyProtection="1">
      <protection hidden="1"/>
    </xf>
    <xf numFmtId="165" fontId="0" fillId="11" borderId="0" xfId="0" applyNumberFormat="1" applyFont="1" applyFill="1" applyBorder="1" applyProtection="1">
      <protection hidden="1"/>
    </xf>
    <xf numFmtId="0" fontId="7" fillId="11" borderId="0" xfId="0" applyFont="1" applyFill="1" applyBorder="1" applyProtection="1">
      <protection hidden="1"/>
    </xf>
    <xf numFmtId="3" fontId="0" fillId="11" borderId="0" xfId="0" applyNumberFormat="1" applyFont="1" applyFill="1" applyProtection="1">
      <protection hidden="1"/>
    </xf>
    <xf numFmtId="165" fontId="8" fillId="11" borderId="0" xfId="0" applyNumberFormat="1" applyFont="1" applyFill="1" applyProtection="1">
      <protection hidden="1"/>
    </xf>
    <xf numFmtId="0" fontId="0" fillId="11" borderId="0" xfId="0" applyFill="1" applyProtection="1">
      <protection hidden="1"/>
    </xf>
    <xf numFmtId="0" fontId="8" fillId="11" borderId="0" xfId="0" applyFont="1" applyFill="1" applyProtection="1">
      <protection hidden="1"/>
    </xf>
    <xf numFmtId="165" fontId="0" fillId="11" borderId="0" xfId="0" applyNumberFormat="1" applyFill="1" applyProtection="1">
      <protection hidden="1"/>
    </xf>
    <xf numFmtId="0" fontId="0" fillId="11" borderId="0" xfId="0" applyFill="1"/>
    <xf numFmtId="3" fontId="1" fillId="8" borderId="0" xfId="0" applyNumberFormat="1" applyFont="1" applyFill="1"/>
    <xf numFmtId="3" fontId="3" fillId="8" borderId="0" xfId="0" applyNumberFormat="1" applyFont="1" applyFill="1"/>
    <xf numFmtId="3" fontId="1" fillId="12" borderId="0" xfId="0" applyNumberFormat="1" applyFont="1" applyFill="1"/>
    <xf numFmtId="3" fontId="3" fillId="12" borderId="0" xfId="0" applyNumberFormat="1" applyFont="1" applyFill="1"/>
    <xf numFmtId="3" fontId="24" fillId="4" borderId="0" xfId="0" applyNumberFormat="1" applyFont="1" applyFill="1" applyBorder="1" applyAlignment="1" applyProtection="1">
      <alignment horizontal="right" vertical="center" wrapText="1"/>
      <protection hidden="1"/>
    </xf>
    <xf numFmtId="165" fontId="25" fillId="4" borderId="0" xfId="0" applyNumberFormat="1" applyFont="1" applyFill="1" applyBorder="1" applyAlignment="1" applyProtection="1">
      <alignment horizontal="right" vertical="center" wrapText="1"/>
      <protection hidden="1"/>
    </xf>
    <xf numFmtId="4" fontId="3" fillId="0" borderId="0" xfId="0" applyNumberFormat="1" applyFont="1"/>
    <xf numFmtId="3" fontId="3" fillId="13" borderId="0" xfId="0" applyNumberFormat="1" applyFont="1" applyFill="1"/>
    <xf numFmtId="164" fontId="26" fillId="0" borderId="0" xfId="0" applyNumberFormat="1" applyFont="1"/>
    <xf numFmtId="2" fontId="26" fillId="0" borderId="0" xfId="0" applyNumberFormat="1" applyFont="1"/>
    <xf numFmtId="164" fontId="25" fillId="4" borderId="0" xfId="0" applyNumberFormat="1" applyFont="1" applyFill="1" applyBorder="1" applyAlignment="1" applyProtection="1">
      <alignment horizontal="center" vertical="center" wrapText="1"/>
      <protection hidden="1"/>
    </xf>
    <xf numFmtId="164" fontId="25" fillId="4" borderId="0" xfId="0" applyNumberFormat="1" applyFont="1" applyFill="1" applyBorder="1" applyAlignment="1" applyProtection="1">
      <alignment horizontal="right" vertical="center" wrapText="1"/>
      <protection hidden="1"/>
    </xf>
    <xf numFmtId="164" fontId="24" fillId="4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4" borderId="0" xfId="0" applyFont="1" applyFill="1" applyBorder="1" applyAlignment="1" applyProtection="1">
      <alignment horizontal="left" vertical="center" wrapText="1"/>
      <protection hidden="1"/>
    </xf>
    <xf numFmtId="0" fontId="27" fillId="4" borderId="0" xfId="0" applyFont="1" applyFill="1" applyBorder="1" applyAlignment="1" applyProtection="1">
      <alignment horizontal="left" vertical="center" wrapText="1"/>
      <protection hidden="1"/>
    </xf>
    <xf numFmtId="0" fontId="0" fillId="14" borderId="0" xfId="0" applyFill="1"/>
    <xf numFmtId="0" fontId="0" fillId="0" borderId="0" xfId="0" applyFill="1" applyBorder="1"/>
    <xf numFmtId="3" fontId="1" fillId="14" borderId="0" xfId="0" applyNumberFormat="1" applyFont="1" applyFill="1"/>
    <xf numFmtId="3" fontId="3" fillId="14" borderId="0" xfId="0" applyNumberFormat="1" applyFont="1" applyFill="1"/>
    <xf numFmtId="3" fontId="5" fillId="14" borderId="0" xfId="0" applyNumberFormat="1" applyFont="1" applyFill="1"/>
    <xf numFmtId="164" fontId="25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20" fillId="16" borderId="10" xfId="0" applyFont="1" applyFill="1" applyBorder="1" applyAlignment="1" applyProtection="1">
      <alignment horizontal="center" vertical="center" wrapText="1"/>
      <protection hidden="1"/>
    </xf>
    <xf numFmtId="3" fontId="24" fillId="4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4" borderId="12" xfId="0" applyNumberFormat="1" applyFont="1" applyFill="1" applyBorder="1" applyAlignment="1" applyProtection="1">
      <alignment horizontal="center" vertical="center" wrapText="1"/>
      <protection hidden="1"/>
    </xf>
    <xf numFmtId="164" fontId="25" fillId="4" borderId="16" xfId="0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0" applyNumberFormat="1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0" fillId="0" borderId="0" xfId="0" applyBorder="1" applyAlignment="1">
      <alignment wrapText="1"/>
    </xf>
    <xf numFmtId="0" fontId="0" fillId="7" borderId="0" xfId="0" applyFill="1" applyAlignment="1">
      <alignment wrapText="1"/>
    </xf>
    <xf numFmtId="0" fontId="0" fillId="7" borderId="0" xfId="0" applyFill="1" applyBorder="1" applyAlignment="1">
      <alignment wrapText="1"/>
    </xf>
    <xf numFmtId="0" fontId="0" fillId="14" borderId="0" xfId="0" applyFill="1" applyAlignment="1">
      <alignment wrapText="1"/>
    </xf>
    <xf numFmtId="0" fontId="0" fillId="15" borderId="0" xfId="0" applyFill="1" applyAlignment="1">
      <alignment wrapText="1"/>
    </xf>
    <xf numFmtId="3" fontId="5" fillId="4" borderId="0" xfId="0" applyNumberFormat="1" applyFont="1" applyFill="1" applyBorder="1" applyAlignment="1" applyProtection="1">
      <alignment vertical="center" wrapText="1"/>
      <protection hidden="1"/>
    </xf>
    <xf numFmtId="3" fontId="5" fillId="0" borderId="0" xfId="0" applyNumberFormat="1" applyFont="1" applyAlignment="1" applyProtection="1">
      <alignment vertical="center"/>
      <protection hidden="1"/>
    </xf>
    <xf numFmtId="164" fontId="8" fillId="4" borderId="0" xfId="0" applyNumberFormat="1" applyFont="1" applyFill="1" applyBorder="1" applyAlignment="1" applyProtection="1">
      <alignment vertical="center" wrapText="1"/>
      <protection hidden="1"/>
    </xf>
    <xf numFmtId="164" fontId="8" fillId="0" borderId="0" xfId="0" applyNumberFormat="1" applyFont="1" applyAlignment="1" applyProtection="1">
      <alignment vertical="center"/>
      <protection hidden="1"/>
    </xf>
    <xf numFmtId="0" fontId="7" fillId="4" borderId="0" xfId="0" applyFont="1" applyFill="1" applyBorder="1" applyAlignment="1" applyProtection="1">
      <alignment vertical="center" wrapText="1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4" borderId="0" xfId="0" applyFont="1" applyFill="1" applyBorder="1" applyAlignment="1" applyProtection="1">
      <alignment vertical="center" wrapText="1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Fill="1" applyBorder="1" applyAlignment="1" applyProtection="1">
      <alignment horizontal="center" vertical="center" wrapText="1"/>
      <protection hidden="1"/>
    </xf>
    <xf numFmtId="165" fontId="25" fillId="0" borderId="0" xfId="0" applyNumberFormat="1" applyFont="1" applyAlignment="1" applyProtection="1">
      <alignment horizontal="right" vertical="center"/>
      <protection hidden="1"/>
    </xf>
    <xf numFmtId="0" fontId="0" fillId="12" borderId="0" xfId="0" applyFill="1"/>
    <xf numFmtId="0" fontId="19" fillId="17" borderId="0" xfId="0" applyFont="1" applyFill="1" applyAlignment="1">
      <alignment wrapText="1"/>
    </xf>
    <xf numFmtId="0" fontId="19" fillId="9" borderId="0" xfId="0" applyFont="1" applyFill="1" applyAlignment="1">
      <alignment wrapText="1"/>
    </xf>
    <xf numFmtId="4" fontId="1" fillId="12" borderId="0" xfId="0" applyNumberFormat="1" applyFont="1" applyFill="1"/>
    <xf numFmtId="4" fontId="3" fillId="12" borderId="0" xfId="0" applyNumberFormat="1" applyFont="1" applyFill="1"/>
    <xf numFmtId="4" fontId="5" fillId="2" borderId="0" xfId="0" applyNumberFormat="1" applyFont="1" applyFill="1"/>
    <xf numFmtId="4" fontId="5" fillId="12" borderId="0" xfId="0" applyNumberFormat="1" applyFont="1" applyFill="1"/>
    <xf numFmtId="0" fontId="7" fillId="4" borderId="0" xfId="0" applyFont="1" applyFill="1" applyBorder="1" applyAlignment="1" applyProtection="1">
      <alignment horizontal="center" vertical="center" wrapText="1"/>
      <protection hidden="1"/>
    </xf>
    <xf numFmtId="3" fontId="5" fillId="4" borderId="0" xfId="0" applyNumberFormat="1" applyFont="1" applyFill="1" applyBorder="1" applyAlignment="1" applyProtection="1">
      <alignment horizontal="right" vertical="center" wrapText="1"/>
      <protection hidden="1"/>
    </xf>
    <xf numFmtId="3" fontId="5" fillId="0" borderId="0" xfId="0" applyNumberFormat="1" applyFont="1" applyAlignment="1" applyProtection="1">
      <alignment horizontal="right" vertical="center"/>
      <protection hidden="1"/>
    </xf>
    <xf numFmtId="165" fontId="5" fillId="4" borderId="0" xfId="0" applyNumberFormat="1" applyFont="1" applyFill="1" applyBorder="1" applyAlignment="1" applyProtection="1">
      <alignment horizontal="right" vertical="center" wrapText="1"/>
      <protection hidden="1"/>
    </xf>
    <xf numFmtId="165" fontId="5" fillId="0" borderId="0" xfId="0" applyNumberFormat="1" applyFont="1" applyAlignment="1" applyProtection="1">
      <alignment horizontal="right" vertical="center"/>
      <protection hidden="1"/>
    </xf>
    <xf numFmtId="165" fontId="3" fillId="4" borderId="0" xfId="0" applyNumberFormat="1" applyFont="1" applyFill="1" applyBorder="1" applyAlignment="1" applyProtection="1">
      <alignment horizontal="right" vertical="center" wrapText="1"/>
      <protection hidden="1"/>
    </xf>
    <xf numFmtId="165" fontId="3" fillId="0" borderId="0" xfId="0" applyNumberFormat="1" applyFont="1" applyAlignment="1" applyProtection="1">
      <alignment horizontal="right" vertical="center"/>
      <protection hidden="1"/>
    </xf>
    <xf numFmtId="165" fontId="8" fillId="4" borderId="0" xfId="0" applyNumberFormat="1" applyFont="1" applyFill="1" applyBorder="1" applyAlignment="1" applyProtection="1">
      <alignment horizontal="right" vertical="center" wrapText="1"/>
      <protection hidden="1"/>
    </xf>
    <xf numFmtId="165" fontId="8" fillId="0" borderId="0" xfId="0" applyNumberFormat="1" applyFont="1" applyAlignment="1" applyProtection="1">
      <alignment horizontal="right" vertical="center"/>
      <protection hidden="1"/>
    </xf>
    <xf numFmtId="3" fontId="1" fillId="10" borderId="0" xfId="0" applyNumberFormat="1" applyFont="1" applyFill="1"/>
    <xf numFmtId="3" fontId="1" fillId="18" borderId="0" xfId="0" applyNumberFormat="1" applyFont="1" applyFill="1"/>
    <xf numFmtId="3" fontId="3" fillId="18" borderId="0" xfId="0" applyNumberFormat="1" applyFont="1" applyFill="1"/>
    <xf numFmtId="3" fontId="3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10" borderId="0" xfId="0" applyNumberFormat="1" applyFont="1" applyFill="1"/>
    <xf numFmtId="3" fontId="5" fillId="18" borderId="0" xfId="0" applyNumberFormat="1" applyFont="1" applyFill="1"/>
    <xf numFmtId="0" fontId="19" fillId="10" borderId="0" xfId="0" applyFont="1" applyFill="1" applyAlignment="1">
      <alignment wrapText="1"/>
    </xf>
    <xf numFmtId="0" fontId="19" fillId="18" borderId="0" xfId="0" applyFont="1" applyFill="1" applyAlignment="1">
      <alignment wrapText="1"/>
    </xf>
    <xf numFmtId="0" fontId="19" fillId="15" borderId="0" xfId="0" applyFont="1" applyFill="1" applyAlignment="1">
      <alignment wrapText="1"/>
    </xf>
    <xf numFmtId="3" fontId="1" fillId="15" borderId="0" xfId="0" applyNumberFormat="1" applyFont="1" applyFill="1"/>
    <xf numFmtId="3" fontId="3" fillId="15" borderId="0" xfId="0" applyNumberFormat="1" applyFont="1" applyFill="1"/>
    <xf numFmtId="0" fontId="19" fillId="9" borderId="0" xfId="0" applyFont="1" applyFill="1" applyAlignment="1">
      <alignment horizontal="left" vertical="top" wrapText="1"/>
    </xf>
    <xf numFmtId="0" fontId="14" fillId="3" borderId="0" xfId="0" applyFont="1" applyFill="1" applyProtection="1">
      <protection locked="0"/>
    </xf>
    <xf numFmtId="0" fontId="14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13" fillId="0" borderId="0" xfId="0" applyFont="1" applyProtection="1">
      <protection hidden="1"/>
    </xf>
    <xf numFmtId="0" fontId="12" fillId="0" borderId="0" xfId="0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2" fillId="0" borderId="0" xfId="0" quotePrefix="1" applyFont="1" applyAlignment="1" applyProtection="1">
      <alignment horizontal="center"/>
      <protection hidden="1"/>
    </xf>
    <xf numFmtId="0" fontId="9" fillId="0" borderId="0" xfId="0" applyFont="1" applyProtection="1">
      <protection hidden="1"/>
    </xf>
    <xf numFmtId="0" fontId="15" fillId="0" borderId="0" xfId="0" applyFont="1" applyProtection="1">
      <protection hidden="1"/>
    </xf>
    <xf numFmtId="0" fontId="22" fillId="0" borderId="0" xfId="0" applyFont="1" applyBorder="1" applyAlignment="1" applyProtection="1">
      <alignment horizontal="center" vertical="center"/>
      <protection hidden="1"/>
    </xf>
    <xf numFmtId="0" fontId="6" fillId="11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indent="1"/>
      <protection hidden="1"/>
    </xf>
    <xf numFmtId="0" fontId="0" fillId="0" borderId="0" xfId="0" applyBorder="1" applyProtection="1">
      <protection hidden="1"/>
    </xf>
    <xf numFmtId="0" fontId="7" fillId="0" borderId="0" xfId="0" applyFont="1" applyBorder="1" applyProtection="1">
      <protection hidden="1"/>
    </xf>
    <xf numFmtId="0" fontId="0" fillId="0" borderId="0" xfId="0" applyFont="1" applyProtection="1">
      <protection hidden="1"/>
    </xf>
    <xf numFmtId="0" fontId="8" fillId="0" borderId="0" xfId="0" applyFont="1" applyAlignment="1" applyProtection="1">
      <alignment horizontal="left" indent="1"/>
      <protection hidden="1"/>
    </xf>
    <xf numFmtId="0" fontId="0" fillId="0" borderId="0" xfId="0" applyAlignment="1" applyProtection="1">
      <alignment horizontal="left" indent="1"/>
      <protection hidden="1"/>
    </xf>
    <xf numFmtId="0" fontId="31" fillId="0" borderId="0" xfId="0" applyFont="1" applyProtection="1">
      <protection hidden="1"/>
    </xf>
    <xf numFmtId="0" fontId="31" fillId="0" borderId="0" xfId="0" applyFont="1" applyAlignment="1" applyProtection="1">
      <alignment horizontal="left" indent="1"/>
      <protection hidden="1"/>
    </xf>
    <xf numFmtId="0" fontId="16" fillId="0" borderId="1" xfId="0" applyFont="1" applyBorder="1" applyProtection="1">
      <protection hidden="1"/>
    </xf>
    <xf numFmtId="0" fontId="0" fillId="0" borderId="1" xfId="0" applyBorder="1" applyProtection="1">
      <protection hidden="1"/>
    </xf>
    <xf numFmtId="0" fontId="2" fillId="0" borderId="0" xfId="0" quotePrefix="1" applyFont="1" applyFill="1" applyProtection="1">
      <protection hidden="1"/>
    </xf>
    <xf numFmtId="0" fontId="6" fillId="0" borderId="0" xfId="0" applyFont="1" applyBorder="1" applyAlignment="1" applyProtection="1">
      <alignment horizontal="center" wrapText="1"/>
      <protection hidden="1"/>
    </xf>
    <xf numFmtId="0" fontId="5" fillId="0" borderId="0" xfId="0" applyFont="1" applyBorder="1" applyAlignment="1" applyProtection="1">
      <alignment horizontal="left" vertical="center" wrapText="1"/>
      <protection hidden="1"/>
    </xf>
    <xf numFmtId="3" fontId="5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8" fillId="0" borderId="0" xfId="0" applyFont="1" applyBorder="1" applyAlignment="1" applyProtection="1">
      <alignment horizontal="left" vertical="center" wrapText="1" indent="1"/>
      <protection hidden="1"/>
    </xf>
    <xf numFmtId="165" fontId="8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 applyProtection="1">
      <alignment horizontal="center" wrapText="1"/>
      <protection hidden="1"/>
    </xf>
    <xf numFmtId="0" fontId="7" fillId="11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0" fillId="0" borderId="0" xfId="0" applyFont="1" applyAlignment="1" applyProtection="1">
      <alignment horizontal="left" wrapText="1" indent="1"/>
      <protection hidden="1"/>
    </xf>
    <xf numFmtId="0" fontId="8" fillId="0" borderId="0" xfId="0" applyFont="1" applyBorder="1" applyAlignment="1" applyProtection="1">
      <alignment horizontal="left" vertical="center" wrapText="1" indent="2"/>
      <protection hidden="1"/>
    </xf>
    <xf numFmtId="0" fontId="8" fillId="0" borderId="0" xfId="0" applyFont="1" applyBorder="1" applyAlignment="1" applyProtection="1">
      <alignment horizontal="left" vertical="center" wrapText="1" indent="3"/>
      <protection hidden="1"/>
    </xf>
    <xf numFmtId="0" fontId="18" fillId="0" borderId="0" xfId="0" applyFont="1" applyProtection="1">
      <protection hidden="1"/>
    </xf>
    <xf numFmtId="165" fontId="3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30" fillId="0" borderId="0" xfId="0" applyFont="1" applyAlignment="1" applyProtection="1">
      <alignment horizontal="left"/>
      <protection hidden="1"/>
    </xf>
    <xf numFmtId="0" fontId="30" fillId="0" borderId="0" xfId="0" applyFont="1" applyAlignment="1" applyProtection="1">
      <alignment horizontal="left" indent="1"/>
      <protection hidden="1"/>
    </xf>
    <xf numFmtId="0" fontId="30" fillId="0" borderId="0" xfId="0" applyFont="1" applyAlignment="1" applyProtection="1">
      <alignment horizontal="left" indent="2"/>
      <protection hidden="1"/>
    </xf>
    <xf numFmtId="165" fontId="8" fillId="0" borderId="0" xfId="0" applyNumberFormat="1" applyFont="1" applyBorder="1" applyAlignment="1" applyProtection="1">
      <alignment horizontal="left" vertical="center" wrapText="1" indent="1"/>
      <protection hidden="1"/>
    </xf>
    <xf numFmtId="165" fontId="5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0" applyFont="1" applyBorder="1" applyAlignment="1" applyProtection="1">
      <alignment horizontal="left" vertical="center" wrapText="1"/>
      <protection hidden="1"/>
    </xf>
    <xf numFmtId="0" fontId="25" fillId="0" borderId="0" xfId="0" applyFont="1" applyBorder="1" applyAlignment="1" applyProtection="1">
      <alignment horizontal="left" vertical="center" wrapText="1" indent="1"/>
      <protection hidden="1"/>
    </xf>
    <xf numFmtId="165" fontId="25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Border="1" applyAlignment="1" applyProtection="1">
      <alignment horizontal="left" vertical="center" wrapText="1"/>
      <protection hidden="1"/>
    </xf>
    <xf numFmtId="0" fontId="10" fillId="0" borderId="0" xfId="0" applyFont="1" applyBorder="1" applyAlignment="1" applyProtection="1">
      <alignment horizontal="left" vertical="center" wrapText="1"/>
      <protection hidden="1"/>
    </xf>
    <xf numFmtId="3" fontId="24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 applyProtection="1">
      <alignment horizontal="left" wrapText="1"/>
      <protection hidden="1"/>
    </xf>
    <xf numFmtId="0" fontId="6" fillId="0" borderId="0" xfId="0" applyFont="1" applyBorder="1" applyAlignment="1" applyProtection="1">
      <alignment horizontal="left" vertical="center" wrapText="1"/>
      <protection hidden="1"/>
    </xf>
    <xf numFmtId="0" fontId="25" fillId="0" borderId="0" xfId="0" applyFont="1" applyBorder="1" applyAlignment="1" applyProtection="1">
      <alignment horizontal="left" vertical="center" wrapText="1" indent="2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3" fontId="5" fillId="11" borderId="0" xfId="0" applyNumberFormat="1" applyFont="1" applyFill="1" applyBorder="1" applyAlignment="1" applyProtection="1">
      <alignment vertical="center" wrapText="1"/>
      <protection hidden="1"/>
    </xf>
    <xf numFmtId="164" fontId="8" fillId="11" borderId="0" xfId="0" applyNumberFormat="1" applyFont="1" applyFill="1" applyBorder="1" applyAlignment="1" applyProtection="1">
      <alignment vertical="center" wrapText="1"/>
      <protection hidden="1"/>
    </xf>
    <xf numFmtId="0" fontId="7" fillId="11" borderId="0" xfId="0" applyFont="1" applyFill="1" applyBorder="1" applyAlignment="1" applyProtection="1">
      <alignment vertical="center" wrapText="1"/>
      <protection hidden="1"/>
    </xf>
    <xf numFmtId="0" fontId="5" fillId="11" borderId="0" xfId="0" applyFont="1" applyFill="1" applyBorder="1" applyAlignment="1" applyProtection="1">
      <alignment vertical="center" wrapText="1"/>
      <protection hidden="1"/>
    </xf>
    <xf numFmtId="0" fontId="32" fillId="0" borderId="0" xfId="0" applyFont="1" applyBorder="1" applyAlignment="1" applyProtection="1">
      <alignment horizontal="left" wrapText="1"/>
      <protection hidden="1"/>
    </xf>
    <xf numFmtId="0" fontId="0" fillId="0" borderId="0" xfId="0" quotePrefix="1" applyFont="1" applyProtection="1">
      <protection hidden="1"/>
    </xf>
    <xf numFmtId="0" fontId="25" fillId="0" borderId="0" xfId="0" applyFont="1" applyBorder="1" applyAlignment="1" applyProtection="1">
      <alignment horizontal="left" wrapText="1" indent="1"/>
      <protection hidden="1"/>
    </xf>
    <xf numFmtId="164" fontId="25" fillId="11" borderId="0" xfId="0" applyNumberFormat="1" applyFont="1" applyFill="1" applyBorder="1" applyAlignment="1" applyProtection="1">
      <alignment horizontal="right" vertical="center" wrapText="1"/>
      <protection hidden="1"/>
    </xf>
    <xf numFmtId="0" fontId="20" fillId="16" borderId="2" xfId="0" applyFont="1" applyFill="1" applyBorder="1" applyAlignment="1" applyProtection="1">
      <alignment horizontal="center" vertical="center" wrapText="1"/>
      <protection hidden="1"/>
    </xf>
    <xf numFmtId="0" fontId="2" fillId="0" borderId="0" xfId="0" quotePrefix="1" applyFont="1" applyProtection="1">
      <protection hidden="1"/>
    </xf>
    <xf numFmtId="3" fontId="24" fillId="11" borderId="0" xfId="0" applyNumberFormat="1" applyFont="1" applyFill="1" applyBorder="1" applyAlignment="1" applyProtection="1">
      <alignment horizontal="center" vertical="center" wrapText="1"/>
      <protection hidden="1"/>
    </xf>
    <xf numFmtId="164" fontId="25" fillId="11" borderId="0" xfId="0" applyNumberFormat="1" applyFont="1" applyFill="1" applyBorder="1" applyAlignment="1" applyProtection="1">
      <alignment horizontal="center" vertical="center" wrapText="1"/>
      <protection hidden="1"/>
    </xf>
    <xf numFmtId="164" fontId="2" fillId="0" borderId="0" xfId="0" applyNumberFormat="1" applyFont="1" applyProtection="1">
      <protection hidden="1"/>
    </xf>
    <xf numFmtId="0" fontId="18" fillId="0" borderId="0" xfId="0" applyFont="1" applyBorder="1" applyAlignment="1" applyProtection="1">
      <alignment horizontal="left" wrapText="1"/>
      <protection hidden="1"/>
    </xf>
    <xf numFmtId="3" fontId="13" fillId="0" borderId="0" xfId="0" applyNumberFormat="1" applyFont="1" applyAlignment="1" applyProtection="1">
      <alignment horizontal="center"/>
      <protection hidden="1"/>
    </xf>
    <xf numFmtId="164" fontId="25" fillId="11" borderId="15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wrapText="1"/>
      <protection hidden="1"/>
    </xf>
    <xf numFmtId="164" fontId="24" fillId="11" borderId="0" xfId="0" applyNumberFormat="1" applyFont="1" applyFill="1" applyBorder="1" applyAlignment="1" applyProtection="1">
      <alignment horizontal="center" vertical="center" wrapText="1"/>
      <protection hidden="1"/>
    </xf>
    <xf numFmtId="0" fontId="24" fillId="11" borderId="0" xfId="0" applyFont="1" applyFill="1" applyBorder="1" applyAlignment="1" applyProtection="1">
      <alignment horizontal="left" vertical="center" wrapText="1"/>
      <protection hidden="1"/>
    </xf>
    <xf numFmtId="0" fontId="27" fillId="11" borderId="0" xfId="0" applyFont="1" applyFill="1" applyBorder="1" applyAlignment="1" applyProtection="1">
      <alignment horizontal="left" vertical="center" wrapText="1"/>
      <protection hidden="1"/>
    </xf>
    <xf numFmtId="0" fontId="30" fillId="0" borderId="0" xfId="0" applyFont="1" applyProtection="1">
      <protection hidden="1"/>
    </xf>
    <xf numFmtId="0" fontId="0" fillId="0" borderId="0" xfId="0" applyAlignment="1" applyProtection="1">
      <alignment horizontal="left" vertical="center" wrapText="1"/>
      <protection hidden="1"/>
    </xf>
    <xf numFmtId="0" fontId="13" fillId="0" borderId="0" xfId="0" applyFont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 wrapText="1" indent="1"/>
      <protection hidden="1"/>
    </xf>
    <xf numFmtId="0" fontId="0" fillId="11" borderId="0" xfId="0" applyFill="1" applyAlignment="1" applyProtection="1">
      <alignment horizontal="right" vertical="center"/>
      <protection hidden="1"/>
    </xf>
    <xf numFmtId="0" fontId="0" fillId="4" borderId="0" xfId="0" applyFill="1" applyAlignment="1" applyProtection="1">
      <alignment horizontal="right" vertical="center"/>
      <protection hidden="1"/>
    </xf>
    <xf numFmtId="164" fontId="8" fillId="11" borderId="0" xfId="0" applyNumberFormat="1" applyFont="1" applyFill="1" applyAlignment="1" applyProtection="1">
      <alignment horizontal="right" vertical="center"/>
      <protection hidden="1"/>
    </xf>
    <xf numFmtId="164" fontId="8" fillId="4" borderId="0" xfId="0" applyNumberFormat="1" applyFont="1" applyFill="1" applyAlignment="1" applyProtection="1">
      <alignment horizontal="right" vertical="center"/>
      <protection hidden="1"/>
    </xf>
    <xf numFmtId="0" fontId="30" fillId="0" borderId="0" xfId="0" applyFont="1" applyAlignment="1" applyProtection="1">
      <alignment horizontal="left" wrapText="1" indent="1"/>
      <protection hidden="1"/>
    </xf>
    <xf numFmtId="0" fontId="0" fillId="0" borderId="0" xfId="0" applyAlignment="1" applyProtection="1">
      <alignment horizontal="left" wrapText="1" indent="1"/>
      <protection hidden="1"/>
    </xf>
    <xf numFmtId="0" fontId="21" fillId="0" borderId="0" xfId="0" applyFont="1" applyBorder="1" applyAlignment="1" applyProtection="1">
      <alignment horizontal="center" wrapText="1"/>
      <protection hidden="1"/>
    </xf>
    <xf numFmtId="3" fontId="0" fillId="11" borderId="0" xfId="0" applyNumberFormat="1" applyFill="1" applyAlignment="1" applyProtection="1">
      <alignment horizontal="right" vertical="center"/>
      <protection hidden="1"/>
    </xf>
    <xf numFmtId="3" fontId="0" fillId="4" borderId="0" xfId="0" applyNumberFormat="1" applyFill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left" wrapText="1" indent="1"/>
      <protection hidden="1"/>
    </xf>
    <xf numFmtId="164" fontId="8" fillId="0" borderId="0" xfId="0" applyNumberFormat="1" applyFont="1" applyAlignment="1" applyProtection="1">
      <alignment horizontal="right" vertical="center"/>
      <protection hidden="1"/>
    </xf>
    <xf numFmtId="0" fontId="13" fillId="0" borderId="0" xfId="0" applyFont="1" applyAlignment="1" applyProtection="1">
      <alignment wrapText="1"/>
      <protection hidden="1"/>
    </xf>
    <xf numFmtId="164" fontId="0" fillId="11" borderId="0" xfId="0" applyNumberFormat="1" applyFill="1" applyAlignment="1" applyProtection="1">
      <alignment horizontal="right" vertical="center"/>
      <protection hidden="1"/>
    </xf>
    <xf numFmtId="164" fontId="0" fillId="4" borderId="0" xfId="0" applyNumberFormat="1" applyFill="1" applyAlignment="1" applyProtection="1">
      <alignment horizontal="right" vertical="center"/>
      <protection hidden="1"/>
    </xf>
    <xf numFmtId="164" fontId="0" fillId="0" borderId="0" xfId="0" applyNumberFormat="1" applyAlignment="1" applyProtection="1">
      <alignment horizontal="right"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left" wrapText="1" indent="1"/>
      <protection hidden="1"/>
    </xf>
    <xf numFmtId="0" fontId="8" fillId="11" borderId="0" xfId="0" applyFont="1" applyFill="1" applyAlignment="1" applyProtection="1">
      <alignment horizontal="right" vertical="center"/>
      <protection hidden="1"/>
    </xf>
    <xf numFmtId="0" fontId="8" fillId="4" borderId="0" xfId="0" applyFont="1" applyFill="1" applyAlignment="1" applyProtection="1">
      <alignment horizontal="right" vertical="center"/>
      <protection hidden="1"/>
    </xf>
    <xf numFmtId="0" fontId="8" fillId="0" borderId="0" xfId="0" applyFont="1" applyAlignment="1" applyProtection="1">
      <alignment horizontal="left" wrapText="1" indent="2"/>
      <protection hidden="1"/>
    </xf>
    <xf numFmtId="0" fontId="17" fillId="0" borderId="0" xfId="0" applyFont="1" applyAlignment="1" applyProtection="1">
      <alignment wrapText="1"/>
      <protection hidden="1"/>
    </xf>
    <xf numFmtId="0" fontId="31" fillId="0" borderId="0" xfId="0" applyFont="1" applyFill="1" applyProtection="1">
      <protection hidden="1"/>
    </xf>
    <xf numFmtId="0" fontId="31" fillId="0" borderId="0" xfId="0" applyFont="1" applyFill="1" applyAlignment="1" applyProtection="1">
      <alignment horizontal="left" indent="1"/>
      <protection hidden="1"/>
    </xf>
    <xf numFmtId="0" fontId="0" fillId="0" borderId="0" xfId="0" applyAlignment="1" applyProtection="1">
      <alignment vertical="center" wrapText="1"/>
      <protection hidden="1"/>
    </xf>
    <xf numFmtId="0" fontId="8" fillId="0" borderId="0" xfId="0" applyFont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left" indent="1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protection hidden="1"/>
    </xf>
    <xf numFmtId="3" fontId="18" fillId="11" borderId="0" xfId="0" applyNumberFormat="1" applyFont="1" applyFill="1" applyBorder="1" applyAlignment="1" applyProtection="1">
      <alignment horizontal="right" vertical="center" wrapText="1"/>
      <protection hidden="1"/>
    </xf>
    <xf numFmtId="3" fontId="18" fillId="4" borderId="0" xfId="0" applyNumberFormat="1" applyFont="1" applyFill="1" applyBorder="1" applyAlignment="1" applyProtection="1">
      <alignment horizontal="right" vertical="center" wrapText="1"/>
      <protection hidden="1"/>
    </xf>
    <xf numFmtId="3" fontId="18" fillId="0" borderId="0" xfId="0" applyNumberFormat="1" applyFont="1" applyAlignment="1" applyProtection="1">
      <alignment horizontal="right" vertical="center"/>
      <protection hidden="1"/>
    </xf>
    <xf numFmtId="0" fontId="33" fillId="0" borderId="0" xfId="0" applyFont="1" applyAlignment="1" applyProtection="1">
      <alignment horizontal="right" vertical="top"/>
      <protection hidden="1"/>
    </xf>
    <xf numFmtId="0" fontId="33" fillId="0" borderId="17" xfId="0" applyFont="1" applyBorder="1" applyAlignment="1" applyProtection="1">
      <alignment horizontal="right" vertical="top"/>
      <protection hidden="1"/>
    </xf>
    <xf numFmtId="0" fontId="18" fillId="0" borderId="0" xfId="0" applyFont="1" applyAlignment="1" applyProtection="1">
      <alignment horizontal="right" vertical="top"/>
      <protection hidden="1"/>
    </xf>
    <xf numFmtId="0" fontId="15" fillId="0" borderId="0" xfId="0" applyFont="1" applyAlignment="1" applyProtection="1">
      <alignment horizontal="center" vertical="top"/>
      <protection hidden="1"/>
    </xf>
    <xf numFmtId="0" fontId="8" fillId="0" borderId="0" xfId="0" applyFont="1" applyAlignment="1" applyProtection="1">
      <alignment horizontal="left" indent="2"/>
      <protection hidden="1"/>
    </xf>
    <xf numFmtId="0" fontId="5" fillId="11" borderId="0" xfId="0" applyFont="1" applyFill="1" applyBorder="1" applyAlignment="1" applyProtection="1">
      <alignment horizontal="right" vertical="center" wrapText="1"/>
      <protection hidden="1"/>
    </xf>
    <xf numFmtId="0" fontId="5" fillId="4" borderId="0" xfId="0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right" vertical="center"/>
      <protection hidden="1"/>
    </xf>
    <xf numFmtId="0" fontId="7" fillId="0" borderId="0" xfId="0" applyFont="1" applyFill="1" applyAlignment="1" applyProtection="1">
      <alignment horizontal="center" vertical="center"/>
      <protection hidden="1"/>
    </xf>
    <xf numFmtId="3" fontId="5" fillId="0" borderId="0" xfId="0" applyNumberFormat="1" applyFont="1" applyFill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center" vertical="center"/>
      <protection hidden="1"/>
    </xf>
    <xf numFmtId="165" fontId="34" fillId="0" borderId="0" xfId="0" applyNumberFormat="1" applyFont="1" applyAlignment="1" applyProtection="1">
      <alignment horizontal="right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5" fillId="0" borderId="0" xfId="0" applyFont="1" applyFill="1" applyAlignment="1" applyProtection="1">
      <alignment horizontal="center" vertical="center"/>
      <protection hidden="1"/>
    </xf>
    <xf numFmtId="165" fontId="5" fillId="0" borderId="0" xfId="0" applyNumberFormat="1" applyFont="1" applyFill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right" vertical="center"/>
      <protection hidden="1"/>
    </xf>
    <xf numFmtId="165" fontId="36" fillId="0" borderId="0" xfId="0" applyNumberFormat="1" applyFont="1" applyAlignment="1" applyProtection="1">
      <alignment horizontal="right" vertical="center"/>
      <protection hidden="1"/>
    </xf>
    <xf numFmtId="0" fontId="37" fillId="0" borderId="0" xfId="0" applyFont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0" fontId="18" fillId="0" borderId="0" xfId="0" applyFont="1" applyBorder="1" applyAlignment="1" applyProtection="1">
      <alignment horizontal="left"/>
      <protection hidden="1"/>
    </xf>
    <xf numFmtId="0" fontId="8" fillId="0" borderId="0" xfId="0" applyFont="1" applyBorder="1" applyAlignment="1" applyProtection="1">
      <alignment horizontal="left" vertical="center" indent="1"/>
      <protection hidden="1"/>
    </xf>
    <xf numFmtId="0" fontId="38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2" fillId="0" borderId="0" xfId="0" applyFont="1" applyBorder="1"/>
    <xf numFmtId="0" fontId="7" fillId="0" borderId="0" xfId="0" applyFont="1" applyFill="1" applyBorder="1" applyAlignment="1" applyProtection="1">
      <alignment horizontal="center" wrapText="1"/>
      <protection hidden="1"/>
    </xf>
    <xf numFmtId="0" fontId="40" fillId="0" borderId="0" xfId="0" applyFont="1" applyAlignment="1" applyProtection="1">
      <alignment horizontal="left" vertical="top" wrapText="1"/>
      <protection hidden="1"/>
    </xf>
    <xf numFmtId="0" fontId="40" fillId="0" borderId="17" xfId="0" applyFont="1" applyBorder="1" applyAlignment="1" applyProtection="1">
      <alignment horizontal="left" vertical="top" wrapText="1"/>
      <protection hidden="1"/>
    </xf>
    <xf numFmtId="0" fontId="39" fillId="0" borderId="0" xfId="0" applyFont="1" applyAlignment="1" applyProtection="1">
      <alignment horizontal="left" vertical="top"/>
      <protection hidden="1"/>
    </xf>
    <xf numFmtId="0" fontId="39" fillId="0" borderId="17" xfId="0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left" indent="1"/>
      <protection hidden="1"/>
    </xf>
    <xf numFmtId="0" fontId="37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15" borderId="0" xfId="0" applyFill="1"/>
    <xf numFmtId="3" fontId="5" fillId="15" borderId="0" xfId="0" applyNumberFormat="1" applyFont="1" applyFill="1"/>
    <xf numFmtId="0" fontId="0" fillId="0" borderId="0" xfId="0" applyFill="1" applyProtection="1">
      <protection hidden="1"/>
    </xf>
    <xf numFmtId="0" fontId="30" fillId="0" borderId="0" xfId="0" applyFont="1" applyFill="1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Fill="1" applyProtection="1">
      <protection hidden="1"/>
    </xf>
    <xf numFmtId="0" fontId="30" fillId="0" borderId="19" xfId="0" applyFont="1" applyFill="1" applyBorder="1" applyAlignment="1" applyProtection="1">
      <alignment horizontal="center" vertical="center"/>
      <protection hidden="1"/>
    </xf>
    <xf numFmtId="0" fontId="41" fillId="0" borderId="20" xfId="0" applyFont="1" applyFill="1" applyBorder="1" applyAlignment="1" applyProtection="1">
      <alignment horizontal="center" vertical="center"/>
      <protection hidden="1"/>
    </xf>
    <xf numFmtId="3" fontId="30" fillId="0" borderId="22" xfId="0" applyNumberFormat="1" applyFont="1" applyFill="1" applyBorder="1" applyAlignment="1" applyProtection="1">
      <alignment horizontal="center"/>
      <protection hidden="1"/>
    </xf>
    <xf numFmtId="165" fontId="42" fillId="0" borderId="23" xfId="0" applyNumberFormat="1" applyFont="1" applyFill="1" applyBorder="1" applyAlignment="1" applyProtection="1">
      <alignment horizontal="center"/>
      <protection hidden="1"/>
    </xf>
    <xf numFmtId="0" fontId="43" fillId="0" borderId="0" xfId="0" applyFont="1" applyProtection="1">
      <protection hidden="1"/>
    </xf>
    <xf numFmtId="0" fontId="30" fillId="0" borderId="25" xfId="0" applyFont="1" applyFill="1" applyBorder="1" applyAlignment="1" applyProtection="1">
      <alignment horizontal="center" vertical="center"/>
      <protection hidden="1"/>
    </xf>
    <xf numFmtId="3" fontId="30" fillId="0" borderId="28" xfId="0" applyNumberFormat="1" applyFont="1" applyFill="1" applyBorder="1" applyAlignment="1" applyProtection="1">
      <alignment horizontal="center"/>
      <protection hidden="1"/>
    </xf>
    <xf numFmtId="0" fontId="44" fillId="0" borderId="26" xfId="0" applyFont="1" applyFill="1" applyBorder="1" applyAlignment="1" applyProtection="1">
      <alignment horizontal="center" vertical="center"/>
      <protection hidden="1"/>
    </xf>
    <xf numFmtId="165" fontId="45" fillId="0" borderId="29" xfId="0" applyNumberFormat="1" applyFont="1" applyFill="1" applyBorder="1" applyAlignment="1" applyProtection="1">
      <alignment horizontal="center"/>
      <protection hidden="1"/>
    </xf>
    <xf numFmtId="0" fontId="0" fillId="20" borderId="0" xfId="0" applyFill="1"/>
    <xf numFmtId="0" fontId="2" fillId="0" borderId="0" xfId="0" quotePrefix="1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vertical="top"/>
      <protection hidden="1"/>
    </xf>
    <xf numFmtId="3" fontId="5" fillId="0" borderId="0" xfId="0" applyNumberFormat="1" applyFont="1" applyProtection="1">
      <protection hidden="1"/>
    </xf>
    <xf numFmtId="0" fontId="18" fillId="0" borderId="0" xfId="0" applyFont="1" applyFill="1" applyProtection="1">
      <protection hidden="1"/>
    </xf>
    <xf numFmtId="0" fontId="5" fillId="0" borderId="0" xfId="0" applyFont="1" applyFill="1" applyBorder="1" applyAlignment="1" applyProtection="1">
      <alignment horizontal="left" vertical="center" wrapText="1" indent="1"/>
      <protection hidden="1"/>
    </xf>
    <xf numFmtId="3" fontId="0" fillId="3" borderId="0" xfId="0" applyNumberFormat="1" applyFill="1"/>
    <xf numFmtId="0" fontId="0" fillId="16" borderId="0" xfId="0" applyFill="1"/>
    <xf numFmtId="3" fontId="1" fillId="16" borderId="0" xfId="0" applyNumberFormat="1" applyFont="1" applyFill="1"/>
    <xf numFmtId="3" fontId="3" fillId="16" borderId="0" xfId="0" applyNumberFormat="1" applyFont="1" applyFill="1"/>
    <xf numFmtId="0" fontId="0" fillId="0" borderId="0" xfId="0" applyAlignment="1">
      <alignment horizontal="center" vertical="center" wrapText="1"/>
    </xf>
    <xf numFmtId="164" fontId="1" fillId="0" borderId="0" xfId="0" applyNumberFormat="1" applyFont="1"/>
    <xf numFmtId="164" fontId="3" fillId="0" borderId="0" xfId="0" applyNumberFormat="1" applyFo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center" vertical="center" wrapText="1"/>
    </xf>
    <xf numFmtId="164" fontId="1" fillId="16" borderId="0" xfId="0" applyNumberFormat="1" applyFont="1" applyFill="1"/>
    <xf numFmtId="164" fontId="3" fillId="16" borderId="0" xfId="0" applyNumberFormat="1" applyFont="1" applyFill="1"/>
    <xf numFmtId="0" fontId="8" fillId="0" borderId="0" xfId="0" applyFont="1" applyAlignment="1" applyProtection="1">
      <alignment horizontal="left" vertical="center" wrapText="1" indent="2"/>
      <protection hidden="1"/>
    </xf>
    <xf numFmtId="0" fontId="46" fillId="0" borderId="0" xfId="0" applyFont="1" applyAlignment="1" applyProtection="1">
      <alignment horizontal="left" vertical="center" wrapText="1" indent="2"/>
      <protection hidden="1"/>
    </xf>
    <xf numFmtId="164" fontId="46" fillId="11" borderId="0" xfId="0" applyNumberFormat="1" applyFont="1" applyFill="1" applyAlignment="1" applyProtection="1">
      <alignment horizontal="right" vertical="center"/>
      <protection hidden="1"/>
    </xf>
    <xf numFmtId="164" fontId="46" fillId="4" borderId="0" xfId="0" applyNumberFormat="1" applyFont="1" applyFill="1" applyAlignment="1" applyProtection="1">
      <alignment horizontal="right" vertical="center"/>
      <protection hidden="1"/>
    </xf>
    <xf numFmtId="164" fontId="34" fillId="11" borderId="0" xfId="0" applyNumberFormat="1" applyFont="1" applyFill="1" applyAlignment="1" applyProtection="1">
      <alignment horizontal="right" vertical="center"/>
      <protection hidden="1"/>
    </xf>
    <xf numFmtId="164" fontId="34" fillId="4" borderId="0" xfId="0" applyNumberFormat="1" applyFont="1" applyFill="1" applyAlignment="1" applyProtection="1">
      <alignment horizontal="right" vertical="center"/>
      <protection hidden="1"/>
    </xf>
    <xf numFmtId="0" fontId="5" fillId="0" borderId="0" xfId="0" applyFont="1" applyAlignment="1" applyProtection="1">
      <alignment horizontal="left" wrapText="1" indent="1"/>
      <protection hidden="1"/>
    </xf>
    <xf numFmtId="3" fontId="5" fillId="11" borderId="0" xfId="0" applyNumberFormat="1" applyFont="1" applyFill="1" applyAlignment="1" applyProtection="1">
      <alignment horizontal="right" vertical="center"/>
      <protection hidden="1"/>
    </xf>
    <xf numFmtId="3" fontId="5" fillId="4" borderId="0" xfId="0" applyNumberFormat="1" applyFont="1" applyFill="1" applyAlignment="1" applyProtection="1">
      <alignment horizontal="right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Fill="1" applyBorder="1" applyAlignment="1" applyProtection="1">
      <alignment horizontal="center" vertical="center" wrapText="1"/>
      <protection hidden="1"/>
    </xf>
    <xf numFmtId="0" fontId="0" fillId="21" borderId="0" xfId="0" applyFill="1"/>
    <xf numFmtId="0" fontId="5" fillId="0" borderId="0" xfId="0" applyFont="1" applyAlignment="1" applyProtection="1">
      <alignment horizontal="right"/>
      <protection hidden="1"/>
    </xf>
    <xf numFmtId="0" fontId="2" fillId="0" borderId="0" xfId="0" applyFont="1" applyAlignment="1" applyProtection="1">
      <alignment vertical="center"/>
      <protection hidden="1"/>
    </xf>
    <xf numFmtId="0" fontId="8" fillId="0" borderId="0" xfId="0" applyFont="1" applyFill="1" applyAlignment="1" applyProtection="1">
      <alignment horizontal="left" vertical="center" wrapText="1" indent="1"/>
      <protection hidden="1"/>
    </xf>
    <xf numFmtId="164" fontId="8" fillId="0" borderId="0" xfId="0" applyNumberFormat="1" applyFont="1" applyFill="1" applyAlignment="1" applyProtection="1">
      <alignment horizontal="right" vertical="center"/>
      <protection hidden="1"/>
    </xf>
    <xf numFmtId="0" fontId="22" fillId="0" borderId="0" xfId="0" applyFont="1" applyAlignment="1" applyProtection="1">
      <alignment horizontal="center" vertical="center" wrapText="1"/>
      <protection hidden="1"/>
    </xf>
    <xf numFmtId="0" fontId="0" fillId="0" borderId="0" xfId="0" applyFill="1" applyAlignment="1" applyProtection="1">
      <alignment horizontal="right" vertical="center"/>
      <protection hidden="1"/>
    </xf>
    <xf numFmtId="164" fontId="7" fillId="0" borderId="0" xfId="0" applyNumberFormat="1" applyFont="1" applyFill="1" applyAlignment="1" applyProtection="1">
      <alignment horizontal="right" vertical="center"/>
      <protection hidden="1"/>
    </xf>
    <xf numFmtId="164" fontId="34" fillId="0" borderId="0" xfId="0" applyNumberFormat="1" applyFont="1" applyFill="1" applyAlignment="1" applyProtection="1">
      <alignment horizontal="right" vertical="center"/>
      <protection hidden="1"/>
    </xf>
    <xf numFmtId="164" fontId="46" fillId="0" borderId="0" xfId="0" applyNumberFormat="1" applyFont="1" applyFill="1" applyAlignment="1" applyProtection="1">
      <alignment horizontal="right" vertical="center"/>
      <protection hidden="1"/>
    </xf>
    <xf numFmtId="0" fontId="30" fillId="0" borderId="0" xfId="0" applyFont="1" applyFill="1" applyAlignment="1" applyProtection="1">
      <alignment horizontal="left" wrapText="1" indent="1"/>
      <protection hidden="1"/>
    </xf>
    <xf numFmtId="0" fontId="0" fillId="0" borderId="0" xfId="0" applyFill="1" applyAlignment="1" applyProtection="1">
      <alignment horizontal="left" wrapText="1" indent="1"/>
      <protection hidden="1"/>
    </xf>
    <xf numFmtId="0" fontId="0" fillId="22" borderId="0" xfId="0" applyFill="1"/>
    <xf numFmtId="0" fontId="2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right" vertical="center"/>
      <protection hidden="1"/>
    </xf>
    <xf numFmtId="164" fontId="36" fillId="0" borderId="0" xfId="0" applyNumberFormat="1" applyFont="1" applyFill="1" applyAlignment="1" applyProtection="1">
      <alignment horizontal="right" vertical="center"/>
      <protection hidden="1"/>
    </xf>
    <xf numFmtId="164" fontId="37" fillId="0" borderId="0" xfId="0" applyNumberFormat="1" applyFont="1" applyFill="1" applyAlignment="1" applyProtection="1">
      <alignment horizontal="right" vertical="center"/>
      <protection hidden="1"/>
    </xf>
    <xf numFmtId="0" fontId="47" fillId="0" borderId="0" xfId="0" applyFont="1" applyFill="1" applyProtection="1">
      <protection hidden="1"/>
    </xf>
    <xf numFmtId="0" fontId="47" fillId="0" borderId="0" xfId="0" applyFont="1" applyFill="1" applyAlignment="1" applyProtection="1">
      <alignment horizontal="left" wrapText="1" indent="1"/>
      <protection hidden="1"/>
    </xf>
    <xf numFmtId="0" fontId="2" fillId="0" borderId="0" xfId="0" applyFont="1" applyFill="1" applyAlignment="1" applyProtection="1">
      <alignment horizontal="left" wrapText="1" inden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0" fillId="15" borderId="0" xfId="0" applyFill="1" applyAlignment="1">
      <alignment horizontal="center" vertical="center"/>
    </xf>
    <xf numFmtId="0" fontId="3" fillId="15" borderId="0" xfId="0" applyFont="1" applyFill="1"/>
    <xf numFmtId="1" fontId="1" fillId="15" borderId="0" xfId="0" applyNumberFormat="1" applyFont="1" applyFill="1"/>
    <xf numFmtId="1" fontId="3" fillId="15" borderId="0" xfId="0" applyNumberFormat="1" applyFont="1" applyFill="1"/>
    <xf numFmtId="1" fontId="0" fillId="15" borderId="0" xfId="0" applyNumberFormat="1" applyFill="1"/>
    <xf numFmtId="0" fontId="0" fillId="22" borderId="0" xfId="0" applyFill="1" applyAlignment="1">
      <alignment horizontal="center" vertical="center"/>
    </xf>
    <xf numFmtId="0" fontId="1" fillId="22" borderId="0" xfId="0" applyFont="1" applyFill="1"/>
    <xf numFmtId="1" fontId="1" fillId="22" borderId="0" xfId="0" applyNumberFormat="1" applyFont="1" applyFill="1"/>
    <xf numFmtId="1" fontId="3" fillId="22" borderId="0" xfId="0" applyNumberFormat="1" applyFont="1" applyFill="1"/>
    <xf numFmtId="1" fontId="0" fillId="22" borderId="0" xfId="0" applyNumberFormat="1" applyFill="1"/>
    <xf numFmtId="164" fontId="34" fillId="0" borderId="0" xfId="0" applyNumberFormat="1" applyFont="1" applyAlignment="1" applyProtection="1">
      <alignment horizontal="right" vertical="center"/>
      <protection hidden="1"/>
    </xf>
    <xf numFmtId="164" fontId="48" fillId="11" borderId="0" xfId="0" applyNumberFormat="1" applyFont="1" applyFill="1" applyAlignment="1" applyProtection="1">
      <alignment horizontal="right" vertical="center"/>
      <protection hidden="1"/>
    </xf>
    <xf numFmtId="164" fontId="48" fillId="4" borderId="0" xfId="0" applyNumberFormat="1" applyFont="1" applyFill="1" applyAlignment="1" applyProtection="1">
      <alignment horizontal="right" vertical="center"/>
      <protection hidden="1"/>
    </xf>
    <xf numFmtId="164" fontId="48" fillId="0" borderId="0" xfId="0" applyNumberFormat="1" applyFont="1" applyAlignment="1" applyProtection="1">
      <alignment horizontal="right" vertical="center"/>
      <protection hidden="1"/>
    </xf>
    <xf numFmtId="0" fontId="18" fillId="0" borderId="0" xfId="0" applyFont="1" applyBorder="1" applyAlignment="1" applyProtection="1">
      <alignment horizontal="left" vertical="center" wrapText="1"/>
      <protection hidden="1"/>
    </xf>
    <xf numFmtId="164" fontId="48" fillId="0" borderId="0" xfId="0" applyNumberFormat="1" applyFont="1" applyFill="1" applyAlignment="1" applyProtection="1">
      <alignment horizontal="right" vertical="center"/>
      <protection hidden="1"/>
    </xf>
    <xf numFmtId="0" fontId="5" fillId="0" borderId="0" xfId="0" applyFont="1" applyBorder="1" applyAlignment="1" applyProtection="1">
      <alignment horizontal="left" wrapText="1" indent="2"/>
      <protection hidden="1"/>
    </xf>
    <xf numFmtId="0" fontId="0" fillId="0" borderId="0" xfId="0" applyFill="1" applyAlignment="1">
      <alignment horizontal="center" vertical="center"/>
    </xf>
    <xf numFmtId="0" fontId="34" fillId="0" borderId="0" xfId="0" applyFont="1" applyAlignment="1" applyProtection="1">
      <alignment horizontal="left" wrapText="1" indent="3"/>
      <protection hidden="1"/>
    </xf>
    <xf numFmtId="0" fontId="8" fillId="0" borderId="0" xfId="0" applyFont="1" applyAlignment="1" applyProtection="1">
      <alignment horizontal="left" wrapText="1" indent="4"/>
      <protection hidden="1"/>
    </xf>
    <xf numFmtId="0" fontId="48" fillId="0" borderId="0" xfId="0" applyFont="1" applyAlignment="1" applyProtection="1">
      <alignment horizontal="left" wrapText="1" indent="4"/>
      <protection hidden="1"/>
    </xf>
    <xf numFmtId="164" fontId="1" fillId="11" borderId="0" xfId="0" applyNumberFormat="1" applyFont="1" applyFill="1" applyAlignment="1" applyProtection="1">
      <alignment horizontal="right" vertical="center"/>
      <protection hidden="1"/>
    </xf>
    <xf numFmtId="164" fontId="1" fillId="4" borderId="0" xfId="0" applyNumberFormat="1" applyFont="1" applyFill="1" applyAlignment="1" applyProtection="1">
      <alignment horizontal="right" vertical="center"/>
      <protection hidden="1"/>
    </xf>
    <xf numFmtId="164" fontId="1" fillId="0" borderId="0" xfId="0" applyNumberFormat="1" applyFont="1" applyAlignment="1" applyProtection="1">
      <alignment horizontal="right" vertical="center"/>
      <protection hidden="1"/>
    </xf>
    <xf numFmtId="164" fontId="5" fillId="11" borderId="0" xfId="0" applyNumberFormat="1" applyFont="1" applyFill="1" applyAlignment="1" applyProtection="1">
      <alignment horizontal="right" vertical="center"/>
      <protection hidden="1"/>
    </xf>
    <xf numFmtId="164" fontId="5" fillId="4" borderId="0" xfId="0" applyNumberFormat="1" applyFont="1" applyFill="1" applyAlignment="1" applyProtection="1">
      <alignment horizontal="right" vertical="center"/>
      <protection hidden="1"/>
    </xf>
    <xf numFmtId="164" fontId="5" fillId="0" borderId="0" xfId="0" applyNumberFormat="1" applyFont="1" applyAlignment="1" applyProtection="1">
      <alignment horizontal="right" vertical="center"/>
      <protection hidden="1"/>
    </xf>
    <xf numFmtId="164" fontId="3" fillId="11" borderId="0" xfId="0" applyNumberFormat="1" applyFont="1" applyFill="1" applyAlignment="1" applyProtection="1">
      <alignment horizontal="right" vertical="center"/>
      <protection hidden="1"/>
    </xf>
    <xf numFmtId="164" fontId="3" fillId="4" borderId="0" xfId="0" applyNumberFormat="1" applyFont="1" applyFill="1" applyAlignment="1" applyProtection="1">
      <alignment horizontal="right" vertical="center"/>
      <protection hidden="1"/>
    </xf>
    <xf numFmtId="164" fontId="3" fillId="0" borderId="0" xfId="0" applyNumberFormat="1" applyFont="1" applyAlignment="1" applyProtection="1">
      <alignment horizontal="right" vertical="center"/>
      <protection hidden="1"/>
    </xf>
    <xf numFmtId="0" fontId="18" fillId="0" borderId="0" xfId="0" applyFont="1" applyAlignment="1" applyProtection="1">
      <alignment horizontal="left" wrapText="1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0" fontId="1" fillId="10" borderId="0" xfId="0" applyFont="1" applyFill="1" applyAlignment="1">
      <alignment horizontal="center" vertical="center"/>
    </xf>
    <xf numFmtId="0" fontId="49" fillId="0" borderId="0" xfId="0" applyFont="1" applyAlignment="1" applyProtection="1">
      <alignment horizontal="left" vertical="center" wrapText="1" inden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right" vertical="center"/>
      <protection hidden="1"/>
    </xf>
    <xf numFmtId="164" fontId="35" fillId="0" borderId="0" xfId="0" applyNumberFormat="1" applyFont="1" applyFill="1" applyAlignment="1" applyProtection="1">
      <alignment horizontal="right" vertical="center"/>
      <protection hidden="1"/>
    </xf>
    <xf numFmtId="0" fontId="39" fillId="0" borderId="0" xfId="0" applyFont="1" applyFill="1" applyProtection="1">
      <protection hidden="1"/>
    </xf>
    <xf numFmtId="0" fontId="39" fillId="0" borderId="0" xfId="0" applyFont="1" applyFill="1" applyAlignment="1" applyProtection="1">
      <alignment horizontal="left" wrapText="1" indent="1"/>
      <protection hidden="1"/>
    </xf>
    <xf numFmtId="0" fontId="5" fillId="0" borderId="0" xfId="0" applyFont="1" applyFill="1" applyAlignment="1" applyProtection="1">
      <alignment horizontal="left" wrapText="1" indent="1"/>
      <protection hidden="1"/>
    </xf>
    <xf numFmtId="1" fontId="0" fillId="5" borderId="0" xfId="0" applyNumberFormat="1" applyFill="1"/>
    <xf numFmtId="0" fontId="8" fillId="0" borderId="0" xfId="0" applyFont="1" applyFill="1" applyBorder="1" applyAlignment="1" applyProtection="1">
      <alignment horizontal="left" vertical="center" wrapText="1" indent="1"/>
      <protection hidden="1"/>
    </xf>
    <xf numFmtId="164" fontId="8" fillId="0" borderId="0" xfId="0" applyNumberFormat="1" applyFont="1" applyFill="1" applyAlignment="1" applyProtection="1">
      <alignment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50" fillId="0" borderId="0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wrapText="1" indent="1"/>
      <protection hidden="1"/>
    </xf>
    <xf numFmtId="0" fontId="7" fillId="0" borderId="0" xfId="0" applyFont="1" applyBorder="1" applyAlignment="1" applyProtection="1">
      <alignment wrapText="1"/>
      <protection hidden="1"/>
    </xf>
    <xf numFmtId="165" fontId="5" fillId="11" borderId="0" xfId="0" applyNumberFormat="1" applyFont="1" applyFill="1" applyBorder="1" applyAlignment="1" applyProtection="1">
      <alignment horizontal="right" vertical="center"/>
      <protection hidden="1"/>
    </xf>
    <xf numFmtId="165" fontId="5" fillId="4" borderId="0" xfId="0" applyNumberFormat="1" applyFont="1" applyFill="1" applyBorder="1" applyAlignment="1" applyProtection="1">
      <alignment horizontal="right" vertical="center"/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13" fillId="0" borderId="0" xfId="0" applyFont="1" applyBorder="1" applyAlignment="1" applyProtection="1">
      <alignment horizontal="left" wrapText="1"/>
      <protection hidden="1"/>
    </xf>
    <xf numFmtId="0" fontId="13" fillId="0" borderId="0" xfId="0" applyFont="1" applyFill="1" applyBorder="1" applyAlignment="1" applyProtection="1">
      <alignment horizontal="left" vertical="center" wrapText="1"/>
      <protection hidden="1"/>
    </xf>
    <xf numFmtId="164" fontId="8" fillId="11" borderId="0" xfId="0" applyNumberFormat="1" applyFont="1" applyFill="1" applyBorder="1" applyAlignment="1" applyProtection="1">
      <alignment horizontal="right" vertical="center" wrapText="1"/>
      <protection hidden="1"/>
    </xf>
    <xf numFmtId="164" fontId="8" fillId="4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Alignment="1" applyProtection="1">
      <alignment vertical="center" wrapText="1"/>
      <protection hidden="1"/>
    </xf>
    <xf numFmtId="0" fontId="13" fillId="0" borderId="0" xfId="0" applyFont="1" applyFill="1" applyAlignment="1" applyProtection="1">
      <alignment horizontal="left" vertical="center" wrapText="1"/>
      <protection hidden="1"/>
    </xf>
    <xf numFmtId="0" fontId="48" fillId="0" borderId="0" xfId="0" applyFont="1" applyAlignment="1" applyProtection="1">
      <alignment horizontal="left" vertical="center" wrapText="1" indent="2"/>
      <protection hidden="1"/>
    </xf>
    <xf numFmtId="0" fontId="34" fillId="0" borderId="0" xfId="0" applyFont="1" applyFill="1" applyAlignment="1" applyProtection="1">
      <alignment horizontal="left" vertical="center" wrapText="1" indent="1"/>
      <protection hidden="1"/>
    </xf>
    <xf numFmtId="0" fontId="39" fillId="0" borderId="0" xfId="0" applyFont="1" applyAlignment="1" applyProtection="1">
      <alignment horizontal="left" vertical="center" indent="1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51" fillId="0" borderId="0" xfId="0" applyFont="1"/>
    <xf numFmtId="0" fontId="10" fillId="0" borderId="0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 vertical="center" indent="1"/>
      <protection hidden="1"/>
    </xf>
    <xf numFmtId="0" fontId="50" fillId="0" borderId="0" xfId="0" applyFont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 wrapText="1"/>
      <protection hidden="1"/>
    </xf>
    <xf numFmtId="0" fontId="18" fillId="0" borderId="0" xfId="0" applyFont="1" applyFill="1" applyAlignment="1" applyProtection="1">
      <alignment horizontal="left" vertical="center" wrapText="1"/>
      <protection hidden="1"/>
    </xf>
    <xf numFmtId="0" fontId="18" fillId="0" borderId="0" xfId="0" applyFont="1" applyBorder="1" applyProtection="1">
      <protection hidden="1"/>
    </xf>
    <xf numFmtId="0" fontId="18" fillId="0" borderId="0" xfId="0" applyFont="1" applyFill="1" applyAlignment="1" applyProtection="1">
      <alignment horizontal="left" wrapText="1"/>
      <protection hidden="1"/>
    </xf>
    <xf numFmtId="0" fontId="0" fillId="0" borderId="0" xfId="0" applyAlignment="1" applyProtection="1">
      <alignment horizontal="left" vertical="center" wrapText="1" indent="1"/>
      <protection hidden="1"/>
    </xf>
    <xf numFmtId="0" fontId="17" fillId="0" borderId="0" xfId="0" applyFont="1" applyAlignment="1" applyProtection="1">
      <alignment horizontal="left" vertical="center" wrapText="1"/>
      <protection hidden="1"/>
    </xf>
    <xf numFmtId="0" fontId="13" fillId="0" borderId="0" xfId="0" applyFont="1" applyFill="1"/>
    <xf numFmtId="0" fontId="5" fillId="0" borderId="0" xfId="0" applyFont="1" applyFill="1" applyAlignment="1" applyProtection="1">
      <alignment horizontal="left" vertical="center" wrapText="1"/>
      <protection hidden="1"/>
    </xf>
    <xf numFmtId="0" fontId="0" fillId="0" borderId="0" xfId="0" applyFont="1" applyAlignment="1" applyProtection="1">
      <alignment horizontal="left" vertical="center" wrapText="1" indent="2"/>
      <protection hidden="1"/>
    </xf>
    <xf numFmtId="0" fontId="50" fillId="0" borderId="0" xfId="0" applyFont="1" applyAlignment="1" applyProtection="1">
      <alignment horizontal="center" wrapText="1"/>
      <protection hidden="1"/>
    </xf>
    <xf numFmtId="0" fontId="50" fillId="0" borderId="0" xfId="0" applyFont="1" applyBorder="1" applyAlignment="1" applyProtection="1">
      <alignment horizontal="center" wrapText="1"/>
      <protection hidden="1"/>
    </xf>
    <xf numFmtId="0" fontId="18" fillId="0" borderId="0" xfId="0" applyFont="1" applyAlignment="1" applyProtection="1">
      <alignment wrapText="1"/>
      <protection hidden="1"/>
    </xf>
    <xf numFmtId="0" fontId="22" fillId="0" borderId="0" xfId="0" applyFont="1" applyBorder="1" applyAlignment="1" applyProtection="1">
      <alignment horizontal="center" wrapText="1"/>
      <protection hidden="1"/>
    </xf>
    <xf numFmtId="0" fontId="18" fillId="0" borderId="0" xfId="0" applyFont="1" applyBorder="1" applyAlignment="1" applyProtection="1">
      <alignment wrapText="1"/>
      <protection hidden="1"/>
    </xf>
    <xf numFmtId="0" fontId="7" fillId="0" borderId="0" xfId="0" applyFont="1" applyBorder="1" applyAlignment="1" applyProtection="1">
      <alignment horizontal="left" wrapText="1"/>
      <protection hidden="1"/>
    </xf>
    <xf numFmtId="0" fontId="8" fillId="0" borderId="0" xfId="0" applyFont="1" applyAlignment="1" applyProtection="1">
      <alignment horizontal="left" wrapText="1" indent="5"/>
      <protection hidden="1"/>
    </xf>
    <xf numFmtId="0" fontId="48" fillId="0" borderId="0" xfId="0" applyFont="1" applyAlignment="1" applyProtection="1">
      <alignment horizontal="left" wrapText="1" indent="5"/>
      <protection hidden="1"/>
    </xf>
    <xf numFmtId="0" fontId="5" fillId="0" borderId="0" xfId="0" applyFont="1" applyAlignment="1" applyProtection="1">
      <alignment horizontal="left" wrapText="1" indent="3"/>
      <protection hidden="1"/>
    </xf>
    <xf numFmtId="0" fontId="8" fillId="0" borderId="0" xfId="0" applyFont="1" applyAlignment="1" applyProtection="1">
      <alignment horizontal="left" wrapText="1" indent="3"/>
      <protection hidden="1"/>
    </xf>
    <xf numFmtId="164" fontId="1" fillId="0" borderId="0" xfId="0" applyNumberFormat="1" applyFont="1" applyFill="1" applyAlignment="1" applyProtection="1">
      <alignment horizontal="right" vertical="center"/>
      <protection hidden="1"/>
    </xf>
    <xf numFmtId="0" fontId="18" fillId="0" borderId="0" xfId="0" applyFont="1" applyAlignment="1" applyProtection="1">
      <protection hidden="1"/>
    </xf>
    <xf numFmtId="0" fontId="52" fillId="0" borderId="0" xfId="0" applyFont="1" applyAlignment="1" applyProtection="1">
      <alignment horizontal="right" vertical="top"/>
      <protection hidden="1"/>
    </xf>
    <xf numFmtId="0" fontId="8" fillId="0" borderId="0" xfId="0" applyFont="1" applyBorder="1" applyAlignment="1" applyProtection="1">
      <alignment horizontal="left" vertical="center" indent="3"/>
      <protection hidden="1"/>
    </xf>
    <xf numFmtId="0" fontId="10" fillId="0" borderId="0" xfId="0" applyFont="1" applyBorder="1" applyAlignment="1" applyProtection="1">
      <alignment horizontal="left" vertical="top"/>
      <protection hidden="1"/>
    </xf>
    <xf numFmtId="0" fontId="13" fillId="0" borderId="0" xfId="0" applyFont="1" applyBorder="1" applyAlignment="1" applyProtection="1">
      <alignment horizontal="left" vertical="center"/>
      <protection hidden="1"/>
    </xf>
    <xf numFmtId="0" fontId="18" fillId="0" borderId="0" xfId="0" applyFont="1" applyFill="1" applyBorder="1" applyAlignment="1" applyProtection="1">
      <alignment horizontal="left" vertical="center"/>
      <protection hidden="1"/>
    </xf>
    <xf numFmtId="0" fontId="21" fillId="0" borderId="0" xfId="0" applyFont="1" applyBorder="1" applyAlignment="1" applyProtection="1">
      <alignment horizontal="center" vertical="center"/>
      <protection hidden="1"/>
    </xf>
    <xf numFmtId="0" fontId="50" fillId="0" borderId="0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 wrapText="1"/>
      <protection hidden="1"/>
    </xf>
    <xf numFmtId="0" fontId="18" fillId="0" borderId="0" xfId="0" applyFont="1" applyAlignment="1" applyProtection="1">
      <alignment vertical="center" wrapText="1"/>
      <protection hidden="1"/>
    </xf>
    <xf numFmtId="0" fontId="7" fillId="0" borderId="0" xfId="0" applyFont="1" applyFill="1" applyAlignment="1" applyProtection="1">
      <alignment vertical="center" wrapText="1"/>
      <protection hidden="1"/>
    </xf>
    <xf numFmtId="0" fontId="12" fillId="19" borderId="3" xfId="0" applyFont="1" applyFill="1" applyBorder="1" applyAlignment="1" applyProtection="1">
      <alignment horizontal="left" wrapText="1"/>
      <protection hidden="1"/>
    </xf>
    <xf numFmtId="0" fontId="54" fillId="19" borderId="3" xfId="0" applyFont="1" applyFill="1" applyBorder="1" applyAlignment="1" applyProtection="1">
      <alignment horizontal="left" wrapText="1" indent="1"/>
      <protection hidden="1"/>
    </xf>
    <xf numFmtId="0" fontId="54" fillId="19" borderId="14" xfId="0" applyFont="1" applyFill="1" applyBorder="1" applyAlignment="1" applyProtection="1">
      <alignment horizontal="left" wrapText="1" indent="1"/>
      <protection hidden="1"/>
    </xf>
    <xf numFmtId="0" fontId="23" fillId="0" borderId="0" xfId="0" applyFont="1" applyBorder="1" applyAlignment="1" applyProtection="1">
      <alignment horizontal="left" wrapText="1"/>
      <protection hidden="1"/>
    </xf>
    <xf numFmtId="0" fontId="23" fillId="0" borderId="0" xfId="0" applyFont="1" applyBorder="1" applyAlignment="1" applyProtection="1">
      <alignment horizontal="left" vertical="center" wrapText="1"/>
      <protection hidden="1"/>
    </xf>
    <xf numFmtId="0" fontId="50" fillId="0" borderId="0" xfId="0" applyFont="1" applyBorder="1" applyAlignment="1" applyProtection="1">
      <alignment horizontal="center" vertical="center" wrapText="1"/>
      <protection hidden="1"/>
    </xf>
    <xf numFmtId="0" fontId="53" fillId="0" borderId="0" xfId="0" applyFont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 applyProtection="1">
      <alignment horizontal="left" vertical="center" wrapText="1"/>
      <protection hidden="1"/>
    </xf>
    <xf numFmtId="3" fontId="30" fillId="0" borderId="0" xfId="0" applyNumberFormat="1" applyFont="1" applyFill="1" applyBorder="1" applyAlignment="1" applyProtection="1">
      <alignment horizontal="center"/>
      <protection hidden="1"/>
    </xf>
    <xf numFmtId="165" fontId="42" fillId="0" borderId="0" xfId="0" applyNumberFormat="1" applyFont="1" applyFill="1" applyBorder="1" applyAlignment="1" applyProtection="1">
      <alignment horizontal="center"/>
      <protection hidden="1"/>
    </xf>
    <xf numFmtId="0" fontId="55" fillId="0" borderId="0" xfId="0" quotePrefix="1" applyFont="1" applyBorder="1" applyAlignment="1" applyProtection="1">
      <alignment horizontal="left" vertical="center" wrapText="1" indent="1"/>
      <protection hidden="1"/>
    </xf>
    <xf numFmtId="166" fontId="2" fillId="0" borderId="0" xfId="0" applyNumberFormat="1" applyFont="1" applyFill="1" applyProtection="1"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left" vertical="top" wrapTex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0" fillId="23" borderId="0" xfId="0" applyFill="1"/>
    <xf numFmtId="0" fontId="0" fillId="23" borderId="0" xfId="0" applyFill="1" applyAlignment="1">
      <alignment wrapText="1"/>
    </xf>
    <xf numFmtId="0" fontId="0" fillId="13" borderId="0" xfId="0" applyFill="1"/>
    <xf numFmtId="0" fontId="0" fillId="13" borderId="0" xfId="0" applyFill="1" applyAlignment="1">
      <alignment wrapText="1"/>
    </xf>
    <xf numFmtId="0" fontId="0" fillId="24" borderId="0" xfId="0" applyFill="1"/>
    <xf numFmtId="0" fontId="17" fillId="24" borderId="31" xfId="0" applyFont="1" applyFill="1" applyBorder="1" applyAlignment="1">
      <alignment horizontal="center" vertical="center" wrapText="1"/>
    </xf>
    <xf numFmtId="0" fontId="17" fillId="24" borderId="30" xfId="0" applyFont="1" applyFill="1" applyBorder="1" applyAlignment="1">
      <alignment horizontal="center" vertical="center" wrapText="1"/>
    </xf>
    <xf numFmtId="0" fontId="0" fillId="17" borderId="0" xfId="0" applyFill="1"/>
    <xf numFmtId="3" fontId="1" fillId="17" borderId="0" xfId="0" applyNumberFormat="1" applyFont="1" applyFill="1"/>
    <xf numFmtId="3" fontId="3" fillId="17" borderId="0" xfId="0" applyNumberFormat="1" applyFont="1" applyFill="1"/>
    <xf numFmtId="0" fontId="56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57" fillId="0" borderId="0" xfId="0" applyFont="1" applyProtection="1">
      <protection hidden="1"/>
    </xf>
    <xf numFmtId="0" fontId="56" fillId="0" borderId="0" xfId="0" applyFont="1" applyBorder="1" applyAlignment="1" applyProtection="1">
      <alignment horizontal="center" vertical="center" wrapText="1"/>
      <protection hidden="1"/>
    </xf>
    <xf numFmtId="0" fontId="31" fillId="0" borderId="0" xfId="0" applyFont="1" applyAlignment="1" applyProtection="1">
      <alignment horizontal="left"/>
      <protection hidden="1"/>
    </xf>
    <xf numFmtId="3" fontId="0" fillId="11" borderId="0" xfId="0" applyNumberFormat="1" applyFont="1" applyFill="1" applyAlignment="1" applyProtection="1">
      <alignment horizontal="right" vertical="center"/>
      <protection hidden="1"/>
    </xf>
    <xf numFmtId="3" fontId="0" fillId="4" borderId="0" xfId="0" applyNumberFormat="1" applyFont="1" applyFill="1" applyAlignment="1" applyProtection="1">
      <alignment horizontal="right" vertical="center"/>
      <protection hidden="1"/>
    </xf>
    <xf numFmtId="3" fontId="0" fillId="0" borderId="0" xfId="0" applyNumberFormat="1" applyFont="1" applyAlignment="1" applyProtection="1">
      <alignment horizontal="right" vertical="center"/>
      <protection hidden="1"/>
    </xf>
    <xf numFmtId="0" fontId="0" fillId="11" borderId="0" xfId="0" applyFont="1" applyFill="1" applyAlignment="1" applyProtection="1">
      <alignment horizontal="right" vertical="center"/>
      <protection hidden="1"/>
    </xf>
    <xf numFmtId="0" fontId="0" fillId="4" borderId="0" xfId="0" applyFont="1" applyFill="1" applyAlignment="1" applyProtection="1">
      <alignment horizontal="right" vertical="center"/>
      <protection hidden="1"/>
    </xf>
    <xf numFmtId="0" fontId="0" fillId="0" borderId="0" xfId="0" applyFont="1" applyAlignment="1" applyProtection="1">
      <alignment horizontal="right" vertical="center"/>
      <protection hidden="1"/>
    </xf>
    <xf numFmtId="165" fontId="8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58" fillId="0" borderId="0" xfId="1" applyAlignment="1">
      <alignment vertical="center"/>
    </xf>
    <xf numFmtId="0" fontId="59" fillId="0" borderId="0" xfId="1" applyFont="1" applyAlignment="1">
      <alignment vertical="center"/>
    </xf>
    <xf numFmtId="0" fontId="60" fillId="0" borderId="0" xfId="0" applyFont="1"/>
    <xf numFmtId="0" fontId="61" fillId="0" borderId="0" xfId="0" applyFont="1"/>
    <xf numFmtId="0" fontId="0" fillId="0" borderId="0" xfId="0" applyFill="1" applyAlignment="1"/>
    <xf numFmtId="0" fontId="62" fillId="0" borderId="0" xfId="0" applyFont="1" applyAlignment="1"/>
    <xf numFmtId="0" fontId="17" fillId="0" borderId="32" xfId="0" applyFont="1" applyFill="1" applyBorder="1" applyAlignment="1">
      <alignment horizontal="left"/>
    </xf>
    <xf numFmtId="0" fontId="17" fillId="0" borderId="32" xfId="0" applyFont="1" applyBorder="1" applyAlignment="1">
      <alignment horizontal="left" wrapText="1"/>
    </xf>
    <xf numFmtId="0" fontId="17" fillId="0" borderId="32" xfId="0" applyFont="1" applyBorder="1" applyAlignment="1">
      <alignment horizontal="left"/>
    </xf>
    <xf numFmtId="0" fontId="17" fillId="0" borderId="0" xfId="0" applyFont="1" applyFill="1" applyBorder="1" applyAlignment="1">
      <alignment horizontal="left"/>
    </xf>
    <xf numFmtId="0" fontId="0" fillId="0" borderId="33" xfId="0" applyFill="1" applyBorder="1" applyAlignment="1">
      <alignment vertical="top"/>
    </xf>
    <xf numFmtId="0" fontId="0" fillId="0" borderId="33" xfId="0" applyBorder="1" applyAlignment="1">
      <alignment vertical="top"/>
    </xf>
    <xf numFmtId="167" fontId="0" fillId="0" borderId="0" xfId="0" applyNumberFormat="1"/>
    <xf numFmtId="0" fontId="0" fillId="18" borderId="0" xfId="0" applyFill="1"/>
    <xf numFmtId="0" fontId="0" fillId="25" borderId="0" xfId="0" applyFill="1"/>
    <xf numFmtId="0" fontId="0" fillId="26" borderId="0" xfId="0" applyFill="1"/>
    <xf numFmtId="0" fontId="38" fillId="3" borderId="0" xfId="0" applyFont="1" applyFill="1" applyProtection="1">
      <protection locked="0"/>
    </xf>
    <xf numFmtId="0" fontId="2" fillId="0" borderId="0" xfId="0" applyFont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left" vertical="center" indent="1"/>
      <protection hidden="1"/>
    </xf>
    <xf numFmtId="164" fontId="8" fillId="11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0" borderId="0" xfId="0" applyNumberFormat="1" applyFont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left" vertical="center" wrapText="1" indent="1"/>
      <protection hidden="1"/>
    </xf>
    <xf numFmtId="0" fontId="31" fillId="0" borderId="0" xfId="0" applyFont="1" applyAlignment="1" applyProtection="1">
      <alignment vertical="top"/>
      <protection hidden="1"/>
    </xf>
    <xf numFmtId="0" fontId="12" fillId="27" borderId="0" xfId="0" applyFont="1" applyFill="1" applyProtection="1">
      <protection locked="0"/>
    </xf>
    <xf numFmtId="0" fontId="12" fillId="19" borderId="0" xfId="0" applyFont="1" applyFill="1" applyProtection="1">
      <protection locked="0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5" fillId="0" borderId="0" xfId="0" applyFont="1" applyBorder="1" applyProtection="1">
      <protection hidden="1"/>
    </xf>
    <xf numFmtId="0" fontId="66" fillId="0" borderId="0" xfId="0" applyFont="1" applyProtection="1">
      <protection hidden="1"/>
    </xf>
    <xf numFmtId="0" fontId="64" fillId="0" borderId="0" xfId="0" applyFont="1" applyAlignment="1" applyProtection="1">
      <alignment horizontal="right"/>
      <protection hidden="1"/>
    </xf>
    <xf numFmtId="0" fontId="10" fillId="0" borderId="34" xfId="0" applyFont="1" applyBorder="1" applyAlignment="1" applyProtection="1">
      <alignment horizontal="center" vertical="center"/>
      <protection hidden="1"/>
    </xf>
    <xf numFmtId="168" fontId="18" fillId="0" borderId="0" xfId="0" applyNumberFormat="1" applyFont="1" applyAlignment="1" applyProtection="1">
      <alignment horizontal="center" vertical="top" wrapText="1"/>
      <protection hidden="1"/>
    </xf>
    <xf numFmtId="0" fontId="39" fillId="0" borderId="0" xfId="0" applyFont="1" applyAlignment="1" applyProtection="1">
      <alignment vertical="top" wrapText="1"/>
      <protection hidden="1"/>
    </xf>
    <xf numFmtId="168" fontId="18" fillId="11" borderId="0" xfId="0" applyNumberFormat="1" applyFont="1" applyFill="1" applyAlignment="1" applyProtection="1">
      <alignment horizontal="center" vertical="top" wrapText="1"/>
      <protection hidden="1"/>
    </xf>
    <xf numFmtId="0" fontId="39" fillId="11" borderId="0" xfId="0" applyFont="1" applyFill="1" applyAlignment="1" applyProtection="1">
      <alignment vertical="top" wrapText="1"/>
      <protection hidden="1"/>
    </xf>
    <xf numFmtId="168" fontId="18" fillId="28" borderId="2" xfId="0" applyNumberFormat="1" applyFont="1" applyFill="1" applyBorder="1" applyAlignment="1" applyProtection="1">
      <alignment horizontal="center" vertical="top" wrapText="1"/>
      <protection hidden="1"/>
    </xf>
    <xf numFmtId="0" fontId="39" fillId="28" borderId="2" xfId="0" applyFont="1" applyFill="1" applyBorder="1" applyAlignment="1" applyProtection="1">
      <alignment vertical="top" wrapText="1"/>
      <protection hidden="1"/>
    </xf>
    <xf numFmtId="0" fontId="67" fillId="0" borderId="0" xfId="0" applyFont="1" applyProtection="1">
      <protection hidden="1"/>
    </xf>
    <xf numFmtId="0" fontId="63" fillId="0" borderId="0" xfId="0" applyFont="1" applyAlignment="1" applyProtection="1">
      <alignment horizontal="right"/>
      <protection hidden="1"/>
    </xf>
    <xf numFmtId="0" fontId="10" fillId="0" borderId="35" xfId="0" applyFont="1" applyBorder="1" applyAlignment="1" applyProtection="1">
      <alignment horizontal="center" vertical="center"/>
      <protection hidden="1"/>
    </xf>
    <xf numFmtId="0" fontId="10" fillId="0" borderId="36" xfId="0" applyFont="1" applyBorder="1" applyAlignment="1" applyProtection="1">
      <alignment horizontal="center" vertical="center"/>
      <protection hidden="1"/>
    </xf>
    <xf numFmtId="0" fontId="10" fillId="0" borderId="37" xfId="0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top" wrapText="1"/>
      <protection hidden="1"/>
    </xf>
    <xf numFmtId="0" fontId="39" fillId="0" borderId="0" xfId="0" applyFont="1" applyAlignment="1" applyProtection="1">
      <alignment horizontal="left" vertical="top" wrapText="1"/>
      <protection hidden="1"/>
    </xf>
    <xf numFmtId="0" fontId="39" fillId="0" borderId="0" xfId="0" applyFont="1" applyAlignment="1" applyProtection="1">
      <alignment horizontal="center" vertical="top" wrapText="1"/>
      <protection hidden="1"/>
    </xf>
    <xf numFmtId="0" fontId="5" fillId="29" borderId="0" xfId="0" applyFont="1" applyFill="1" applyAlignment="1" applyProtection="1">
      <alignment horizontal="center" vertical="top" wrapText="1"/>
      <protection hidden="1"/>
    </xf>
    <xf numFmtId="0" fontId="39" fillId="29" borderId="0" xfId="0" applyFont="1" applyFill="1" applyAlignment="1" applyProtection="1">
      <alignment horizontal="left" vertical="top" wrapText="1"/>
      <protection hidden="1"/>
    </xf>
    <xf numFmtId="0" fontId="39" fillId="29" borderId="0" xfId="0" applyFont="1" applyFill="1" applyAlignment="1" applyProtection="1">
      <alignment horizontal="center" vertical="top" wrapText="1"/>
      <protection hidden="1"/>
    </xf>
    <xf numFmtId="0" fontId="5" fillId="0" borderId="0" xfId="0" applyFont="1" applyFill="1" applyAlignment="1" applyProtection="1">
      <alignment horizontal="center" vertical="top" wrapText="1"/>
      <protection hidden="1"/>
    </xf>
    <xf numFmtId="0" fontId="39" fillId="0" borderId="0" xfId="0" applyFont="1" applyFill="1" applyAlignment="1" applyProtection="1">
      <alignment horizontal="left" vertical="top" wrapText="1"/>
      <protection hidden="1"/>
    </xf>
    <xf numFmtId="0" fontId="39" fillId="0" borderId="0" xfId="0" applyFont="1" applyFill="1" applyAlignment="1" applyProtection="1">
      <alignment horizontal="center" vertical="top" wrapText="1"/>
      <protection hidden="1"/>
    </xf>
    <xf numFmtId="0" fontId="5" fillId="0" borderId="2" xfId="0" applyFont="1" applyBorder="1" applyAlignment="1" applyProtection="1">
      <alignment horizontal="center" vertical="top" wrapText="1"/>
      <protection hidden="1"/>
    </xf>
    <xf numFmtId="0" fontId="39" fillId="0" borderId="2" xfId="0" applyFont="1" applyBorder="1" applyAlignment="1" applyProtection="1">
      <alignment horizontal="left" vertical="top" wrapText="1"/>
      <protection hidden="1"/>
    </xf>
    <xf numFmtId="0" fontId="39" fillId="0" borderId="2" xfId="0" applyFont="1" applyBorder="1" applyAlignment="1" applyProtection="1">
      <alignment horizontal="center" vertical="top" wrapText="1"/>
      <protection hidden="1"/>
    </xf>
    <xf numFmtId="0" fontId="69" fillId="0" borderId="0" xfId="0" applyFont="1" applyAlignment="1" applyProtection="1">
      <protection hidden="1"/>
    </xf>
    <xf numFmtId="0" fontId="69" fillId="0" borderId="0" xfId="0" applyFont="1" applyAlignment="1" applyProtection="1">
      <alignment wrapText="1"/>
      <protection hidden="1"/>
    </xf>
    <xf numFmtId="0" fontId="70" fillId="0" borderId="0" xfId="0" applyFont="1" applyAlignment="1" applyProtection="1">
      <alignment wrapText="1"/>
      <protection hidden="1"/>
    </xf>
    <xf numFmtId="0" fontId="69" fillId="0" borderId="0" xfId="0" applyFont="1" applyAlignment="1" applyProtection="1">
      <alignment horizontal="left" inden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71" fillId="0" borderId="0" xfId="0" applyFont="1"/>
    <xf numFmtId="0" fontId="0" fillId="0" borderId="0" xfId="0" applyAlignment="1">
      <alignment vertical="center"/>
    </xf>
    <xf numFmtId="0" fontId="18" fillId="0" borderId="0" xfId="0" applyFont="1" applyFill="1" applyAlignment="1" applyProtection="1">
      <alignment wrapText="1"/>
      <protection hidden="1"/>
    </xf>
    <xf numFmtId="3" fontId="0" fillId="0" borderId="0" xfId="0" applyNumberFormat="1" applyFont="1" applyFill="1" applyAlignment="1" applyProtection="1">
      <alignment horizontal="right" vertical="center"/>
      <protection hidden="1"/>
    </xf>
    <xf numFmtId="0" fontId="30" fillId="0" borderId="0" xfId="0" quotePrefix="1" applyFont="1" applyAlignment="1" applyProtection="1">
      <alignment horizontal="left"/>
      <protection hidden="1"/>
    </xf>
    <xf numFmtId="0" fontId="73" fillId="0" borderId="0" xfId="0" applyFont="1"/>
    <xf numFmtId="0" fontId="18" fillId="11" borderId="0" xfId="0" applyFont="1" applyFill="1" applyBorder="1" applyAlignment="1" applyProtection="1">
      <alignment horizontal="right" vertical="center" wrapText="1"/>
      <protection hidden="1"/>
    </xf>
    <xf numFmtId="0" fontId="18" fillId="4" borderId="0" xfId="0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horizontal="right" vertical="center"/>
      <protection hidden="1"/>
    </xf>
    <xf numFmtId="0" fontId="0" fillId="0" borderId="0" xfId="0" applyAlignment="1">
      <alignment horizontal="left" indent="1"/>
    </xf>
    <xf numFmtId="165" fontId="5" fillId="11" borderId="0" xfId="0" applyNumberFormat="1" applyFont="1" applyFill="1" applyBorder="1" applyAlignment="1" applyProtection="1">
      <alignment vertical="center" wrapText="1"/>
      <protection hidden="1"/>
    </xf>
    <xf numFmtId="165" fontId="5" fillId="4" borderId="0" xfId="0" applyNumberFormat="1" applyFont="1" applyFill="1" applyBorder="1" applyAlignment="1" applyProtection="1">
      <alignment vertical="center" wrapText="1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0" fontId="13" fillId="0" borderId="0" xfId="0" applyFont="1"/>
    <xf numFmtId="0" fontId="6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1" fillId="6" borderId="0" xfId="0" applyFont="1" applyFill="1"/>
    <xf numFmtId="0" fontId="3" fillId="6" borderId="0" xfId="0" applyFont="1" applyFill="1"/>
    <xf numFmtId="0" fontId="24" fillId="0" borderId="0" xfId="0" applyFont="1" applyBorder="1" applyAlignment="1" applyProtection="1">
      <alignment horizontal="left" vertical="top" wrapText="1"/>
      <protection hidden="1"/>
    </xf>
    <xf numFmtId="0" fontId="33" fillId="0" borderId="0" xfId="0" applyFont="1" applyBorder="1" applyAlignment="1" applyProtection="1">
      <alignment horizontal="left" vertical="top" wrapText="1"/>
      <protection hidden="1"/>
    </xf>
    <xf numFmtId="0" fontId="24" fillId="0" borderId="17" xfId="0" applyFont="1" applyBorder="1" applyAlignment="1" applyProtection="1">
      <alignment horizontal="left" vertical="top" wrapText="1"/>
      <protection hidden="1"/>
    </xf>
    <xf numFmtId="0" fontId="40" fillId="0" borderId="0" xfId="0" applyFont="1" applyBorder="1" applyAlignment="1" applyProtection="1">
      <alignment horizontal="left" vertical="top" wrapText="1"/>
      <protection hidden="1"/>
    </xf>
    <xf numFmtId="0" fontId="34" fillId="0" borderId="0" xfId="0" applyFont="1" applyBorder="1" applyAlignment="1" applyProtection="1">
      <alignment horizontal="left" vertical="top" wrapText="1"/>
      <protection hidden="1"/>
    </xf>
    <xf numFmtId="0" fontId="34" fillId="0" borderId="17" xfId="0" applyFont="1" applyBorder="1" applyAlignment="1" applyProtection="1">
      <alignment horizontal="left" vertical="top" wrapText="1"/>
      <protection hidden="1"/>
    </xf>
    <xf numFmtId="0" fontId="6" fillId="0" borderId="17" xfId="0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left" vertical="center" wrapText="1"/>
      <protection hidden="1"/>
    </xf>
    <xf numFmtId="0" fontId="21" fillId="0" borderId="0" xfId="0" applyFont="1" applyBorder="1" applyAlignment="1" applyProtection="1">
      <alignment horizontal="center" vertical="center" wrapText="1"/>
      <protection hidden="1"/>
    </xf>
    <xf numFmtId="0" fontId="22" fillId="0" borderId="0" xfId="0" applyFont="1" applyBorder="1" applyAlignment="1" applyProtection="1">
      <alignment horizontal="center" vertical="center" wrapText="1"/>
      <protection hidden="1"/>
    </xf>
    <xf numFmtId="0" fontId="50" fillId="0" borderId="0" xfId="0" applyFont="1" applyBorder="1" applyAlignment="1" applyProtection="1">
      <alignment horizontal="center" vertical="top"/>
      <protection hidden="1"/>
    </xf>
    <xf numFmtId="0" fontId="53" fillId="0" borderId="0" xfId="0" applyFont="1" applyBorder="1" applyAlignment="1" applyProtection="1">
      <alignment horizontal="center"/>
      <protection hidden="1"/>
    </xf>
    <xf numFmtId="0" fontId="18" fillId="0" borderId="0" xfId="0" applyFont="1" applyAlignment="1" applyProtection="1">
      <alignment wrapText="1"/>
      <protection hidden="1"/>
    </xf>
    <xf numFmtId="0" fontId="6" fillId="0" borderId="0" xfId="0" applyFont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left" vertical="top" wrapText="1"/>
      <protection hidden="1"/>
    </xf>
    <xf numFmtId="0" fontId="30" fillId="0" borderId="24" xfId="0" applyFont="1" applyFill="1" applyBorder="1" applyAlignment="1" applyProtection="1">
      <alignment horizontal="left" vertical="center" wrapText="1"/>
      <protection hidden="1"/>
    </xf>
    <xf numFmtId="0" fontId="30" fillId="0" borderId="25" xfId="0" applyFont="1" applyFill="1" applyBorder="1" applyAlignment="1" applyProtection="1">
      <alignment horizontal="left" vertical="center" wrapText="1"/>
      <protection hidden="1"/>
    </xf>
    <xf numFmtId="0" fontId="30" fillId="0" borderId="27" xfId="0" applyFont="1" applyFill="1" applyBorder="1" applyAlignment="1" applyProtection="1">
      <alignment horizontal="left" vertical="center" wrapText="1"/>
      <protection hidden="1"/>
    </xf>
    <xf numFmtId="0" fontId="30" fillId="0" borderId="28" xfId="0" applyFont="1" applyFill="1" applyBorder="1" applyAlignment="1" applyProtection="1">
      <alignment horizontal="left" vertical="center" wrapText="1"/>
      <protection hidden="1"/>
    </xf>
    <xf numFmtId="0" fontId="30" fillId="0" borderId="18" xfId="0" applyFont="1" applyFill="1" applyBorder="1" applyAlignment="1" applyProtection="1">
      <alignment horizontal="left" vertical="center" wrapText="1"/>
      <protection hidden="1"/>
    </xf>
    <xf numFmtId="0" fontId="30" fillId="0" borderId="21" xfId="0" applyFont="1" applyFill="1" applyBorder="1" applyAlignment="1" applyProtection="1">
      <alignment horizontal="left" vertical="center" wrapText="1"/>
      <protection hidden="1"/>
    </xf>
    <xf numFmtId="0" fontId="4" fillId="0" borderId="24" xfId="0" applyFont="1" applyFill="1" applyBorder="1" applyAlignment="1" applyProtection="1">
      <alignment horizontal="center" vertical="center" wrapText="1"/>
      <protection hidden="1"/>
    </xf>
    <xf numFmtId="0" fontId="4" fillId="0" borderId="25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Fill="1" applyBorder="1" applyAlignment="1" applyProtection="1">
      <alignment horizontal="center" vertical="center" wrapText="1"/>
      <protection hidden="1"/>
    </xf>
    <xf numFmtId="0" fontId="4" fillId="0" borderId="28" xfId="0" applyFont="1" applyFill="1" applyBorder="1" applyAlignment="1" applyProtection="1">
      <alignment horizontal="center" vertical="center" wrapText="1"/>
      <protection hidden="1"/>
    </xf>
    <xf numFmtId="0" fontId="4" fillId="0" borderId="18" xfId="0" applyFont="1" applyFill="1" applyBorder="1" applyAlignment="1" applyProtection="1">
      <alignment horizontal="center" vertical="center" wrapText="1"/>
      <protection hidden="1"/>
    </xf>
    <xf numFmtId="0" fontId="4" fillId="0" borderId="19" xfId="0" applyFont="1" applyFill="1" applyBorder="1" applyAlignment="1" applyProtection="1">
      <alignment horizontal="center" vertical="center" wrapText="1"/>
      <protection hidden="1"/>
    </xf>
    <xf numFmtId="0" fontId="4" fillId="0" borderId="21" xfId="0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Fill="1" applyBorder="1" applyAlignment="1" applyProtection="1">
      <alignment horizontal="center" vertical="center" wrapText="1"/>
      <protection hidden="1"/>
    </xf>
    <xf numFmtId="0" fontId="30" fillId="0" borderId="19" xfId="0" applyFont="1" applyFill="1" applyBorder="1" applyAlignment="1" applyProtection="1">
      <alignment horizontal="left" vertical="center" wrapText="1"/>
      <protection hidden="1"/>
    </xf>
    <xf numFmtId="0" fontId="30" fillId="0" borderId="22" xfId="0" applyFont="1" applyFill="1" applyBorder="1" applyAlignment="1" applyProtection="1">
      <alignment horizontal="left" vertical="center" wrapText="1"/>
      <protection hidden="1"/>
    </xf>
    <xf numFmtId="0" fontId="29" fillId="19" borderId="11" xfId="0" applyFont="1" applyFill="1" applyBorder="1" applyAlignment="1" applyProtection="1">
      <alignment horizontal="center" vertical="center" textRotation="90"/>
      <protection hidden="1"/>
    </xf>
    <xf numFmtId="0" fontId="29" fillId="19" borderId="13" xfId="0" applyFont="1" applyFill="1" applyBorder="1" applyAlignment="1" applyProtection="1">
      <alignment horizontal="center" vertical="center" textRotation="90"/>
      <protection hidden="1"/>
    </xf>
    <xf numFmtId="0" fontId="28" fillId="16" borderId="7" xfId="0" applyFont="1" applyFill="1" applyBorder="1" applyAlignment="1" applyProtection="1">
      <alignment horizontal="center" vertical="center" wrapText="1"/>
      <protection hidden="1"/>
    </xf>
    <xf numFmtId="0" fontId="28" fillId="16" borderId="8" xfId="0" applyFont="1" applyFill="1" applyBorder="1" applyAlignment="1" applyProtection="1">
      <alignment horizontal="center" vertical="center" wrapText="1"/>
      <protection hidden="1"/>
    </xf>
    <xf numFmtId="0" fontId="20" fillId="0" borderId="5" xfId="0" applyFont="1" applyBorder="1" applyAlignment="1" applyProtection="1">
      <alignment horizontal="center" vertical="center" wrapText="1"/>
      <protection hidden="1"/>
    </xf>
    <xf numFmtId="0" fontId="20" fillId="0" borderId="6" xfId="0" applyFont="1" applyBorder="1" applyAlignment="1" applyProtection="1">
      <alignment horizontal="center" vertical="center"/>
      <protection hidden="1"/>
    </xf>
    <xf numFmtId="0" fontId="20" fillId="0" borderId="9" xfId="0" applyFont="1" applyBorder="1" applyAlignment="1" applyProtection="1">
      <alignment horizontal="center" vertical="center"/>
      <protection hidden="1"/>
    </xf>
    <xf numFmtId="0" fontId="20" fillId="0" borderId="4" xfId="0" applyFont="1" applyBorder="1" applyAlignment="1" applyProtection="1">
      <alignment horizontal="center" vertical="center"/>
      <protection hidden="1"/>
    </xf>
    <xf numFmtId="0" fontId="32" fillId="0" borderId="0" xfId="0" applyFont="1" applyBorder="1" applyAlignment="1" applyProtection="1">
      <alignment horizontal="left" vertical="top" wrapText="1"/>
      <protection hidden="1"/>
    </xf>
    <xf numFmtId="0" fontId="30" fillId="0" borderId="0" xfId="0" applyFont="1" applyAlignment="1" applyProtection="1">
      <alignment horizontal="left" wrapText="1" indent="1"/>
      <protection hidden="1"/>
    </xf>
    <xf numFmtId="0" fontId="69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vertical="center" wrapText="1"/>
      <protection hidden="1"/>
    </xf>
    <xf numFmtId="0" fontId="0" fillId="23" borderId="0" xfId="0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colors>
    <mruColors>
      <color rgb="FF00FF00"/>
      <color rgb="FFE5FFE5"/>
      <color rgb="FFCCFFFF"/>
      <color rgb="FFFF6600"/>
      <color rgb="FFFFF6DD"/>
      <color rgb="FFE8EDF8"/>
      <color rgb="FFFFE7FF"/>
      <color rgb="FFE3E9F5"/>
      <color rgb="FFF0F3FA"/>
      <color rgb="FFFFA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poblacion!$P$35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poblacion!$P$36:$P$50</c:f>
              <c:numCache>
                <c:formatCode>#,##0</c:formatCode>
                <c:ptCount val="15"/>
                <c:pt idx="0">
                  <c:v>35842</c:v>
                </c:pt>
                <c:pt idx="1">
                  <c:v>39534.999999999993</c:v>
                </c:pt>
                <c:pt idx="2">
                  <c:v>44206</c:v>
                </c:pt>
                <c:pt idx="3">
                  <c:v>45350</c:v>
                </c:pt>
                <c:pt idx="4">
                  <c:v>38130</c:v>
                </c:pt>
                <c:pt idx="5">
                  <c:v>37434</c:v>
                </c:pt>
                <c:pt idx="6">
                  <c:v>30801</c:v>
                </c:pt>
                <c:pt idx="7">
                  <c:v>28163</c:v>
                </c:pt>
                <c:pt idx="8">
                  <c:v>22816</c:v>
                </c:pt>
                <c:pt idx="9">
                  <c:v>21428.000000000004</c:v>
                </c:pt>
                <c:pt idx="10">
                  <c:v>16727</c:v>
                </c:pt>
                <c:pt idx="11">
                  <c:v>14731.734406551819</c:v>
                </c:pt>
                <c:pt idx="12">
                  <c:v>10116.265593448185</c:v>
                </c:pt>
                <c:pt idx="13">
                  <c:v>8949.1690892465849</c:v>
                </c:pt>
                <c:pt idx="14">
                  <c:v>10841.830910753415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AC-4969-8BEE-0B7DB3F906B5}"/>
            </c:ext>
          </c:extLst>
        </c:ser>
        <c:ser>
          <c:idx val="1"/>
          <c:order val="1"/>
          <c:tx>
            <c:strRef>
              <c:f>poblacion!$Q$35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poblacion!$Q$36:$Q$50</c:f>
              <c:numCache>
                <c:formatCode>#,##0;#,##0</c:formatCode>
                <c:ptCount val="15"/>
                <c:pt idx="0">
                  <c:v>-34652.999999999993</c:v>
                </c:pt>
                <c:pt idx="1">
                  <c:v>-38781</c:v>
                </c:pt>
                <c:pt idx="2">
                  <c:v>-43958.999999999993</c:v>
                </c:pt>
                <c:pt idx="3">
                  <c:v>-46135.999999999985</c:v>
                </c:pt>
                <c:pt idx="4">
                  <c:v>-41150</c:v>
                </c:pt>
                <c:pt idx="5">
                  <c:v>-42158</c:v>
                </c:pt>
                <c:pt idx="6">
                  <c:v>-36195</c:v>
                </c:pt>
                <c:pt idx="7">
                  <c:v>-32310.999999999996</c:v>
                </c:pt>
                <c:pt idx="8">
                  <c:v>-27052</c:v>
                </c:pt>
                <c:pt idx="9">
                  <c:v>-25282</c:v>
                </c:pt>
                <c:pt idx="10">
                  <c:v>-19556</c:v>
                </c:pt>
                <c:pt idx="11">
                  <c:v>-18810.901058425352</c:v>
                </c:pt>
                <c:pt idx="12">
                  <c:v>-11476.09894157465</c:v>
                </c:pt>
                <c:pt idx="13">
                  <c:v>-11463.923891178078</c:v>
                </c:pt>
                <c:pt idx="14">
                  <c:v>-15263.076108821922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AC-4969-8BEE-0B7DB3F9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Nº de establecimientos de salud - 2018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s-ES" sz="1200">
                <a:solidFill>
                  <a:srgbClr val="0070C0"/>
                </a:solidFill>
              </a:rPr>
              <a:t>(Censo</a:t>
            </a:r>
            <a:r>
              <a:rPr lang="es-ES" sz="1200" baseline="0">
                <a:solidFill>
                  <a:srgbClr val="0070C0"/>
                </a:solidFill>
              </a:rPr>
              <a:t> GAMLP)</a:t>
            </a:r>
            <a:endParaRPr lang="es-ES" sz="12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D12-49AE-B20A-CB9886359C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salud!$I$7:$M$7</c:f>
              <c:strCache>
                <c:ptCount val="5"/>
                <c:pt idx="0">
                  <c:v>Macrodistrito Max Paredes</c:v>
                </c:pt>
                <c:pt idx="1">
                  <c:v>Distrito 7</c:v>
                </c:pt>
                <c:pt idx="2">
                  <c:v>Distrito 8</c:v>
                </c:pt>
                <c:pt idx="3">
                  <c:v>Distrito 9</c:v>
                </c:pt>
                <c:pt idx="4">
                  <c:v>Distrito 10</c:v>
                </c:pt>
              </c:strCache>
            </c:strRef>
          </c:cat>
          <c:val>
            <c:numRef>
              <c:f>salud!$I$12:$M$12</c:f>
              <c:numCache>
                <c:formatCode>General</c:formatCode>
                <c:ptCount val="5"/>
                <c:pt idx="0">
                  <c:v>26</c:v>
                </c:pt>
                <c:pt idx="1">
                  <c:v>6</c:v>
                </c:pt>
                <c:pt idx="2">
                  <c:v>5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2-49AE-B20A-CB9886359C4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22347008"/>
        <c:axId val="622347424"/>
      </c:barChart>
      <c:catAx>
        <c:axId val="62234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22347424"/>
        <c:crosses val="autoZero"/>
        <c:auto val="1"/>
        <c:lblAlgn val="ctr"/>
        <c:lblOffset val="100"/>
        <c:noMultiLvlLbl val="0"/>
      </c:catAx>
      <c:valAx>
        <c:axId val="62234742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22347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000" b="0" i="0" baseline="0">
                <a:effectLst/>
              </a:rPr>
              <a:t>Población de 15 años y más de edad que no sabe leer ni escribir - 2016</a:t>
            </a:r>
            <a:endParaRPr lang="es-ES" sz="1000">
              <a:effectLst/>
            </a:endParaRPr>
          </a:p>
          <a:p>
            <a:pPr>
              <a:defRPr sz="1000">
                <a:solidFill>
                  <a:srgbClr val="0070C0"/>
                </a:solidFill>
              </a:defRPr>
            </a:pPr>
            <a:r>
              <a:rPr lang="es-ES" sz="1000" b="0" i="0" baseline="0">
                <a:effectLst/>
              </a:rPr>
              <a:t>(En porcentaje)</a:t>
            </a:r>
            <a:endParaRPr lang="es-E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054644808743168E-2"/>
          <c:y val="0.17268518518518516"/>
          <c:w val="0.93989071038251371"/>
          <c:h val="0.669058763487897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BD01-4211-8EF8-F2C401D984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01-4211-8EF8-F2C401D98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educacion!$F$7:$K$7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educacion!$F$43:$K$43</c:f>
              <c:numCache>
                <c:formatCode>0.0</c:formatCode>
                <c:ptCount val="6"/>
                <c:pt idx="0">
                  <c:v>1.1965033658857769</c:v>
                </c:pt>
                <c:pt idx="1">
                  <c:v>1.457442662699058</c:v>
                </c:pt>
                <c:pt idx="2">
                  <c:v>1.7982514152820275</c:v>
                </c:pt>
                <c:pt idx="3">
                  <c:v>0.19777842358487521</c:v>
                </c:pt>
                <c:pt idx="4">
                  <c:v>2.5998312599619773</c:v>
                </c:pt>
                <c:pt idx="5">
                  <c:v>0.67638630273414468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01-4211-8EF8-F2C401D98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6"/>
        <c:overlap val="-27"/>
        <c:axId val="407201904"/>
        <c:axId val="407201488"/>
      </c:barChart>
      <c:catAx>
        <c:axId val="4072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01488"/>
        <c:crosses val="autoZero"/>
        <c:auto val="1"/>
        <c:lblAlgn val="ctr"/>
        <c:lblOffset val="100"/>
        <c:noMultiLvlLbl val="0"/>
      </c:catAx>
      <c:valAx>
        <c:axId val="40720148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07201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Calidad de aprendizaje 2014:</a:t>
            </a:r>
            <a:r>
              <a:rPr lang="es-ES" sz="1200" baseline="0">
                <a:solidFill>
                  <a:srgbClr val="0070C0"/>
                </a:solidFill>
              </a:rPr>
              <a:t> % de respuestas correctas</a:t>
            </a:r>
            <a:endParaRPr lang="es-ES" sz="12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289403840077759E-2"/>
          <c:y val="0.10949074074074074"/>
          <c:w val="0.94142119231984445"/>
          <c:h val="0.59989975211431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educacion!$F$7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educacion!$O$72:$P$75</c:f>
              <c:multiLvlStrCache>
                <c:ptCount val="4"/>
                <c:lvl>
                  <c:pt idx="0">
                    <c:v>Primaria</c:v>
                  </c:pt>
                  <c:pt idx="1">
                    <c:v>Secundaria</c:v>
                  </c:pt>
                  <c:pt idx="2">
                    <c:v>Primaria</c:v>
                  </c:pt>
                  <c:pt idx="3">
                    <c:v>Secundaria</c:v>
                  </c:pt>
                </c:lvl>
                <c:lvl>
                  <c:pt idx="0">
                    <c:v>Matemáticas</c:v>
                  </c:pt>
                  <c:pt idx="2">
                    <c:v>Lenguaje</c:v>
                  </c:pt>
                </c:lvl>
              </c:multiLvlStrCache>
            </c:multiLvlStrRef>
          </c:cat>
          <c:val>
            <c:numRef>
              <c:f>educacion!$Q$72:$Q$75</c:f>
              <c:numCache>
                <c:formatCode>0.0</c:formatCode>
                <c:ptCount val="4"/>
                <c:pt idx="0">
                  <c:v>36.4</c:v>
                </c:pt>
                <c:pt idx="1">
                  <c:v>19.899999999999999</c:v>
                </c:pt>
                <c:pt idx="2">
                  <c:v>44.9</c:v>
                </c:pt>
                <c:pt idx="3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B-463D-AC21-705D56E2B1C4}"/>
            </c:ext>
          </c:extLst>
        </c:ser>
        <c:ser>
          <c:idx val="1"/>
          <c:order val="1"/>
          <c:tx>
            <c:strRef>
              <c:f>educacion!$G$7</c:f>
              <c:strCache>
                <c:ptCount val="1"/>
                <c:pt idx="0">
                  <c:v>Macrodistrito Max Paredes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educacion!$O$72:$P$75</c:f>
              <c:multiLvlStrCache>
                <c:ptCount val="4"/>
                <c:lvl>
                  <c:pt idx="0">
                    <c:v>Primaria</c:v>
                  </c:pt>
                  <c:pt idx="1">
                    <c:v>Secundaria</c:v>
                  </c:pt>
                  <c:pt idx="2">
                    <c:v>Primaria</c:v>
                  </c:pt>
                  <c:pt idx="3">
                    <c:v>Secundaria</c:v>
                  </c:pt>
                </c:lvl>
                <c:lvl>
                  <c:pt idx="0">
                    <c:v>Matemáticas</c:v>
                  </c:pt>
                  <c:pt idx="2">
                    <c:v>Lenguaje</c:v>
                  </c:pt>
                </c:lvl>
              </c:multiLvlStrCache>
            </c:multiLvlStrRef>
          </c:cat>
          <c:val>
            <c:numRef>
              <c:f>educacion!$R$72:$R$75</c:f>
              <c:numCache>
                <c:formatCode>0.0</c:formatCode>
                <c:ptCount val="4"/>
                <c:pt idx="0">
                  <c:v>33.200000000000003</c:v>
                </c:pt>
                <c:pt idx="1">
                  <c:v>18.399999999999999</c:v>
                </c:pt>
                <c:pt idx="2">
                  <c:v>40.1</c:v>
                </c:pt>
                <c:pt idx="3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B-463D-AC21-705D56E2B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43586208"/>
        <c:axId val="543590368"/>
      </c:barChart>
      <c:catAx>
        <c:axId val="54358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43590368"/>
        <c:crosses val="autoZero"/>
        <c:auto val="1"/>
        <c:lblAlgn val="ctr"/>
        <c:lblOffset val="100"/>
        <c:noMultiLvlLbl val="0"/>
      </c:catAx>
      <c:valAx>
        <c:axId val="54359036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43586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Nº de Establecimientos Educativos censados - 2017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9977858872738086E-2"/>
          <c:y val="0.11412037037037037"/>
          <c:w val="0.94004428225452386"/>
          <c:h val="0.727623578302712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A4-44DE-A073-48DE3630C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educacion!$G$7:$K$7</c:f>
              <c:strCache>
                <c:ptCount val="5"/>
                <c:pt idx="0">
                  <c:v>Macrodistrito Max Paredes</c:v>
                </c:pt>
                <c:pt idx="1">
                  <c:v>Distrito 7</c:v>
                </c:pt>
                <c:pt idx="2">
                  <c:v>Distrito 8</c:v>
                </c:pt>
                <c:pt idx="3">
                  <c:v>Distrito 9</c:v>
                </c:pt>
                <c:pt idx="4">
                  <c:v>Distrito 10</c:v>
                </c:pt>
              </c:strCache>
            </c:strRef>
          </c:cat>
          <c:val>
            <c:numRef>
              <c:f>educacion!$G$14:$K$14</c:f>
              <c:numCache>
                <c:formatCode>#,##0</c:formatCode>
                <c:ptCount val="5"/>
                <c:pt idx="0">
                  <c:v>27</c:v>
                </c:pt>
                <c:pt idx="1">
                  <c:v>5</c:v>
                </c:pt>
                <c:pt idx="2">
                  <c:v>5</c:v>
                </c:pt>
                <c:pt idx="3">
                  <c:v>11</c:v>
                </c:pt>
                <c:pt idx="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A4-44DE-A073-48DE3630CF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07201904"/>
        <c:axId val="407201488"/>
      </c:barChart>
      <c:catAx>
        <c:axId val="40720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7201488"/>
        <c:crosses val="autoZero"/>
        <c:auto val="1"/>
        <c:lblAlgn val="ctr"/>
        <c:lblOffset val="100"/>
        <c:noMultiLvlLbl val="0"/>
      </c:catAx>
      <c:valAx>
        <c:axId val="40720148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0720190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Censo Educativo 2017: Nº de sillas y mesas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023381452318461"/>
          <c:y val="0.16041666666666668"/>
          <c:w val="0.81292172988846567"/>
          <c:h val="0.617444954797316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educacion!$E$30</c:f>
              <c:strCache>
                <c:ptCount val="1"/>
                <c:pt idx="0">
                  <c:v>Número de sillas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7BC-4D1C-AAEA-8DDF2E6C11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educacion!$G$7:$K$7</c:f>
              <c:strCache>
                <c:ptCount val="5"/>
                <c:pt idx="0">
                  <c:v>Macrodistrito Max Paredes</c:v>
                </c:pt>
                <c:pt idx="1">
                  <c:v>Distrito 7</c:v>
                </c:pt>
                <c:pt idx="2">
                  <c:v>Distrito 8</c:v>
                </c:pt>
                <c:pt idx="3">
                  <c:v>Distrito 9</c:v>
                </c:pt>
                <c:pt idx="4">
                  <c:v>Distrito 10</c:v>
                </c:pt>
              </c:strCache>
            </c:strRef>
          </c:cat>
          <c:val>
            <c:numRef>
              <c:f>educacion!$G$30:$K$30</c:f>
              <c:numCache>
                <c:formatCode>#,##0</c:formatCode>
                <c:ptCount val="5"/>
                <c:pt idx="0">
                  <c:v>14076</c:v>
                </c:pt>
                <c:pt idx="1">
                  <c:v>1510</c:v>
                </c:pt>
                <c:pt idx="2">
                  <c:v>2989</c:v>
                </c:pt>
                <c:pt idx="3">
                  <c:v>5643</c:v>
                </c:pt>
                <c:pt idx="4">
                  <c:v>3934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C-4D1C-AAEA-8DDF2E6C1107}"/>
            </c:ext>
          </c:extLst>
        </c:ser>
        <c:ser>
          <c:idx val="1"/>
          <c:order val="1"/>
          <c:tx>
            <c:strRef>
              <c:f>educacion!$E$28</c:f>
              <c:strCache>
                <c:ptCount val="1"/>
                <c:pt idx="0">
                  <c:v>Número de mesas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educacion!$G$28:$K$28</c:f>
              <c:numCache>
                <c:formatCode>#,##0</c:formatCode>
                <c:ptCount val="5"/>
                <c:pt idx="0">
                  <c:v>6619</c:v>
                </c:pt>
                <c:pt idx="1">
                  <c:v>723</c:v>
                </c:pt>
                <c:pt idx="2">
                  <c:v>1585</c:v>
                </c:pt>
                <c:pt idx="3">
                  <c:v>2581</c:v>
                </c:pt>
                <c:pt idx="4">
                  <c:v>1730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A3-450B-BCDC-396FAA3D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0849952"/>
        <c:axId val="600852032"/>
      </c:barChart>
      <c:catAx>
        <c:axId val="60084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0852032"/>
        <c:crosses val="autoZero"/>
        <c:auto val="1"/>
        <c:lblAlgn val="ctr"/>
        <c:lblOffset val="100"/>
        <c:noMultiLvlLbl val="0"/>
      </c:catAx>
      <c:valAx>
        <c:axId val="600852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Nº de</a:t>
                </a:r>
                <a:r>
                  <a:rPr lang="es-ES" b="1" baseline="0"/>
                  <a:t> sillas</a:t>
                </a:r>
                <a:endParaRPr lang="es-ES" b="1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0084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hogares</a:t>
            </a:r>
            <a:r>
              <a:rPr lang="es-ES" baseline="0">
                <a:solidFill>
                  <a:srgbClr val="0070C0"/>
                </a:solidFill>
              </a:rPr>
              <a:t> que viven en alquiler</a:t>
            </a:r>
            <a:endParaRPr lang="es-E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779996395413449E-2"/>
          <c:y val="0.1115277777777778"/>
          <c:w val="0.93844000720917309"/>
          <c:h val="0.7302161708953046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9EFC-43EB-B0AC-391F1F2C54E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9EFC-43EB-B0AC-391F1F2C54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vivienda!$F$7:$K$7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vivienda!$F$21:$K$21</c:f>
              <c:numCache>
                <c:formatCode>0.0</c:formatCode>
                <c:ptCount val="6"/>
                <c:pt idx="0">
                  <c:v>16.536912836990115</c:v>
                </c:pt>
                <c:pt idx="1">
                  <c:v>16.578159488498521</c:v>
                </c:pt>
                <c:pt idx="2">
                  <c:v>14.285714285714299</c:v>
                </c:pt>
                <c:pt idx="3">
                  <c:v>15</c:v>
                </c:pt>
                <c:pt idx="4">
                  <c:v>23.125</c:v>
                </c:pt>
                <c:pt idx="5">
                  <c:v>12.857142857142867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C-43EB-B0AC-391F1F2C5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27"/>
        <c:axId val="552648944"/>
        <c:axId val="552648528"/>
      </c:barChart>
      <c:catAx>
        <c:axId val="5526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2648528"/>
        <c:crosses val="autoZero"/>
        <c:auto val="1"/>
        <c:lblAlgn val="ctr"/>
        <c:lblOffset val="100"/>
        <c:noMultiLvlLbl val="0"/>
      </c:catAx>
      <c:valAx>
        <c:axId val="5526485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52648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</a:t>
            </a:r>
            <a:r>
              <a:rPr lang="es-ES" baseline="0">
                <a:solidFill>
                  <a:srgbClr val="0070C0"/>
                </a:solidFill>
              </a:rPr>
              <a:t> viviendas con pared de ladrillo</a:t>
            </a:r>
            <a:endParaRPr lang="es-E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06-4448-93BB-33FB77E9C8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06-4448-93BB-33FB77E9C8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vivienda!$F$7:$K$7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vivienda!$F$33:$K$33</c:f>
              <c:numCache>
                <c:formatCode>0.0</c:formatCode>
                <c:ptCount val="6"/>
                <c:pt idx="0">
                  <c:v>73.728177928108181</c:v>
                </c:pt>
                <c:pt idx="1">
                  <c:v>73.027805140553454</c:v>
                </c:pt>
                <c:pt idx="2">
                  <c:v>77.857142857142875</c:v>
                </c:pt>
                <c:pt idx="3">
                  <c:v>77.5</c:v>
                </c:pt>
                <c:pt idx="4">
                  <c:v>68.75</c:v>
                </c:pt>
                <c:pt idx="5">
                  <c:v>67.857142857142776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06-4448-93BB-33FB77E9C8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overlap val="-27"/>
        <c:axId val="552648944"/>
        <c:axId val="552648528"/>
      </c:barChart>
      <c:catAx>
        <c:axId val="5526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2648528"/>
        <c:crosses val="autoZero"/>
        <c:auto val="1"/>
        <c:lblAlgn val="ctr"/>
        <c:lblOffset val="100"/>
        <c:noMultiLvlLbl val="0"/>
      </c:catAx>
      <c:valAx>
        <c:axId val="5526485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5264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viviendas con piso de cemento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0587420797300424E-2"/>
          <c:y val="0.10226851851851854"/>
          <c:w val="0.93882515840539915"/>
          <c:h val="0.739475430154563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28-401C-93A5-A659F8A4402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28-401C-93A5-A659F8A4402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vivienda!$F$7:$K$7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vivienda!$F$41:$K$41</c:f>
              <c:numCache>
                <c:formatCode>0.0</c:formatCode>
                <c:ptCount val="6"/>
                <c:pt idx="0">
                  <c:v>40.021876562910727</c:v>
                </c:pt>
                <c:pt idx="1">
                  <c:v>39.870710884912178</c:v>
                </c:pt>
                <c:pt idx="2">
                  <c:v>16.428571428571441</c:v>
                </c:pt>
                <c:pt idx="3">
                  <c:v>56.875</c:v>
                </c:pt>
                <c:pt idx="4">
                  <c:v>53.125</c:v>
                </c:pt>
                <c:pt idx="5">
                  <c:v>25.000000000000028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28-401C-93A5-A659F8A4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38"/>
        <c:overlap val="-27"/>
        <c:axId val="552648944"/>
        <c:axId val="552648528"/>
      </c:barChart>
      <c:catAx>
        <c:axId val="552648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2648528"/>
        <c:crosses val="autoZero"/>
        <c:auto val="1"/>
        <c:lblAlgn val="ctr"/>
        <c:lblOffset val="100"/>
        <c:noMultiLvlLbl val="0"/>
      </c:catAx>
      <c:valAx>
        <c:axId val="55264852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5264894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Pobres - 2016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446-467E-AFE4-C22BE11F24E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D446-467E-AFE4-C22BE11F24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pobreza!$F$7:$K$7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pobreza!$F$14:$K$14</c:f>
              <c:numCache>
                <c:formatCode>#,##0.0</c:formatCode>
                <c:ptCount val="6"/>
                <c:pt idx="0">
                  <c:v>37.565607202200802</c:v>
                </c:pt>
                <c:pt idx="1">
                  <c:v>42.79470009018933</c:v>
                </c:pt>
                <c:pt idx="2">
                  <c:v>23.75990444362283</c:v>
                </c:pt>
                <c:pt idx="3">
                  <c:v>50.974610894799035</c:v>
                </c:pt>
                <c:pt idx="4">
                  <c:v>49.401417225578555</c:v>
                </c:pt>
                <c:pt idx="5">
                  <c:v>40.471840436802978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46-467E-AFE4-C22BE11F2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2472544"/>
        <c:axId val="442473376"/>
      </c:barChart>
      <c:catAx>
        <c:axId val="4424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3376"/>
        <c:crosses val="autoZero"/>
        <c:auto val="1"/>
        <c:lblAlgn val="ctr"/>
        <c:lblOffset val="100"/>
        <c:noMultiLvlLbl val="0"/>
      </c:catAx>
      <c:valAx>
        <c:axId val="4424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Porcentaje (%)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55420676582093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Pobres Extremos - 2016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1F-4D7E-9359-10C63213EC1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1F-4D7E-9359-10C63213E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pobreza!$F$7:$K$7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pobreza!$F$17:$K$17</c:f>
              <c:numCache>
                <c:formatCode>#,##0.0</c:formatCode>
                <c:ptCount val="6"/>
                <c:pt idx="0">
                  <c:v>17.38420889875492</c:v>
                </c:pt>
                <c:pt idx="1">
                  <c:v>21.290706008699864</c:v>
                </c:pt>
                <c:pt idx="2">
                  <c:v>10.258487848901327</c:v>
                </c:pt>
                <c:pt idx="3">
                  <c:v>33.254593975161995</c:v>
                </c:pt>
                <c:pt idx="4">
                  <c:v>24.151745438516439</c:v>
                </c:pt>
                <c:pt idx="5">
                  <c:v>10.63235769919342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1F-4D7E-9359-10C63213E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2472544"/>
        <c:axId val="442473376"/>
      </c:barChart>
      <c:catAx>
        <c:axId val="4424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3376"/>
        <c:crosses val="autoZero"/>
        <c:auto val="1"/>
        <c:lblAlgn val="ctr"/>
        <c:lblOffset val="100"/>
        <c:noMultiLvlLbl val="0"/>
      </c:catAx>
      <c:valAx>
        <c:axId val="4424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Porcentaje (%)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554206765820939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94645992993094"/>
          <c:y val="0.13242169921491448"/>
          <c:w val="0.77475584031361378"/>
          <c:h val="0.694000710412217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poblacion!$S$35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poblacion!$S$36:$S$50</c:f>
              <c:numCache>
                <c:formatCode>#,##0</c:formatCode>
                <c:ptCount val="15"/>
                <c:pt idx="0">
                  <c:v>6813.0000000000009</c:v>
                </c:pt>
                <c:pt idx="1">
                  <c:v>7448.9999999999982</c:v>
                </c:pt>
                <c:pt idx="2">
                  <c:v>8026.0000000000036</c:v>
                </c:pt>
                <c:pt idx="3">
                  <c:v>8605.0000000000036</c:v>
                </c:pt>
                <c:pt idx="4">
                  <c:v>7897.0000000000009</c:v>
                </c:pt>
                <c:pt idx="5">
                  <c:v>7532.0000000000009</c:v>
                </c:pt>
                <c:pt idx="6">
                  <c:v>6294.0000000000009</c:v>
                </c:pt>
                <c:pt idx="7">
                  <c:v>5592</c:v>
                </c:pt>
                <c:pt idx="8">
                  <c:v>4584</c:v>
                </c:pt>
                <c:pt idx="9">
                  <c:v>4359.0000000000018</c:v>
                </c:pt>
                <c:pt idx="10">
                  <c:v>3398</c:v>
                </c:pt>
                <c:pt idx="11">
                  <c:v>2558.6916475972539</c:v>
                </c:pt>
                <c:pt idx="12">
                  <c:v>2254.3083524027456</c:v>
                </c:pt>
                <c:pt idx="13">
                  <c:v>1802.7608695652177</c:v>
                </c:pt>
                <c:pt idx="14">
                  <c:v>2114.2391304347825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84-4F1E-A9F3-113DD9345140}"/>
            </c:ext>
          </c:extLst>
        </c:ser>
        <c:ser>
          <c:idx val="1"/>
          <c:order val="1"/>
          <c:tx>
            <c:strRef>
              <c:f>poblacion!$T$35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poblacion!$T$36:$T$50</c:f>
              <c:numCache>
                <c:formatCode>#,##0;#,##0</c:formatCode>
                <c:ptCount val="15"/>
                <c:pt idx="0">
                  <c:v>-6498.0000000000018</c:v>
                </c:pt>
                <c:pt idx="1">
                  <c:v>-7433.0000000000009</c:v>
                </c:pt>
                <c:pt idx="2">
                  <c:v>-8217.9999999999982</c:v>
                </c:pt>
                <c:pt idx="3">
                  <c:v>-8827.9999999999982</c:v>
                </c:pt>
                <c:pt idx="4">
                  <c:v>-8017.0000000000018</c:v>
                </c:pt>
                <c:pt idx="5">
                  <c:v>-8162</c:v>
                </c:pt>
                <c:pt idx="6">
                  <c:v>-6968</c:v>
                </c:pt>
                <c:pt idx="7">
                  <c:v>-6075.9999999999991</c:v>
                </c:pt>
                <c:pt idx="8">
                  <c:v>-5142</c:v>
                </c:pt>
                <c:pt idx="9">
                  <c:v>-4999</c:v>
                </c:pt>
                <c:pt idx="10">
                  <c:v>-3816.0000000000005</c:v>
                </c:pt>
                <c:pt idx="11">
                  <c:v>-4052.312865497076</c:v>
                </c:pt>
                <c:pt idx="12">
                  <c:v>-1677.687134502924</c:v>
                </c:pt>
                <c:pt idx="13">
                  <c:v>-1897.9346988795519</c:v>
                </c:pt>
                <c:pt idx="14">
                  <c:v>-3465.0653011204477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B84-4F1E-A9F3-113DD9345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7.1992412121025372E-3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Pobreza Subjetiva</a:t>
            </a:r>
            <a:r>
              <a:rPr lang="es-ES" baseline="0">
                <a:solidFill>
                  <a:srgbClr val="0070C0"/>
                </a:solidFill>
              </a:rPr>
              <a:t> - 2016</a:t>
            </a:r>
          </a:p>
          <a:p>
            <a:pPr>
              <a:defRPr>
                <a:solidFill>
                  <a:srgbClr val="0070C0"/>
                </a:solidFill>
              </a:defRPr>
            </a:pPr>
            <a:r>
              <a:rPr lang="es-ES" baseline="0">
                <a:solidFill>
                  <a:srgbClr val="0070C0"/>
                </a:solidFill>
              </a:rPr>
              <a:t>(personas de 18 años y más)</a:t>
            </a:r>
            <a:endParaRPr lang="es-E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084601924759407"/>
          <c:y val="0.25083333333333335"/>
          <c:w val="0.66593175853018372"/>
          <c:h val="0.5621143190434528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pobreza!$E$24</c:f>
              <c:strCache>
                <c:ptCount val="1"/>
                <c:pt idx="0">
                  <c:v>Porcentaje de personas que se considera pobre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5D-47A2-955E-2658569AC08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5D-47A2-955E-2658569AC0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pobreza!$F$7:$K$7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pobreza!$F$24:$K$24</c:f>
              <c:numCache>
                <c:formatCode>#,##0.0</c:formatCode>
                <c:ptCount val="6"/>
                <c:pt idx="0">
                  <c:v>19.199628591883862</c:v>
                </c:pt>
                <c:pt idx="1">
                  <c:v>17.394514688082911</c:v>
                </c:pt>
                <c:pt idx="2">
                  <c:v>6.105054231156525</c:v>
                </c:pt>
                <c:pt idx="3">
                  <c:v>29.09598531664065</c:v>
                </c:pt>
                <c:pt idx="4">
                  <c:v>23.43916059639422</c:v>
                </c:pt>
                <c:pt idx="5">
                  <c:v>7.0629831771019491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C-4E36-A89B-9D15E307519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2"/>
        <c:axId val="401458192"/>
        <c:axId val="401456944"/>
      </c:barChart>
      <c:catAx>
        <c:axId val="4014581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456944"/>
        <c:crosses val="autoZero"/>
        <c:auto val="1"/>
        <c:lblAlgn val="ctr"/>
        <c:lblOffset val="100"/>
        <c:noMultiLvlLbl val="0"/>
      </c:catAx>
      <c:valAx>
        <c:axId val="401456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Porcentaje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1458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Pobres por Necesidades Básicas Insatisfechas - 2012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C2-432D-8D7C-EBBA2AAE61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DC2-432D-8D7C-EBBA2AAE61CF}"/>
              </c:ext>
            </c:extLst>
          </c:dPt>
          <c:dLbls>
            <c:dLbl>
              <c:idx val="2"/>
              <c:spPr>
                <a:solidFill>
                  <a:srgbClr val="00B05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36DF-486D-BE44-8378D633AD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pobreza!$F$7:$K$7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pobreza!$F$30:$K$30</c:f>
              <c:numCache>
                <c:formatCode>#,##0.0</c:formatCode>
                <c:ptCount val="6"/>
                <c:pt idx="0">
                  <c:v>19.677566902631085</c:v>
                </c:pt>
                <c:pt idx="1">
                  <c:v>18.540196524085346</c:v>
                </c:pt>
                <c:pt idx="2">
                  <c:v>0.89349477428776691</c:v>
                </c:pt>
                <c:pt idx="3">
                  <c:v>21.286941773490881</c:v>
                </c:pt>
                <c:pt idx="4">
                  <c:v>32.585641450834558</c:v>
                </c:pt>
                <c:pt idx="5">
                  <c:v>13.884770819889367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2-432D-8D7C-EBBA2AAE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2472544"/>
        <c:axId val="442473376"/>
      </c:barChart>
      <c:catAx>
        <c:axId val="44247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3376"/>
        <c:crosses val="autoZero"/>
        <c:auto val="1"/>
        <c:lblAlgn val="ctr"/>
        <c:lblOffset val="100"/>
        <c:noMultiLvlLbl val="0"/>
      </c:catAx>
      <c:valAx>
        <c:axId val="44247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Porcentaje (%)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5542067658209392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472544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Composición % de la Pob. económicamente</a:t>
            </a:r>
            <a:r>
              <a:rPr lang="es-ES" sz="1100" baseline="0">
                <a:solidFill>
                  <a:srgbClr val="0070C0"/>
                </a:solidFill>
              </a:rPr>
              <a:t> Inactiva - 2016</a:t>
            </a:r>
            <a:endParaRPr lang="es-ES" sz="11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empleo!$E$18</c:f>
              <c:strCache>
                <c:ptCount val="1"/>
                <c:pt idx="0">
                  <c:v>Estudiantes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empleo!$F$18:$K$18</c:f>
              <c:numCache>
                <c:formatCode>#,##0.0</c:formatCode>
                <c:ptCount val="6"/>
                <c:pt idx="0">
                  <c:v>60.91111243515288</c:v>
                </c:pt>
                <c:pt idx="1">
                  <c:v>62.042019649429712</c:v>
                </c:pt>
                <c:pt idx="2">
                  <c:v>55.642838721486498</c:v>
                </c:pt>
                <c:pt idx="3">
                  <c:v>64.662535789143035</c:v>
                </c:pt>
                <c:pt idx="4">
                  <c:v>70.010813843583492</c:v>
                </c:pt>
                <c:pt idx="5">
                  <c:v>55.873686086612231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3-45E6-BCCA-A78A006D0672}"/>
            </c:ext>
          </c:extLst>
        </c:ser>
        <c:ser>
          <c:idx val="1"/>
          <c:order val="1"/>
          <c:tx>
            <c:strRef>
              <c:f>empleo!$E$19</c:f>
              <c:strCache>
                <c:ptCount val="1"/>
                <c:pt idx="0">
                  <c:v>Jubilados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empleo!$F$19:$K$19</c:f>
              <c:numCache>
                <c:formatCode>#,##0.0</c:formatCode>
                <c:ptCount val="6"/>
                <c:pt idx="0">
                  <c:v>9.3171590823819095</c:v>
                </c:pt>
                <c:pt idx="1">
                  <c:v>7.246971473408971</c:v>
                </c:pt>
                <c:pt idx="2">
                  <c:v>13.77836852182703</c:v>
                </c:pt>
                <c:pt idx="3">
                  <c:v>3.6430399029781899</c:v>
                </c:pt>
                <c:pt idx="4">
                  <c:v>3.6177821789685516</c:v>
                </c:pt>
                <c:pt idx="5">
                  <c:v>9.7417168048564839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3-45E6-BCCA-A78A006D0672}"/>
            </c:ext>
          </c:extLst>
        </c:ser>
        <c:ser>
          <c:idx val="2"/>
          <c:order val="2"/>
          <c:tx>
            <c:strRef>
              <c:f>empleo!$E$20</c:f>
              <c:strCache>
                <c:ptCount val="1"/>
                <c:pt idx="0">
                  <c:v>Edad avanzada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empleo!$F$20:$K$20</c:f>
              <c:numCache>
                <c:formatCode>#,##0.0</c:formatCode>
                <c:ptCount val="6"/>
                <c:pt idx="0">
                  <c:v>5.9834926019901724</c:v>
                </c:pt>
                <c:pt idx="1">
                  <c:v>7.1171773203484321</c:v>
                </c:pt>
                <c:pt idx="2">
                  <c:v>7.5628738741645858</c:v>
                </c:pt>
                <c:pt idx="3">
                  <c:v>5.9661024352744549</c:v>
                </c:pt>
                <c:pt idx="4">
                  <c:v>4.4968475253082056</c:v>
                </c:pt>
                <c:pt idx="5">
                  <c:v>11.139822965181985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DB3-45E6-BCCA-A78A006D0672}"/>
            </c:ext>
          </c:extLst>
        </c:ser>
        <c:ser>
          <c:idx val="3"/>
          <c:order val="3"/>
          <c:tx>
            <c:strRef>
              <c:f>empleo!$E$21</c:f>
              <c:strCache>
                <c:ptCount val="1"/>
                <c:pt idx="0">
                  <c:v>Amas de casa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empleo!$F$21:$K$21</c:f>
              <c:numCache>
                <c:formatCode>#,##0.0</c:formatCode>
                <c:ptCount val="6"/>
                <c:pt idx="0">
                  <c:v>18.537429643431668</c:v>
                </c:pt>
                <c:pt idx="1">
                  <c:v>19.929218337441927</c:v>
                </c:pt>
                <c:pt idx="2">
                  <c:v>17.321801259961529</c:v>
                </c:pt>
                <c:pt idx="3">
                  <c:v>23.752376672319777</c:v>
                </c:pt>
                <c:pt idx="4">
                  <c:v>17.483055925759075</c:v>
                </c:pt>
                <c:pt idx="5">
                  <c:v>20.12300092719039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DB3-45E6-BCCA-A78A006D0672}"/>
            </c:ext>
          </c:extLst>
        </c:ser>
        <c:ser>
          <c:idx val="4"/>
          <c:order val="4"/>
          <c:tx>
            <c:strRef>
              <c:f>empleo!$E$22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empleo!$F$22:$K$22</c:f>
              <c:numCache>
                <c:formatCode>#,##0.0</c:formatCode>
                <c:ptCount val="6"/>
                <c:pt idx="0">
                  <c:v>5.2508062370433768</c:v>
                </c:pt>
                <c:pt idx="1">
                  <c:v>3.6646132193709526</c:v>
                </c:pt>
                <c:pt idx="2">
                  <c:v>5.6941176225603423</c:v>
                </c:pt>
                <c:pt idx="3">
                  <c:v>1.9759452002845477</c:v>
                </c:pt>
                <c:pt idx="4">
                  <c:v>4.3915005263806792</c:v>
                </c:pt>
                <c:pt idx="5">
                  <c:v>3.1217732161589193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DB3-45E6-BCCA-A78A006D067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82"/>
        <c:overlap val="100"/>
        <c:axId val="444540272"/>
        <c:axId val="444538192"/>
      </c:barChart>
      <c:catAx>
        <c:axId val="444540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38192"/>
        <c:crosses val="autoZero"/>
        <c:auto val="1"/>
        <c:lblAlgn val="ctr"/>
        <c:lblOffset val="100"/>
        <c:noMultiLvlLbl val="0"/>
      </c:catAx>
      <c:valAx>
        <c:axId val="444538192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444540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Ocupados</a:t>
            </a:r>
            <a:r>
              <a:rPr lang="es-ES" sz="1100" baseline="0">
                <a:solidFill>
                  <a:srgbClr val="0070C0"/>
                </a:solidFill>
              </a:rPr>
              <a:t> clasificados por Situación en el Empleo - 2016 (%)</a:t>
            </a:r>
            <a:endParaRPr lang="es-ES" sz="11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empleo!$E$30</c:f>
              <c:strCache>
                <c:ptCount val="1"/>
                <c:pt idx="0">
                  <c:v>Obreros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empleo!$F$30:$K$30</c:f>
              <c:numCache>
                <c:formatCode>#,##0.0</c:formatCode>
                <c:ptCount val="6"/>
                <c:pt idx="0">
                  <c:v>7.8810898989046141</c:v>
                </c:pt>
                <c:pt idx="1">
                  <c:v>4.4931526176082954</c:v>
                </c:pt>
                <c:pt idx="2">
                  <c:v>3.5998981157414831</c:v>
                </c:pt>
                <c:pt idx="3">
                  <c:v>5.9283562799979341</c:v>
                </c:pt>
                <c:pt idx="4">
                  <c:v>6.8150677197554881</c:v>
                </c:pt>
                <c:pt idx="5">
                  <c:v>0.39754275213296958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9-4338-8BFB-7F8C7AFACF53}"/>
            </c:ext>
          </c:extLst>
        </c:ser>
        <c:ser>
          <c:idx val="1"/>
          <c:order val="1"/>
          <c:tx>
            <c:strRef>
              <c:f>empleo!$E$31</c:f>
              <c:strCache>
                <c:ptCount val="1"/>
                <c:pt idx="0">
                  <c:v>Empleados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empleo!$F$31:$K$31</c:f>
              <c:numCache>
                <c:formatCode>#,##0.0</c:formatCode>
                <c:ptCount val="6"/>
                <c:pt idx="0">
                  <c:v>45.741706246370448</c:v>
                </c:pt>
                <c:pt idx="1">
                  <c:v>48.347097005802674</c:v>
                </c:pt>
                <c:pt idx="2">
                  <c:v>63.742663009159529</c:v>
                </c:pt>
                <c:pt idx="3">
                  <c:v>44.515492465887284</c:v>
                </c:pt>
                <c:pt idx="4">
                  <c:v>38.310592926940103</c:v>
                </c:pt>
                <c:pt idx="5">
                  <c:v>52.527483279227013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9-4338-8BFB-7F8C7AFACF53}"/>
            </c:ext>
          </c:extLst>
        </c:ser>
        <c:ser>
          <c:idx val="2"/>
          <c:order val="2"/>
          <c:tx>
            <c:strRef>
              <c:f>empleo!$E$32</c:f>
              <c:strCache>
                <c:ptCount val="1"/>
                <c:pt idx="0">
                  <c:v>Cuenta propias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empleo!$F$32:$K$32</c:f>
              <c:numCache>
                <c:formatCode>#,##0.0</c:formatCode>
                <c:ptCount val="6"/>
                <c:pt idx="0">
                  <c:v>33.937124880857439</c:v>
                </c:pt>
                <c:pt idx="1">
                  <c:v>38.059304710136757</c:v>
                </c:pt>
                <c:pt idx="2">
                  <c:v>26.437536568620661</c:v>
                </c:pt>
                <c:pt idx="3">
                  <c:v>41.967798655405751</c:v>
                </c:pt>
                <c:pt idx="4">
                  <c:v>44.544452503976018</c:v>
                </c:pt>
                <c:pt idx="5">
                  <c:v>35.004256035237638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A9-4338-8BFB-7F8C7AFACF53}"/>
            </c:ext>
          </c:extLst>
        </c:ser>
        <c:ser>
          <c:idx val="3"/>
          <c:order val="3"/>
          <c:tx>
            <c:strRef>
              <c:f>empleo!$E$33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empleo!$F$33:$K$33</c:f>
              <c:numCache>
                <c:formatCode>#,##0.0</c:formatCode>
                <c:ptCount val="6"/>
                <c:pt idx="0">
                  <c:v>12.440078973867482</c:v>
                </c:pt>
                <c:pt idx="1">
                  <c:v>9.1004456664522664</c:v>
                </c:pt>
                <c:pt idx="2">
                  <c:v>6.2199023064783194</c:v>
                </c:pt>
                <c:pt idx="3">
                  <c:v>7.5883525987090277</c:v>
                </c:pt>
                <c:pt idx="4">
                  <c:v>10.329886849328387</c:v>
                </c:pt>
                <c:pt idx="5">
                  <c:v>12.070717933402372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A9-4338-8BFB-7F8C7AFACF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04373408"/>
        <c:axId val="404374656"/>
      </c:barChart>
      <c:catAx>
        <c:axId val="4043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374656"/>
        <c:crosses val="autoZero"/>
        <c:auto val="1"/>
        <c:lblAlgn val="ctr"/>
        <c:lblOffset val="100"/>
        <c:noMultiLvlLbl val="0"/>
      </c:catAx>
      <c:valAx>
        <c:axId val="404374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0437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Ocupados</a:t>
            </a:r>
            <a:r>
              <a:rPr lang="es-ES" sz="1100" baseline="0">
                <a:solidFill>
                  <a:srgbClr val="0070C0"/>
                </a:solidFill>
              </a:rPr>
              <a:t> clasificados por Grupo Ocupacional - 2016 (%)</a:t>
            </a:r>
            <a:endParaRPr lang="es-ES" sz="11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34645716874338"/>
          <c:y val="0.12236111111111111"/>
          <c:w val="0.60846853360138742"/>
          <c:h val="0.73635097696121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empleo!$E$36</c:f>
              <c:strCache>
                <c:ptCount val="1"/>
                <c:pt idx="0">
                  <c:v>Trab. servicios y vendedores de comercio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empleo!$F$36:$K$36</c:f>
              <c:numCache>
                <c:formatCode>#,##0.0</c:formatCode>
                <c:ptCount val="6"/>
                <c:pt idx="0">
                  <c:v>24.083611436107642</c:v>
                </c:pt>
                <c:pt idx="1">
                  <c:v>26.650396933345267</c:v>
                </c:pt>
                <c:pt idx="2">
                  <c:v>16.124635738396538</c:v>
                </c:pt>
                <c:pt idx="3">
                  <c:v>29.321536805550352</c:v>
                </c:pt>
                <c:pt idx="4">
                  <c:v>34.299395389504987</c:v>
                </c:pt>
                <c:pt idx="5">
                  <c:v>22.697079275703384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34-4AD4-9C82-D31D192B866D}"/>
            </c:ext>
          </c:extLst>
        </c:ser>
        <c:ser>
          <c:idx val="1"/>
          <c:order val="1"/>
          <c:tx>
            <c:strRef>
              <c:f>empleo!$E$37</c:f>
              <c:strCache>
                <c:ptCount val="1"/>
                <c:pt idx="0">
                  <c:v>Científicos e intelectuales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empleo!$F$37:$K$37</c:f>
              <c:numCache>
                <c:formatCode>#,##0.0</c:formatCode>
                <c:ptCount val="6"/>
                <c:pt idx="0">
                  <c:v>23.561510291590995</c:v>
                </c:pt>
                <c:pt idx="1">
                  <c:v>23.897135027635716</c:v>
                </c:pt>
                <c:pt idx="2">
                  <c:v>46.094425529431696</c:v>
                </c:pt>
                <c:pt idx="3">
                  <c:v>12.485025166672955</c:v>
                </c:pt>
                <c:pt idx="4">
                  <c:v>12.704158707040007</c:v>
                </c:pt>
                <c:pt idx="5">
                  <c:v>33.318447353263842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34-4AD4-9C82-D31D192B866D}"/>
            </c:ext>
          </c:extLst>
        </c:ser>
        <c:ser>
          <c:idx val="2"/>
          <c:order val="2"/>
          <c:tx>
            <c:strRef>
              <c:f>empleo!$E$38</c:f>
              <c:strCache>
                <c:ptCount val="1"/>
                <c:pt idx="0">
                  <c:v>Trab. ind. extractiva, construcción, manufacturas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empleo!$F$38:$K$38</c:f>
              <c:numCache>
                <c:formatCode>#,##0.0</c:formatCode>
                <c:ptCount val="6"/>
                <c:pt idx="0">
                  <c:v>13.320985441785366</c:v>
                </c:pt>
                <c:pt idx="1">
                  <c:v>13.272973549114687</c:v>
                </c:pt>
                <c:pt idx="2">
                  <c:v>4.8261094336018528</c:v>
                </c:pt>
                <c:pt idx="3">
                  <c:v>17.354322991581199</c:v>
                </c:pt>
                <c:pt idx="4">
                  <c:v>18.996420311004048</c:v>
                </c:pt>
                <c:pt idx="5">
                  <c:v>8.1162998149069292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34-4AD4-9C82-D31D192B866D}"/>
            </c:ext>
          </c:extLst>
        </c:ser>
        <c:ser>
          <c:idx val="3"/>
          <c:order val="3"/>
          <c:tx>
            <c:strRef>
              <c:f>empleo!$E$39</c:f>
              <c:strCache>
                <c:ptCount val="1"/>
                <c:pt idx="0">
                  <c:v>Trab. no calificados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empleo!$F$39:$K$39</c:f>
              <c:numCache>
                <c:formatCode>#,##0.0</c:formatCode>
                <c:ptCount val="6"/>
                <c:pt idx="0">
                  <c:v>12.987029558073626</c:v>
                </c:pt>
                <c:pt idx="1">
                  <c:v>11.522828353764659</c:v>
                </c:pt>
                <c:pt idx="2">
                  <c:v>6.5038327950527428</c:v>
                </c:pt>
                <c:pt idx="3">
                  <c:v>16.451080724075617</c:v>
                </c:pt>
                <c:pt idx="4">
                  <c:v>14.342289186376863</c:v>
                </c:pt>
                <c:pt idx="5">
                  <c:v>5.955079840700277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34-4AD4-9C82-D31D192B866D}"/>
            </c:ext>
          </c:extLst>
        </c:ser>
        <c:ser>
          <c:idx val="4"/>
          <c:order val="4"/>
          <c:tx>
            <c:strRef>
              <c:f>empleo!$E$40</c:f>
              <c:strCache>
                <c:ptCount val="1"/>
                <c:pt idx="0">
                  <c:v>Otros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empleo!$F$40:$K$40</c:f>
              <c:numCache>
                <c:formatCode>#,##0.0</c:formatCode>
                <c:ptCount val="6"/>
                <c:pt idx="0">
                  <c:v>26.046863272442344</c:v>
                </c:pt>
                <c:pt idx="1">
                  <c:v>24.656666136139691</c:v>
                </c:pt>
                <c:pt idx="2">
                  <c:v>26.450996503517199</c:v>
                </c:pt>
                <c:pt idx="3">
                  <c:v>24.388034312119927</c:v>
                </c:pt>
                <c:pt idx="4">
                  <c:v>19.657736406074093</c:v>
                </c:pt>
                <c:pt idx="5">
                  <c:v>29.913093715425564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634-4AD4-9C82-D31D192B86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404373408"/>
        <c:axId val="404374656"/>
      </c:barChart>
      <c:catAx>
        <c:axId val="4043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374656"/>
        <c:crosses val="autoZero"/>
        <c:auto val="1"/>
        <c:lblAlgn val="ctr"/>
        <c:lblOffset val="100"/>
        <c:noMultiLvlLbl val="0"/>
      </c:catAx>
      <c:valAx>
        <c:axId val="404374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0437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281499077013077"/>
          <c:y val="0.1568441965587635"/>
          <c:w val="0.27050096152225078"/>
          <c:h val="0.702190871974336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Ocupados</a:t>
            </a:r>
            <a:r>
              <a:rPr lang="es-ES" sz="1100" baseline="0">
                <a:solidFill>
                  <a:srgbClr val="0070C0"/>
                </a:solidFill>
              </a:rPr>
              <a:t> clasificados por Actividad Económica - 2016 (%)</a:t>
            </a:r>
            <a:endParaRPr lang="es-ES" sz="11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empleo!$E$43</c:f>
              <c:strCache>
                <c:ptCount val="1"/>
                <c:pt idx="0">
                  <c:v>Producción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empleo!$F$43:$K$43</c:f>
              <c:numCache>
                <c:formatCode>#,##0.0</c:formatCode>
                <c:ptCount val="6"/>
                <c:pt idx="0">
                  <c:v>22.116041232935402</c:v>
                </c:pt>
                <c:pt idx="1">
                  <c:v>20.900677610655848</c:v>
                </c:pt>
                <c:pt idx="2">
                  <c:v>9.960537368797965</c:v>
                </c:pt>
                <c:pt idx="3">
                  <c:v>26.480749120098519</c:v>
                </c:pt>
                <c:pt idx="4">
                  <c:v>28.92628064502706</c:v>
                </c:pt>
                <c:pt idx="5">
                  <c:v>13.03833388975649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2-4B41-AF4F-100C201C7881}"/>
            </c:ext>
          </c:extLst>
        </c:ser>
        <c:ser>
          <c:idx val="1"/>
          <c:order val="1"/>
          <c:tx>
            <c:strRef>
              <c:f>empleo!$E$44</c:f>
              <c:strCache>
                <c:ptCount val="1"/>
                <c:pt idx="0">
                  <c:v>Comercio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empleo!$F$44:$K$44</c:f>
              <c:numCache>
                <c:formatCode>#,##0.0</c:formatCode>
                <c:ptCount val="6"/>
                <c:pt idx="0">
                  <c:v>23.671875608885699</c:v>
                </c:pt>
                <c:pt idx="1">
                  <c:v>25.267547578373662</c:v>
                </c:pt>
                <c:pt idx="2">
                  <c:v>17.151586408234813</c:v>
                </c:pt>
                <c:pt idx="3">
                  <c:v>29.093869546001947</c:v>
                </c:pt>
                <c:pt idx="4">
                  <c:v>31.649721456574088</c:v>
                </c:pt>
                <c:pt idx="5">
                  <c:v>19.283730683127239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2-4B41-AF4F-100C201C7881}"/>
            </c:ext>
          </c:extLst>
        </c:ser>
        <c:ser>
          <c:idx val="2"/>
          <c:order val="2"/>
          <c:tx>
            <c:strRef>
              <c:f>empleo!$E$45</c:f>
              <c:strCache>
                <c:ptCount val="1"/>
                <c:pt idx="0">
                  <c:v>Servicios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empleo!$F$7:$K$7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empleo!$F$45:$K$45</c:f>
              <c:numCache>
                <c:formatCode>#,##0.0</c:formatCode>
                <c:ptCount val="6"/>
                <c:pt idx="0">
                  <c:v>53.662061658050405</c:v>
                </c:pt>
                <c:pt idx="1">
                  <c:v>53.325162438595711</c:v>
                </c:pt>
                <c:pt idx="2">
                  <c:v>72.887876222967208</c:v>
                </c:pt>
                <c:pt idx="3">
                  <c:v>44.114428217643756</c:v>
                </c:pt>
                <c:pt idx="4">
                  <c:v>39.0218227676529</c:v>
                </c:pt>
                <c:pt idx="5">
                  <c:v>66.3217334883294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12-4B41-AF4F-100C201C78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404373408"/>
        <c:axId val="404374656"/>
      </c:barChart>
      <c:catAx>
        <c:axId val="4043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4374656"/>
        <c:crosses val="autoZero"/>
        <c:auto val="1"/>
        <c:lblAlgn val="ctr"/>
        <c:lblOffset val="100"/>
        <c:noMultiLvlLbl val="0"/>
      </c:catAx>
      <c:valAx>
        <c:axId val="40437465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40437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D1-4DF4-80F0-EDDC0645C91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D1-4DF4-80F0-EDDC0645C91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3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3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3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D1-4DF4-80F0-EDDC0645C91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D1-4DF4-80F0-EDDC0645C91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5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5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5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D1-4DF4-80F0-EDDC0645C91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6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6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6"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D1-4DF4-80F0-EDDC0645C91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1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1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1">
                    <a:lumMod val="60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D1-4DF4-80F0-EDDC0645C91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2">
                      <a:lumMod val="6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2">
                      <a:lumMod val="6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2">
                    <a:lumMod val="60000"/>
                    <a:shade val="9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D1-4DF4-80F0-EDDC0645C91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>
                  <a:solidFill>
                    <a:schemeClr val="tx1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movilidad!$AC$16:$AC$23</c:f>
              <c:strCache>
                <c:ptCount val="8"/>
                <c:pt idx="0">
                  <c:v>Cotahuma</c:v>
                </c:pt>
                <c:pt idx="1">
                  <c:v>Max Paredes</c:v>
                </c:pt>
                <c:pt idx="2">
                  <c:v>Periférica</c:v>
                </c:pt>
                <c:pt idx="3">
                  <c:v>San Antonio</c:v>
                </c:pt>
                <c:pt idx="4">
                  <c:v>Sur</c:v>
                </c:pt>
                <c:pt idx="5">
                  <c:v>Mallasa</c:v>
                </c:pt>
                <c:pt idx="6">
                  <c:v>Centro</c:v>
                </c:pt>
                <c:pt idx="7">
                  <c:v>Otros</c:v>
                </c:pt>
              </c:strCache>
            </c:strRef>
          </c:cat>
          <c:val>
            <c:numRef>
              <c:f>movilidad!$AD$16:$AD$23</c:f>
              <c:numCache>
                <c:formatCode>0.0</c:formatCode>
                <c:ptCount val="8"/>
                <c:pt idx="0">
                  <c:v>11.386907273436853</c:v>
                </c:pt>
                <c:pt idx="1">
                  <c:v>12.094700261452154</c:v>
                </c:pt>
                <c:pt idx="2">
                  <c:v>16.167374087083033</c:v>
                </c:pt>
                <c:pt idx="3">
                  <c:v>11.242535759892476</c:v>
                </c:pt>
                <c:pt idx="4">
                  <c:v>8.3352194773006065</c:v>
                </c:pt>
                <c:pt idx="5">
                  <c:v>0.1749223886686059</c:v>
                </c:pt>
                <c:pt idx="6">
                  <c:v>13.658662896241591</c:v>
                </c:pt>
                <c:pt idx="7">
                  <c:v>26.939677855924682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7-4787-9827-B279B1D28A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Tiempo</a:t>
            </a:r>
            <a:r>
              <a:rPr lang="es-ES" baseline="0">
                <a:solidFill>
                  <a:srgbClr val="0070C0"/>
                </a:solidFill>
              </a:rPr>
              <a:t> y gasto en movilidad - 2013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9933912107140453"/>
          <c:w val="0.93888888888888888"/>
          <c:h val="0.502972833524014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movilidad!$F$7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movilidad!$E$32:$E$34</c:f>
              <c:strCache>
                <c:ptCount val="3"/>
                <c:pt idx="0">
                  <c:v>Tiempo promedio de viaje
(minutos por tramo)</c:v>
                </c:pt>
                <c:pt idx="2">
                  <c:v>Gasto promedio en transporte público
(Bs. por mes)</c:v>
                </c:pt>
              </c:strCache>
            </c:strRef>
          </c:cat>
          <c:val>
            <c:numRef>
              <c:f>movilidad!$F$32:$F$34</c:f>
              <c:numCache>
                <c:formatCode>0.0</c:formatCode>
                <c:ptCount val="3"/>
                <c:pt idx="0">
                  <c:v>23.573189595162187</c:v>
                </c:pt>
                <c:pt idx="2">
                  <c:v>96.602893381160399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4-4A71-9F49-158EFC074AEB}"/>
            </c:ext>
          </c:extLst>
        </c:ser>
        <c:ser>
          <c:idx val="1"/>
          <c:order val="1"/>
          <c:tx>
            <c:strRef>
              <c:f>movilidad!$G$7</c:f>
              <c:strCache>
                <c:ptCount val="1"/>
                <c:pt idx="0">
                  <c:v>Macrodistrito Centro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movilidad!$E$32:$E$34</c:f>
              <c:strCache>
                <c:ptCount val="3"/>
                <c:pt idx="0">
                  <c:v>Tiempo promedio de viaje
(minutos por tramo)</c:v>
                </c:pt>
                <c:pt idx="2">
                  <c:v>Gasto promedio en transporte público
(Bs. por mes)</c:v>
                </c:pt>
              </c:strCache>
            </c:strRef>
          </c:cat>
          <c:val>
            <c:numRef>
              <c:f>movilidad!$G$32:$G$34</c:f>
              <c:numCache>
                <c:formatCode>0.0</c:formatCode>
                <c:ptCount val="3"/>
                <c:pt idx="0">
                  <c:v>23.779583372057264</c:v>
                </c:pt>
                <c:pt idx="2">
                  <c:v>115.57464895829563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4-4A71-9F49-158EFC074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0191472"/>
        <c:axId val="450192720"/>
      </c:barChart>
      <c:catAx>
        <c:axId val="45019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192720"/>
        <c:crosses val="autoZero"/>
        <c:auto val="1"/>
        <c:lblAlgn val="ctr"/>
        <c:lblOffset val="100"/>
        <c:noMultiLvlLbl val="0"/>
      </c:catAx>
      <c:valAx>
        <c:axId val="45019272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50191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Pob.</a:t>
            </a:r>
            <a:r>
              <a:rPr lang="es-ES" sz="1200" baseline="0">
                <a:solidFill>
                  <a:srgbClr val="0070C0"/>
                </a:solidFill>
              </a:rPr>
              <a:t> 18+ años víctimas de algún delito - 2015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90972612035588E-2"/>
          <c:y val="0.18843853126811799"/>
          <c:w val="0.93818054775928827"/>
          <c:h val="0.5877496682081592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43-4449-8049-85D6B2EA487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343-4449-8049-85D6B2EA487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F343-4449-8049-85D6B2EA487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43-4449-8049-85D6B2EA487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F343-4449-8049-85D6B2EA487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'seguridad ciudadana'!$F$7:$K$7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'seguridad ciudadana'!$F$20:$K$20</c:f>
              <c:numCache>
                <c:formatCode>0.0</c:formatCode>
                <c:ptCount val="6"/>
                <c:pt idx="0">
                  <c:v>27.718756421646368</c:v>
                </c:pt>
                <c:pt idx="1">
                  <c:v>33.294175077932472</c:v>
                </c:pt>
                <c:pt idx="2">
                  <c:v>37.500000000000057</c:v>
                </c:pt>
                <c:pt idx="3">
                  <c:v>38.999999999999972</c:v>
                </c:pt>
                <c:pt idx="4">
                  <c:v>25.837320574162614</c:v>
                </c:pt>
                <c:pt idx="5">
                  <c:v>29.239766081871345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3-4449-8049-85D6B2EA4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7"/>
        <c:overlap val="-27"/>
        <c:axId val="415756208"/>
        <c:axId val="415758288"/>
      </c:barChart>
      <c:catAx>
        <c:axId val="415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5758288"/>
        <c:crosses val="autoZero"/>
        <c:auto val="1"/>
        <c:lblAlgn val="ctr"/>
        <c:lblOffset val="100"/>
        <c:noMultiLvlLbl val="0"/>
      </c:catAx>
      <c:valAx>
        <c:axId val="41575828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1575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% de víctimas que si denunció el delito - 2015</a:t>
            </a:r>
            <a:endParaRPr lang="es-ES" sz="1200" baseline="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4610874303511298"/>
          <c:w val="0.93888888888888888"/>
          <c:h val="0.629831437116851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A1-4C1D-A4AD-365BDCBC9EFE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A1-4C1D-A4AD-365BDCBC9EF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1-4C1D-A4AD-365BDCBC9EFE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A1-4C1D-A4AD-365BDCBC9EFE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A1-4C1D-A4AD-365BDCBC9E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'seguridad ciudadana'!$F$7:$K$7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'seguridad ciudadana'!$F$28:$K$28</c:f>
              <c:numCache>
                <c:formatCode>0.0</c:formatCode>
                <c:ptCount val="6"/>
                <c:pt idx="0">
                  <c:v>26.892364208635804</c:v>
                </c:pt>
                <c:pt idx="1">
                  <c:v>24.280225157690069</c:v>
                </c:pt>
                <c:pt idx="2">
                  <c:v>20.289855072463748</c:v>
                </c:pt>
                <c:pt idx="3">
                  <c:v>28.571428571428591</c:v>
                </c:pt>
                <c:pt idx="4">
                  <c:v>26.829268292682922</c:v>
                </c:pt>
                <c:pt idx="5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4A1-4C1D-A4AD-365BDCBC9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7"/>
        <c:overlap val="-27"/>
        <c:axId val="415756208"/>
        <c:axId val="415758288"/>
      </c:barChart>
      <c:catAx>
        <c:axId val="415756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15758288"/>
        <c:crosses val="autoZero"/>
        <c:auto val="1"/>
        <c:lblAlgn val="ctr"/>
        <c:lblOffset val="100"/>
        <c:noMultiLvlLbl val="0"/>
      </c:catAx>
      <c:valAx>
        <c:axId val="41575828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15756208"/>
        <c:crosses val="autoZero"/>
        <c:crossBetween val="between"/>
      </c:valAx>
    </c:plotArea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poblacion!$V$35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poblacion!$V$36:$V$50</c:f>
              <c:numCache>
                <c:formatCode>#,##0</c:formatCode>
                <c:ptCount val="15"/>
                <c:pt idx="0">
                  <c:v>1083.9999999999998</c:v>
                </c:pt>
                <c:pt idx="1">
                  <c:v>1189</c:v>
                </c:pt>
                <c:pt idx="2">
                  <c:v>1390</c:v>
                </c:pt>
                <c:pt idx="3">
                  <c:v>1499.0000000000005</c:v>
                </c:pt>
                <c:pt idx="4">
                  <c:v>1468.0000000000002</c:v>
                </c:pt>
                <c:pt idx="5">
                  <c:v>1475.0000000000002</c:v>
                </c:pt>
                <c:pt idx="6">
                  <c:v>1299.0000000000002</c:v>
                </c:pt>
                <c:pt idx="7">
                  <c:v>1190</c:v>
                </c:pt>
                <c:pt idx="8">
                  <c:v>991.99999999999977</c:v>
                </c:pt>
                <c:pt idx="9">
                  <c:v>989.00000000000045</c:v>
                </c:pt>
                <c:pt idx="10">
                  <c:v>767</c:v>
                </c:pt>
                <c:pt idx="11">
                  <c:v>360.65217391304338</c:v>
                </c:pt>
                <c:pt idx="12">
                  <c:v>824.34782608695616</c:v>
                </c:pt>
                <c:pt idx="13">
                  <c:v>535.82608695652186</c:v>
                </c:pt>
                <c:pt idx="14">
                  <c:v>491.17391304347825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80-47C3-B489-661C93C83685}"/>
            </c:ext>
          </c:extLst>
        </c:ser>
        <c:ser>
          <c:idx val="1"/>
          <c:order val="1"/>
          <c:tx>
            <c:strRef>
              <c:f>poblacion!$W$35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poblacion!$W$36:$W$50</c:f>
              <c:numCache>
                <c:formatCode>#,##0;#,##0</c:formatCode>
                <c:ptCount val="15"/>
                <c:pt idx="0">
                  <c:v>-1087.9999999999998</c:v>
                </c:pt>
                <c:pt idx="1">
                  <c:v>-1239</c:v>
                </c:pt>
                <c:pt idx="2">
                  <c:v>-1461.9999999999995</c:v>
                </c:pt>
                <c:pt idx="3">
                  <c:v>-1553.9999999999995</c:v>
                </c:pt>
                <c:pt idx="4">
                  <c:v>-1561</c:v>
                </c:pt>
                <c:pt idx="5">
                  <c:v>-1775.9999999999995</c:v>
                </c:pt>
                <c:pt idx="6">
                  <c:v>-1592.0000000000005</c:v>
                </c:pt>
                <c:pt idx="7">
                  <c:v>-1275</c:v>
                </c:pt>
                <c:pt idx="8">
                  <c:v>-1137</c:v>
                </c:pt>
                <c:pt idx="9">
                  <c:v>-1168</c:v>
                </c:pt>
                <c:pt idx="10">
                  <c:v>-966</c:v>
                </c:pt>
                <c:pt idx="11">
                  <c:v>-1024</c:v>
                </c:pt>
                <c:pt idx="12">
                  <c:v>-512</c:v>
                </c:pt>
                <c:pt idx="13">
                  <c:v>-526.23529411764719</c:v>
                </c:pt>
                <c:pt idx="14">
                  <c:v>-964.76470588235316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C80-47C3-B489-661C93C83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Nº de estaciones policiales integrales</a:t>
            </a:r>
            <a:r>
              <a:rPr lang="es-ES" sz="1200" baseline="0">
                <a:solidFill>
                  <a:srgbClr val="0070C0"/>
                </a:solidFill>
              </a:rPr>
              <a:t> </a:t>
            </a:r>
            <a:r>
              <a:rPr lang="es-ES" sz="1200">
                <a:solidFill>
                  <a:srgbClr val="0070C0"/>
                </a:solidFill>
              </a:rPr>
              <a:t>y módulos policiales (EPIS)</a:t>
            </a:r>
            <a:r>
              <a:rPr lang="es-ES" sz="1200" baseline="0">
                <a:solidFill>
                  <a:srgbClr val="0070C0"/>
                </a:solidFill>
              </a:rPr>
              <a:t> - 2017</a:t>
            </a:r>
            <a:endParaRPr lang="es-ES" sz="120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20972222222222223"/>
          <c:w val="0.93888888888888888"/>
          <c:h val="0.6320217264508604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3-41B8-9F20-5C771E2F33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'seguridad ciudadana'!$G$7:$K$7</c:f>
              <c:strCache>
                <c:ptCount val="5"/>
                <c:pt idx="0">
                  <c:v>Macrodistrito Max Paredes</c:v>
                </c:pt>
                <c:pt idx="1">
                  <c:v>Distrito 7</c:v>
                </c:pt>
                <c:pt idx="2">
                  <c:v>Distrito 8</c:v>
                </c:pt>
                <c:pt idx="3">
                  <c:v>Distrito 9</c:v>
                </c:pt>
                <c:pt idx="4">
                  <c:v>Distrito 10</c:v>
                </c:pt>
              </c:strCache>
            </c:strRef>
          </c:cat>
          <c:val>
            <c:numRef>
              <c:f>'seguridad ciudadana'!$G$11:$K$11</c:f>
              <c:numCache>
                <c:formatCode>General</c:formatCode>
                <c:ptCount val="5"/>
                <c:pt idx="0">
                  <c:v>21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3-41B8-9F20-5C771E2F33D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6296576"/>
        <c:axId val="286169056"/>
      </c:barChart>
      <c:catAx>
        <c:axId val="28629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169056"/>
        <c:crosses val="autoZero"/>
        <c:auto val="1"/>
        <c:lblAlgn val="ctr"/>
        <c:lblOffset val="100"/>
        <c:noMultiLvlLbl val="0"/>
      </c:catAx>
      <c:valAx>
        <c:axId val="28616905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286296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% de la población de 15 años y más de</a:t>
            </a:r>
            <a:r>
              <a:rPr lang="es-ES" baseline="0">
                <a:solidFill>
                  <a:srgbClr val="0070C0"/>
                </a:solidFill>
              </a:rPr>
              <a:t> edad que: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48756383712905454"/>
          <c:y val="0.1049607536130147"/>
          <c:w val="0.49863354037267082"/>
          <c:h val="0.76931392947450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deportes!$F$7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deportes!$E$17:$E$29</c:f>
              <c:strCache>
                <c:ptCount val="13"/>
                <c:pt idx="0">
                  <c:v>Población que si realiza actividad deportiva y/o  física (%)</c:v>
                </c:pt>
                <c:pt idx="2">
                  <c:v>Deportes más practicados (%)</c:v>
                </c:pt>
                <c:pt idx="3">
                  <c:v>Fúbol</c:v>
                </c:pt>
                <c:pt idx="4">
                  <c:v>Voley</c:v>
                </c:pt>
                <c:pt idx="5">
                  <c:v>Fútbol de salón</c:v>
                </c:pt>
                <c:pt idx="7">
                  <c:v>Uso de recintos (% que juega en)</c:v>
                </c:pt>
                <c:pt idx="8">
                  <c:v>Recintos municipales</c:v>
                </c:pt>
                <c:pt idx="9">
                  <c:v>Recintos privados</c:v>
                </c:pt>
                <c:pt idx="10">
                  <c:v>Otros</c:v>
                </c:pt>
                <c:pt idx="12">
                  <c:v>Población que piensa que su condición física es mala o muy mala</c:v>
                </c:pt>
              </c:strCache>
            </c:strRef>
          </c:cat>
          <c:val>
            <c:numRef>
              <c:f>deportes!$F$17:$F$29</c:f>
              <c:numCache>
                <c:formatCode>0.0</c:formatCode>
                <c:ptCount val="13"/>
                <c:pt idx="0">
                  <c:v>48.7</c:v>
                </c:pt>
                <c:pt idx="3">
                  <c:v>40.299999999999997</c:v>
                </c:pt>
                <c:pt idx="4">
                  <c:v>12.9</c:v>
                </c:pt>
                <c:pt idx="5">
                  <c:v>8.6999999999999993</c:v>
                </c:pt>
                <c:pt idx="8">
                  <c:v>51.7</c:v>
                </c:pt>
                <c:pt idx="9">
                  <c:v>23.2</c:v>
                </c:pt>
                <c:pt idx="10">
                  <c:v>25.099999999999994</c:v>
                </c:pt>
                <c:pt idx="12">
                  <c:v>10.700000000000001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9-417E-94C2-83159188C891}"/>
            </c:ext>
          </c:extLst>
        </c:ser>
        <c:ser>
          <c:idx val="1"/>
          <c:order val="1"/>
          <c:tx>
            <c:strRef>
              <c:f>deportes!$G$7</c:f>
              <c:strCache>
                <c:ptCount val="1"/>
                <c:pt idx="0">
                  <c:v>Macrodistrito Centro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deportes!$E$17:$E$29</c:f>
              <c:strCache>
                <c:ptCount val="13"/>
                <c:pt idx="0">
                  <c:v>Población que si realiza actividad deportiva y/o  física (%)</c:v>
                </c:pt>
                <c:pt idx="2">
                  <c:v>Deportes más practicados (%)</c:v>
                </c:pt>
                <c:pt idx="3">
                  <c:v>Fúbol</c:v>
                </c:pt>
                <c:pt idx="4">
                  <c:v>Voley</c:v>
                </c:pt>
                <c:pt idx="5">
                  <c:v>Fútbol de salón</c:v>
                </c:pt>
                <c:pt idx="7">
                  <c:v>Uso de recintos (% que juega en)</c:v>
                </c:pt>
                <c:pt idx="8">
                  <c:v>Recintos municipales</c:v>
                </c:pt>
                <c:pt idx="9">
                  <c:v>Recintos privados</c:v>
                </c:pt>
                <c:pt idx="10">
                  <c:v>Otros</c:v>
                </c:pt>
                <c:pt idx="12">
                  <c:v>Población que piensa que su condición física es mala o muy mala</c:v>
                </c:pt>
              </c:strCache>
            </c:strRef>
          </c:cat>
          <c:val>
            <c:numRef>
              <c:f>deportes!$G$17:$G$29</c:f>
              <c:numCache>
                <c:formatCode>0.0</c:formatCode>
                <c:ptCount val="13"/>
                <c:pt idx="0">
                  <c:v>44.6</c:v>
                </c:pt>
                <c:pt idx="3">
                  <c:v>29.5</c:v>
                </c:pt>
                <c:pt idx="4">
                  <c:v>10.7</c:v>
                </c:pt>
                <c:pt idx="5">
                  <c:v>0</c:v>
                </c:pt>
                <c:pt idx="8">
                  <c:v>48.9</c:v>
                </c:pt>
                <c:pt idx="9">
                  <c:v>34.4</c:v>
                </c:pt>
                <c:pt idx="10">
                  <c:v>16.700000000000003</c:v>
                </c:pt>
                <c:pt idx="12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9-417E-94C2-83159188C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2100672"/>
        <c:axId val="442101504"/>
      </c:barChart>
      <c:catAx>
        <c:axId val="4421006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01504"/>
        <c:crosses val="autoZero"/>
        <c:auto val="1"/>
        <c:lblAlgn val="ctr"/>
        <c:lblOffset val="100"/>
        <c:noMultiLvlLbl val="0"/>
      </c:catAx>
      <c:valAx>
        <c:axId val="442101504"/>
        <c:scaling>
          <c:orientation val="minMax"/>
        </c:scaling>
        <c:delete val="1"/>
        <c:axPos val="t"/>
        <c:numFmt formatCode="0.0" sourceLinked="1"/>
        <c:majorTickMark val="none"/>
        <c:minorTickMark val="none"/>
        <c:tickLblPos val="nextTo"/>
        <c:crossAx val="44210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400">
                <a:solidFill>
                  <a:srgbClr val="0070C0"/>
                </a:solidFill>
              </a:rPr>
              <a:t>% de espacios deportivos que son: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deportes!$F$7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deportes!$E$57:$E$61</c:f>
              <c:strCache>
                <c:ptCount val="5"/>
                <c:pt idx="0">
                  <c:v>Sin uso</c:v>
                </c:pt>
                <c:pt idx="1">
                  <c:v>Cancha multiple</c:v>
                </c:pt>
                <c:pt idx="2">
                  <c:v>Fútbol exclusivo</c:v>
                </c:pt>
                <c:pt idx="3">
                  <c:v>Sólo futbol de salón</c:v>
                </c:pt>
                <c:pt idx="4">
                  <c:v>Gratuitos</c:v>
                </c:pt>
              </c:strCache>
            </c:strRef>
          </c:cat>
          <c:val>
            <c:numRef>
              <c:f>deportes!$F$57:$F$61</c:f>
              <c:numCache>
                <c:formatCode>0.0</c:formatCode>
                <c:ptCount val="5"/>
                <c:pt idx="0">
                  <c:v>7.1611253196930944</c:v>
                </c:pt>
                <c:pt idx="1">
                  <c:v>49.104859335038363</c:v>
                </c:pt>
                <c:pt idx="2">
                  <c:v>25.063938618925828</c:v>
                </c:pt>
                <c:pt idx="3">
                  <c:v>16.879795396419436</c:v>
                </c:pt>
                <c:pt idx="4">
                  <c:v>63.682864450127873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D2-4D9D-B05B-AF2F7934135C}"/>
            </c:ext>
          </c:extLst>
        </c:ser>
        <c:ser>
          <c:idx val="1"/>
          <c:order val="1"/>
          <c:tx>
            <c:strRef>
              <c:f>deportes!$G$7</c:f>
              <c:strCache>
                <c:ptCount val="1"/>
                <c:pt idx="0">
                  <c:v>Macrodistrito Centro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deportes!$E$57:$E$61</c:f>
              <c:strCache>
                <c:ptCount val="5"/>
                <c:pt idx="0">
                  <c:v>Sin uso</c:v>
                </c:pt>
                <c:pt idx="1">
                  <c:v>Cancha multiple</c:v>
                </c:pt>
                <c:pt idx="2">
                  <c:v>Fútbol exclusivo</c:v>
                </c:pt>
                <c:pt idx="3">
                  <c:v>Sólo futbol de salón</c:v>
                </c:pt>
                <c:pt idx="4">
                  <c:v>Gratuitos</c:v>
                </c:pt>
              </c:strCache>
            </c:strRef>
          </c:cat>
          <c:val>
            <c:numRef>
              <c:f>deportes!$G$57:$G$61</c:f>
              <c:numCache>
                <c:formatCode>0.0</c:formatCode>
                <c:ptCount val="5"/>
                <c:pt idx="0">
                  <c:v>3.225806451612903</c:v>
                </c:pt>
                <c:pt idx="1">
                  <c:v>19.35483870967742</c:v>
                </c:pt>
                <c:pt idx="2">
                  <c:v>12.903225806451612</c:v>
                </c:pt>
                <c:pt idx="3">
                  <c:v>48.387096774193552</c:v>
                </c:pt>
                <c:pt idx="4">
                  <c:v>25.806451612903224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8D2-4D9D-B05B-AF2F79341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442100672"/>
        <c:axId val="442101504"/>
      </c:barChart>
      <c:catAx>
        <c:axId val="442100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101504"/>
        <c:crosses val="autoZero"/>
        <c:auto val="1"/>
        <c:lblAlgn val="ctr"/>
        <c:lblOffset val="100"/>
        <c:noMultiLvlLbl val="0"/>
      </c:catAx>
      <c:valAx>
        <c:axId val="442101504"/>
        <c:scaling>
          <c:orientation val="minMax"/>
        </c:scaling>
        <c:delete val="1"/>
        <c:axPos val="b"/>
        <c:numFmt formatCode="0.0" sourceLinked="1"/>
        <c:majorTickMark val="none"/>
        <c:minorTickMark val="none"/>
        <c:tickLblPos val="nextTo"/>
        <c:crossAx val="442100672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Nivel</a:t>
            </a:r>
            <a:r>
              <a:rPr lang="es-ES" sz="1100" baseline="0">
                <a:solidFill>
                  <a:srgbClr val="0070C0"/>
                </a:solidFill>
              </a:rPr>
              <a:t> de Actividad (Distribución % de la pob. de 15 años y más)</a:t>
            </a:r>
            <a:endParaRPr lang="es-ES" sz="1100">
              <a:solidFill>
                <a:srgbClr val="0070C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983884327402231E-2"/>
          <c:y val="0.2045083797514701"/>
          <c:w val="0.94403223134519554"/>
          <c:h val="0.48563573899189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deportes!$Q$36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deportes!$O$37:$P$45</c:f>
              <c:multiLvlStrCache>
                <c:ptCount val="9"/>
                <c:lvl>
                  <c:pt idx="0">
                    <c:v>Total</c:v>
                  </c:pt>
                  <c:pt idx="1">
                    <c:v>Hombres</c:v>
                  </c:pt>
                  <c:pt idx="2">
                    <c:v>Mujeres</c:v>
                  </c:pt>
                  <c:pt idx="3">
                    <c:v>Total</c:v>
                  </c:pt>
                  <c:pt idx="4">
                    <c:v>Hombres</c:v>
                  </c:pt>
                  <c:pt idx="5">
                    <c:v>Mujeres</c:v>
                  </c:pt>
                  <c:pt idx="6">
                    <c:v>Total</c:v>
                  </c:pt>
                  <c:pt idx="7">
                    <c:v>Hombres</c:v>
                  </c:pt>
                  <c:pt idx="8">
                    <c:v>Mujeres</c:v>
                  </c:pt>
                </c:lvl>
                <c:lvl>
                  <c:pt idx="0">
                    <c:v>BAJO</c:v>
                  </c:pt>
                  <c:pt idx="3">
                    <c:v>MODERADO</c:v>
                  </c:pt>
                  <c:pt idx="6">
                    <c:v>ALTO</c:v>
                  </c:pt>
                </c:lvl>
              </c:multiLvlStrCache>
            </c:multiLvlStrRef>
          </c:cat>
          <c:val>
            <c:numRef>
              <c:f>deportes!$Q$37:$Q$45</c:f>
              <c:numCache>
                <c:formatCode>0.0</c:formatCode>
                <c:ptCount val="9"/>
                <c:pt idx="0">
                  <c:v>44.6</c:v>
                </c:pt>
                <c:pt idx="1">
                  <c:v>44.294949199474303</c:v>
                </c:pt>
                <c:pt idx="2">
                  <c:v>44.94631332947835</c:v>
                </c:pt>
                <c:pt idx="3">
                  <c:v>44.4</c:v>
                </c:pt>
                <c:pt idx="4">
                  <c:v>40.530744158466511</c:v>
                </c:pt>
                <c:pt idx="5">
                  <c:v>48.035842976747425</c:v>
                </c:pt>
                <c:pt idx="6">
                  <c:v>11</c:v>
                </c:pt>
                <c:pt idx="7">
                  <c:v>15.174306642059186</c:v>
                </c:pt>
                <c:pt idx="8">
                  <c:v>7.0178436937742248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9B-4B31-BB75-FC1ED663AA01}"/>
            </c:ext>
          </c:extLst>
        </c:ser>
        <c:ser>
          <c:idx val="1"/>
          <c:order val="1"/>
          <c:tx>
            <c:strRef>
              <c:f>deportes!$R$36</c:f>
              <c:strCache>
                <c:ptCount val="1"/>
                <c:pt idx="0">
                  <c:v>Macrodistrito Centro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deportes!$O$37:$P$45</c:f>
              <c:multiLvlStrCache>
                <c:ptCount val="9"/>
                <c:lvl>
                  <c:pt idx="0">
                    <c:v>Total</c:v>
                  </c:pt>
                  <c:pt idx="1">
                    <c:v>Hombres</c:v>
                  </c:pt>
                  <c:pt idx="2">
                    <c:v>Mujeres</c:v>
                  </c:pt>
                  <c:pt idx="3">
                    <c:v>Total</c:v>
                  </c:pt>
                  <c:pt idx="4">
                    <c:v>Hombres</c:v>
                  </c:pt>
                  <c:pt idx="5">
                    <c:v>Mujeres</c:v>
                  </c:pt>
                  <c:pt idx="6">
                    <c:v>Total</c:v>
                  </c:pt>
                  <c:pt idx="7">
                    <c:v>Hombres</c:v>
                  </c:pt>
                  <c:pt idx="8">
                    <c:v>Mujeres</c:v>
                  </c:pt>
                </c:lvl>
                <c:lvl>
                  <c:pt idx="0">
                    <c:v>BAJO</c:v>
                  </c:pt>
                  <c:pt idx="3">
                    <c:v>MODERADO</c:v>
                  </c:pt>
                  <c:pt idx="6">
                    <c:v>ALTO</c:v>
                  </c:pt>
                </c:lvl>
              </c:multiLvlStrCache>
            </c:multiLvlStrRef>
          </c:cat>
          <c:val>
            <c:numRef>
              <c:f>deportes!$R$37:$R$45</c:f>
              <c:numCache>
                <c:formatCode>0.0</c:formatCode>
                <c:ptCount val="9"/>
                <c:pt idx="0">
                  <c:v>48.9</c:v>
                </c:pt>
                <c:pt idx="1">
                  <c:v>46.551656536226872</c:v>
                </c:pt>
                <c:pt idx="2">
                  <c:v>50.886588488096621</c:v>
                </c:pt>
                <c:pt idx="3">
                  <c:v>41.1</c:v>
                </c:pt>
                <c:pt idx="4">
                  <c:v>45.127368760700129</c:v>
                </c:pt>
                <c:pt idx="5">
                  <c:v>37.613676416669172</c:v>
                </c:pt>
                <c:pt idx="6">
                  <c:v>10</c:v>
                </c:pt>
                <c:pt idx="7">
                  <c:v>8.3209747030729986</c:v>
                </c:pt>
                <c:pt idx="8">
                  <c:v>11.499735095234207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9B-4B31-BB75-FC1ED663AA0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22"/>
        <c:overlap val="-27"/>
        <c:axId val="493891696"/>
        <c:axId val="493891280"/>
      </c:barChart>
      <c:catAx>
        <c:axId val="49389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93891280"/>
        <c:crosses val="autoZero"/>
        <c:auto val="1"/>
        <c:lblAlgn val="ctr"/>
        <c:lblOffset val="100"/>
        <c:noMultiLvlLbl val="0"/>
      </c:catAx>
      <c:valAx>
        <c:axId val="49389128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9389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% de la población de 15 años y más que es sedentaria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deportes!$E$32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deportes!$F$7:$G$7</c:f>
              <c:strCache>
                <c:ptCount val="2"/>
                <c:pt idx="0">
                  <c:v>Municipio de La Paz</c:v>
                </c:pt>
                <c:pt idx="1">
                  <c:v>Macrodistrito Centro</c:v>
                </c:pt>
              </c:strCache>
            </c:strRef>
          </c:cat>
          <c:val>
            <c:numRef>
              <c:f>deportes!$F$32:$G$32</c:f>
              <c:numCache>
                <c:formatCode>0.0</c:formatCode>
                <c:ptCount val="2"/>
                <c:pt idx="0">
                  <c:v>37.200000000000003</c:v>
                </c:pt>
                <c:pt idx="1">
                  <c:v>43.3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6-493C-BC1C-AD67B758F05D}"/>
            </c:ext>
          </c:extLst>
        </c:ser>
        <c:ser>
          <c:idx val="1"/>
          <c:order val="1"/>
          <c:tx>
            <c:strRef>
              <c:f>deportes!$E$33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deportes!$F$7:$G$7</c:f>
              <c:strCache>
                <c:ptCount val="2"/>
                <c:pt idx="0">
                  <c:v>Municipio de La Paz</c:v>
                </c:pt>
                <c:pt idx="1">
                  <c:v>Macrodistrito Centro</c:v>
                </c:pt>
              </c:strCache>
            </c:strRef>
          </c:cat>
          <c:val>
            <c:numRef>
              <c:f>deportes!$F$33:$G$33</c:f>
              <c:numCache>
                <c:formatCode>0.0</c:formatCode>
                <c:ptCount val="2"/>
                <c:pt idx="0">
                  <c:v>35.614326146065828</c:v>
                </c:pt>
                <c:pt idx="1">
                  <c:v>38.340123847970759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6-493C-BC1C-AD67B758F05D}"/>
            </c:ext>
          </c:extLst>
        </c:ser>
        <c:ser>
          <c:idx val="2"/>
          <c:order val="2"/>
          <c:tx>
            <c:strRef>
              <c:f>deportes!$E$34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ABAD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deportes!$F$7:$G$7</c:f>
              <c:strCache>
                <c:ptCount val="2"/>
                <c:pt idx="0">
                  <c:v>Municipio de La Paz</c:v>
                </c:pt>
                <c:pt idx="1">
                  <c:v>Macrodistrito Centro</c:v>
                </c:pt>
              </c:strCache>
            </c:strRef>
          </c:cat>
          <c:val>
            <c:numRef>
              <c:f>deportes!$F$34:$G$34</c:f>
              <c:numCache>
                <c:formatCode>0.0</c:formatCode>
                <c:ptCount val="2"/>
                <c:pt idx="0">
                  <c:v>38.605660400604215</c:v>
                </c:pt>
                <c:pt idx="1">
                  <c:v>47.546874519438738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6-493C-BC1C-AD67B758F05D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84423728"/>
        <c:axId val="284424560"/>
      </c:barChart>
      <c:catAx>
        <c:axId val="28442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4424560"/>
        <c:crosses val="autoZero"/>
        <c:auto val="1"/>
        <c:lblAlgn val="ctr"/>
        <c:lblOffset val="100"/>
        <c:noMultiLvlLbl val="0"/>
      </c:catAx>
      <c:valAx>
        <c:axId val="284424560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8442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Nº de mercados y ferias itinerantes - 2013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mercados!$C$17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mercados!$F$7:$K$7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mercados!$F$17:$K$17</c:f>
              <c:numCache>
                <c:formatCode>#,##0</c:formatCode>
                <c:ptCount val="6"/>
                <c:pt idx="0">
                  <c:v>82</c:v>
                </c:pt>
                <c:pt idx="1">
                  <c:v>20</c:v>
                </c:pt>
                <c:pt idx="2" formatCode="General">
                  <c:v>2</c:v>
                </c:pt>
                <c:pt idx="3" formatCode="General">
                  <c:v>9</c:v>
                </c:pt>
                <c:pt idx="4" formatCode="General">
                  <c:v>4</c:v>
                </c:pt>
                <c:pt idx="5" formatCode="General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0-4B6D-87AF-095A96F47CC3}"/>
            </c:ext>
          </c:extLst>
        </c:ser>
        <c:ser>
          <c:idx val="1"/>
          <c:order val="1"/>
          <c:tx>
            <c:strRef>
              <c:f>mercados!$C$20</c:f>
              <c:strCache>
                <c:ptCount val="1"/>
                <c:pt idx="0">
                  <c:v>Censados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mercados!$F$7:$K$7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mercados!$F$20:$K$20</c:f>
              <c:numCache>
                <c:formatCode>#,##0</c:formatCode>
                <c:ptCount val="6"/>
                <c:pt idx="0">
                  <c:v>59</c:v>
                </c:pt>
                <c:pt idx="1">
                  <c:v>16</c:v>
                </c:pt>
                <c:pt idx="2" formatCode="General">
                  <c:v>0</c:v>
                </c:pt>
                <c:pt idx="3" formatCode="General">
                  <c:v>9</c:v>
                </c:pt>
                <c:pt idx="4" formatCode="General">
                  <c:v>4</c:v>
                </c:pt>
                <c:pt idx="5" formatCode="General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70-4B6D-87AF-095A96F47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5"/>
        <c:overlap val="-27"/>
        <c:axId val="448425536"/>
        <c:axId val="448422208"/>
      </c:barChart>
      <c:catAx>
        <c:axId val="4484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8422208"/>
        <c:crosses val="autoZero"/>
        <c:auto val="1"/>
        <c:lblAlgn val="ctr"/>
        <c:lblOffset val="100"/>
        <c:noMultiLvlLbl val="0"/>
      </c:catAx>
      <c:valAx>
        <c:axId val="44842220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48425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Percepción acerca del mercado donde realizan compras</a:t>
            </a:r>
            <a:r>
              <a:rPr lang="es-ES" baseline="0">
                <a:solidFill>
                  <a:srgbClr val="0070C0"/>
                </a:solidFill>
              </a:rPr>
              <a:t> - 2013</a:t>
            </a:r>
            <a:endParaRPr lang="es-ES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50291579177602797"/>
          <c:y val="0.21800925925925929"/>
          <c:w val="0.46652865266841642"/>
          <c:h val="0.676087416156313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mercados!$F$7</c:f>
              <c:strCache>
                <c:ptCount val="1"/>
                <c:pt idx="0">
                  <c:v>Municipio de La Paz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mercados!$E$44:$E$46</c:f>
              <c:strCache>
                <c:ptCount val="3"/>
                <c:pt idx="0">
                  <c:v>Personas que compra en un mercado de su zona</c:v>
                </c:pt>
                <c:pt idx="1">
                  <c:v>Personas que evalúa de manera positiva el mercado donde realiza sus compras</c:v>
                </c:pt>
                <c:pt idx="2">
                  <c:v>Personas que evalúa como pésimo o malo el mercado de abasto donde realiza sus compras</c:v>
                </c:pt>
              </c:strCache>
            </c:strRef>
          </c:cat>
          <c:val>
            <c:numRef>
              <c:f>mercados!$F$44:$F$46</c:f>
              <c:numCache>
                <c:formatCode>#,##0.0</c:formatCode>
                <c:ptCount val="3"/>
                <c:pt idx="0">
                  <c:v>58.4</c:v>
                </c:pt>
                <c:pt idx="1">
                  <c:v>57.7</c:v>
                </c:pt>
                <c:pt idx="2">
                  <c:v>7.3999999999999995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8B-4B43-BFD4-0BE835DC4BB8}"/>
            </c:ext>
          </c:extLst>
        </c:ser>
        <c:ser>
          <c:idx val="1"/>
          <c:order val="1"/>
          <c:tx>
            <c:strRef>
              <c:f>mercados!$G$7</c:f>
              <c:strCache>
                <c:ptCount val="1"/>
                <c:pt idx="0">
                  <c:v>Macrodistrito Cotahuma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mercados!$E$44:$E$46</c:f>
              <c:strCache>
                <c:ptCount val="3"/>
                <c:pt idx="0">
                  <c:v>Personas que compra en un mercado de su zona</c:v>
                </c:pt>
                <c:pt idx="1">
                  <c:v>Personas que evalúa de manera positiva el mercado donde realiza sus compras</c:v>
                </c:pt>
                <c:pt idx="2">
                  <c:v>Personas que evalúa como pésimo o malo el mercado de abasto donde realiza sus compras</c:v>
                </c:pt>
              </c:strCache>
            </c:strRef>
          </c:cat>
          <c:val>
            <c:numRef>
              <c:f>mercados!$G$44:$G$46</c:f>
              <c:numCache>
                <c:formatCode>#,##0.0</c:formatCode>
                <c:ptCount val="3"/>
                <c:pt idx="0">
                  <c:v>64.5</c:v>
                </c:pt>
                <c:pt idx="1">
                  <c:v>53.1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8B-4B43-BFD4-0BE835DC4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50731344"/>
        <c:axId val="450730928"/>
      </c:barChart>
      <c:catAx>
        <c:axId val="4507313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50730928"/>
        <c:crosses val="autoZero"/>
        <c:auto val="1"/>
        <c:lblAlgn val="ctr"/>
        <c:lblOffset val="100"/>
        <c:noMultiLvlLbl val="0"/>
      </c:catAx>
      <c:valAx>
        <c:axId val="45073092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450731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Número de mercados de abasto y ferias itinerantes  - 2017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4444444444444446E-2"/>
          <c:y val="0.12541666666666668"/>
          <c:w val="0.95111111111111113"/>
          <c:h val="0.716327282006415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56-4FDC-A8A2-F0DA55DA01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mercados!$G$7:$K$7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mercados!$G$11:$K$11</c:f>
              <c:numCache>
                <c:formatCode>General</c:formatCode>
                <c:ptCount val="5"/>
                <c:pt idx="0" formatCode="#,##0">
                  <c:v>18</c:v>
                </c:pt>
                <c:pt idx="1">
                  <c:v>2</c:v>
                </c:pt>
                <c:pt idx="2">
                  <c:v>7</c:v>
                </c:pt>
                <c:pt idx="3">
                  <c:v>4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56-4FDC-A8A2-F0DA55DA01E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00196864"/>
        <c:axId val="300196032"/>
      </c:barChart>
      <c:catAx>
        <c:axId val="3001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00196032"/>
        <c:crosses val="autoZero"/>
        <c:auto val="1"/>
        <c:lblAlgn val="ctr"/>
        <c:lblOffset val="100"/>
        <c:noMultiLvlLbl val="0"/>
      </c:catAx>
      <c:valAx>
        <c:axId val="300196032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00196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BO" sz="1200" b="0" i="0" u="none" strike="noStrike" baseline="0">
                <a:solidFill>
                  <a:srgbClr val="0070C0"/>
                </a:solidFill>
                <a:effectLst/>
              </a:rPr>
              <a:t>Distribución del presupuesto ejecutado y ejecución presupuestaria - 2017</a:t>
            </a:r>
            <a:r>
              <a:rPr lang="es-ES" sz="1200" b="0" i="0" u="none" strike="noStrike" baseline="0">
                <a:solidFill>
                  <a:srgbClr val="0070C0"/>
                </a:solidFill>
                <a:effectLst/>
              </a:rPr>
              <a:t> (%)</a:t>
            </a:r>
            <a:endParaRPr lang="es-BO" sz="1200" b="0" i="0" u="none" strike="noStrike" baseline="0">
              <a:solidFill>
                <a:srgbClr val="0070C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5675925925925926"/>
          <c:w val="0.93888888888888888"/>
          <c:h val="0.42977471566054243"/>
        </c:manualLayout>
      </c:layout>
      <c:barChart>
        <c:barDir val="col"/>
        <c:grouping val="stacked"/>
        <c:varyColors val="0"/>
        <c:ser>
          <c:idx val="1"/>
          <c:order val="1"/>
          <c:tx>
            <c:v>Participación de gastos de funcionamiento en el presupuesto total ejecutado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presupuesto!$F$19:$K$19</c:f>
              <c:numCache>
                <c:formatCode>0.0</c:formatCode>
                <c:ptCount val="6"/>
                <c:pt idx="0">
                  <c:v>14.323110048139576</c:v>
                </c:pt>
                <c:pt idx="1">
                  <c:v>14.441573464257246</c:v>
                </c:pt>
                <c:pt idx="2">
                  <c:v>14.567949552037446</c:v>
                </c:pt>
                <c:pt idx="3">
                  <c:v>13.217445518762192</c:v>
                </c:pt>
                <c:pt idx="4">
                  <c:v>15.597977080142462</c:v>
                </c:pt>
                <c:pt idx="5">
                  <c:v>14.510698039492823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24-4174-8D5B-1E59F55DC6C5}"/>
            </c:ext>
          </c:extLst>
        </c:ser>
        <c:ser>
          <c:idx val="2"/>
          <c:order val="2"/>
          <c:tx>
            <c:v>Participación de los gastos de inversión en el presupuesto total ejecutado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presupuesto!$F$20:$K$20</c:f>
              <c:numCache>
                <c:formatCode>0.0</c:formatCode>
                <c:ptCount val="6"/>
                <c:pt idx="0">
                  <c:v>85.676889951860446</c:v>
                </c:pt>
                <c:pt idx="1">
                  <c:v>85.558426535742754</c:v>
                </c:pt>
                <c:pt idx="2">
                  <c:v>85.432050447962695</c:v>
                </c:pt>
                <c:pt idx="3">
                  <c:v>86.782554481237682</c:v>
                </c:pt>
                <c:pt idx="4">
                  <c:v>84.402022919857501</c:v>
                </c:pt>
                <c:pt idx="5">
                  <c:v>85.489301960507262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24-4174-8D5B-1E59F55DC6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22"/>
        <c:overlap val="100"/>
        <c:axId val="554566064"/>
        <c:axId val="554565648"/>
      </c:barChart>
      <c:lineChart>
        <c:grouping val="standard"/>
        <c:varyColors val="0"/>
        <c:ser>
          <c:idx val="0"/>
          <c:order val="0"/>
          <c:tx>
            <c:v>Ejecución presupuestaria</c:v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99FF"/>
              </a:solidFill>
              <a:ln w="9525"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D60093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presupuesto!$F$12:$K$12</c:f>
              <c:numCache>
                <c:formatCode>0.0</c:formatCode>
                <c:ptCount val="6"/>
                <c:pt idx="0">
                  <c:v>90.672576200819165</c:v>
                </c:pt>
                <c:pt idx="1">
                  <c:v>91.065555267845482</c:v>
                </c:pt>
                <c:pt idx="2">
                  <c:v>89.240027927885407</c:v>
                </c:pt>
                <c:pt idx="3">
                  <c:v>92.391270926045152</c:v>
                </c:pt>
                <c:pt idx="4">
                  <c:v>91.507959772802323</c:v>
                </c:pt>
                <c:pt idx="5">
                  <c:v>90.111127640304119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4-4174-8D5B-1E59F55DC6C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54566064"/>
        <c:axId val="554565648"/>
      </c:lineChart>
      <c:catAx>
        <c:axId val="554566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54565648"/>
        <c:crosses val="autoZero"/>
        <c:auto val="1"/>
        <c:lblAlgn val="ctr"/>
        <c:lblOffset val="100"/>
        <c:noMultiLvlLbl val="0"/>
      </c:catAx>
      <c:valAx>
        <c:axId val="554565648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5456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BO" sz="1200" b="0" i="0" u="none" strike="noStrike" baseline="0">
                <a:solidFill>
                  <a:srgbClr val="0070C0"/>
                </a:solidFill>
                <a:effectLst/>
              </a:rPr>
              <a:t>Presupuesto ejecutado per cápita - 2017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s-BO" sz="1200" b="0" i="0" u="none" strike="noStrike" baseline="0">
                <a:solidFill>
                  <a:srgbClr val="0070C0"/>
                </a:solidFill>
                <a:effectLst/>
              </a:rPr>
              <a:t>(Bs./persona)</a:t>
            </a:r>
            <a:endParaRPr lang="es-ES" sz="1200" b="0">
              <a:solidFill>
                <a:srgbClr val="0070C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8138888888888888"/>
          <c:w val="0.93888888888888888"/>
          <c:h val="0.6603550597841936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13-46C9-9288-A0BED43C11C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713-46C9-9288-A0BED43C11C7}"/>
              </c:ext>
            </c:extLst>
          </c:dPt>
          <c:dLbls>
            <c:dLbl>
              <c:idx val="0"/>
              <c:spPr>
                <a:solidFill>
                  <a:schemeClr val="accent1"/>
                </a:solidFill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4713-46C9-9288-A0BED43C11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presupuesto!$F$22:$K$22</c:f>
              <c:numCache>
                <c:formatCode>#,##0</c:formatCode>
                <c:ptCount val="6"/>
                <c:pt idx="0">
                  <c:v>2026.1501051693108</c:v>
                </c:pt>
                <c:pt idx="1">
                  <c:v>1607.8933728228581</c:v>
                </c:pt>
                <c:pt idx="2">
                  <c:v>1676.6513296693611</c:v>
                </c:pt>
                <c:pt idx="3">
                  <c:v>1717.5204864567152</c:v>
                </c:pt>
                <c:pt idx="4">
                  <c:v>1730.0205968241992</c:v>
                </c:pt>
                <c:pt idx="5">
                  <c:v>1234.6274817928861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13-46C9-9288-A0BED43C11C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66"/>
        <c:overlap val="-27"/>
        <c:axId val="683545840"/>
        <c:axId val="683547504"/>
      </c:barChart>
      <c:catAx>
        <c:axId val="68354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83547504"/>
        <c:crosses val="autoZero"/>
        <c:auto val="1"/>
        <c:lblAlgn val="ctr"/>
        <c:lblOffset val="100"/>
        <c:noMultiLvlLbl val="0"/>
      </c:catAx>
      <c:valAx>
        <c:axId val="683547504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83545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poblacion!$Y$35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poblacion!$Y$36:$Y$50</c:f>
              <c:numCache>
                <c:formatCode>#,##0</c:formatCode>
                <c:ptCount val="15"/>
                <c:pt idx="0">
                  <c:v>2368.0000000000009</c:v>
                </c:pt>
                <c:pt idx="1">
                  <c:v>2646.9999999999995</c:v>
                </c:pt>
                <c:pt idx="2">
                  <c:v>2698.0000000000014</c:v>
                </c:pt>
                <c:pt idx="3">
                  <c:v>2609.0000000000018</c:v>
                </c:pt>
                <c:pt idx="4">
                  <c:v>2245.0000000000014</c:v>
                </c:pt>
                <c:pt idx="5">
                  <c:v>2066</c:v>
                </c:pt>
                <c:pt idx="6">
                  <c:v>1693.0000000000007</c:v>
                </c:pt>
                <c:pt idx="7">
                  <c:v>1568.0000000000005</c:v>
                </c:pt>
                <c:pt idx="8">
                  <c:v>1240</c:v>
                </c:pt>
                <c:pt idx="9">
                  <c:v>1165.0000000000005</c:v>
                </c:pt>
                <c:pt idx="10">
                  <c:v>950.00000000000023</c:v>
                </c:pt>
                <c:pt idx="11">
                  <c:v>822.25</c:v>
                </c:pt>
                <c:pt idx="12">
                  <c:v>373.75</c:v>
                </c:pt>
                <c:pt idx="13">
                  <c:v>555.5</c:v>
                </c:pt>
                <c:pt idx="14">
                  <c:v>353.5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9D-49E2-BC09-3CFFBE468EE6}"/>
            </c:ext>
          </c:extLst>
        </c:ser>
        <c:ser>
          <c:idx val="1"/>
          <c:order val="1"/>
          <c:tx>
            <c:strRef>
              <c:f>poblacion!$Z$35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poblacion!$Z$36:$Z$50</c:f>
              <c:numCache>
                <c:formatCode>#,##0;#,##0</c:formatCode>
                <c:ptCount val="15"/>
                <c:pt idx="0">
                  <c:v>-2180.0000000000018</c:v>
                </c:pt>
                <c:pt idx="1">
                  <c:v>-2631.0000000000009</c:v>
                </c:pt>
                <c:pt idx="2">
                  <c:v>-2731.9999999999986</c:v>
                </c:pt>
                <c:pt idx="3">
                  <c:v>-2791.9999999999986</c:v>
                </c:pt>
                <c:pt idx="4">
                  <c:v>-2354</c:v>
                </c:pt>
                <c:pt idx="5">
                  <c:v>-2384</c:v>
                </c:pt>
                <c:pt idx="6">
                  <c:v>-2064.0000000000005</c:v>
                </c:pt>
                <c:pt idx="7">
                  <c:v>-1722</c:v>
                </c:pt>
                <c:pt idx="8">
                  <c:v>-1518.9999999999998</c:v>
                </c:pt>
                <c:pt idx="9">
                  <c:v>-1290</c:v>
                </c:pt>
                <c:pt idx="10">
                  <c:v>-1031.9999999999998</c:v>
                </c:pt>
                <c:pt idx="11">
                  <c:v>-1008</c:v>
                </c:pt>
                <c:pt idx="12">
                  <c:v>-420</c:v>
                </c:pt>
                <c:pt idx="13">
                  <c:v>-395.33333333333337</c:v>
                </c:pt>
                <c:pt idx="14">
                  <c:v>-790.66666666666674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79D-49E2-BC09-3CFFBE468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Presupuesto - 2017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s-ES" sz="1200">
                <a:solidFill>
                  <a:srgbClr val="0070C0"/>
                </a:solidFill>
              </a:rPr>
              <a:t>(En millones de Bs.)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presupuesto!$E$10</c:f>
              <c:strCache>
                <c:ptCount val="1"/>
                <c:pt idx="0">
                  <c:v>Programado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presupuesto!$G$10:$K$10</c:f>
              <c:numCache>
                <c:formatCode>#,##0.0</c:formatCode>
                <c:ptCount val="5"/>
                <c:pt idx="0">
                  <c:v>316.11557733699061</c:v>
                </c:pt>
                <c:pt idx="1">
                  <c:v>67.531977289760505</c:v>
                </c:pt>
                <c:pt idx="2">
                  <c:v>99.382075607510913</c:v>
                </c:pt>
                <c:pt idx="3">
                  <c:v>95.882068408450948</c:v>
                </c:pt>
                <c:pt idx="4">
                  <c:v>53.319456031268238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6-4F64-A895-A57F00E5AB8E}"/>
            </c:ext>
          </c:extLst>
        </c:ser>
        <c:ser>
          <c:idx val="1"/>
          <c:order val="1"/>
          <c:tx>
            <c:strRef>
              <c:f>presupuesto!$E$11</c:f>
              <c:strCache>
                <c:ptCount val="1"/>
                <c:pt idx="0">
                  <c:v>Ejecutado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presupuesto!$G$11:$K$11</c:f>
              <c:numCache>
                <c:formatCode>#,##0.0</c:formatCode>
                <c:ptCount val="5"/>
                <c:pt idx="0">
                  <c:v>287.87240579008602</c:v>
                </c:pt>
                <c:pt idx="1">
                  <c:v>60.265555393635509</c:v>
                </c:pt>
                <c:pt idx="2">
                  <c:v>91.820362726462449</c:v>
                </c:pt>
                <c:pt idx="3">
                  <c:v>87.739724588536092</c:v>
                </c:pt>
                <c:pt idx="4">
                  <c:v>48.046763081451957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E6-4F64-A895-A57F00E5AB8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28"/>
        <c:overlap val="-27"/>
        <c:axId val="276429072"/>
        <c:axId val="276428656"/>
      </c:barChart>
      <c:catAx>
        <c:axId val="27642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6428656"/>
        <c:crosses val="autoZero"/>
        <c:auto val="1"/>
        <c:lblAlgn val="ctr"/>
        <c:lblOffset val="100"/>
        <c:noMultiLvlLbl val="0"/>
      </c:catAx>
      <c:valAx>
        <c:axId val="27642865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7642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Presupuesto por tipo de gasto - 2017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s-ES" sz="1200">
                <a:solidFill>
                  <a:srgbClr val="0070C0"/>
                </a:solidFill>
              </a:rPr>
              <a:t>(En millones de Bs.)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6805555555555557"/>
          <c:w val="0.93888888888888888"/>
          <c:h val="0.567785068533100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presupuesto!$E$15</c:f>
              <c:strCache>
                <c:ptCount val="1"/>
                <c:pt idx="0">
                  <c:v>En funcionamiento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accent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presupuesto!$G$15:$K$15</c:f>
              <c:numCache>
                <c:formatCode>#,##0.0</c:formatCode>
                <c:ptCount val="5"/>
                <c:pt idx="0">
                  <c:v>41.5733049655</c:v>
                </c:pt>
                <c:pt idx="1">
                  <c:v>8.7794557070000021</c:v>
                </c:pt>
                <c:pt idx="2">
                  <c:v>12.1363064185</c:v>
                </c:pt>
                <c:pt idx="3">
                  <c:v>13.685622131499979</c:v>
                </c:pt>
                <c:pt idx="4">
                  <c:v>6.9719207085000106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1-4F9F-BCDA-6DC3A614CC85}"/>
            </c:ext>
          </c:extLst>
        </c:ser>
        <c:ser>
          <c:idx val="1"/>
          <c:order val="1"/>
          <c:tx>
            <c:strRef>
              <c:f>presupuesto!$E$16</c:f>
              <c:strCache>
                <c:ptCount val="1"/>
                <c:pt idx="0">
                  <c:v>En inversión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presupuesto!$G$7:$K$7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presupuesto!$G$16:$K$16</c:f>
              <c:numCache>
                <c:formatCode>#,##0.0</c:formatCode>
                <c:ptCount val="5"/>
                <c:pt idx="0">
                  <c:v>246.29910082458599</c:v>
                </c:pt>
                <c:pt idx="1">
                  <c:v>51.48609968663559</c:v>
                </c:pt>
                <c:pt idx="2">
                  <c:v>79.684056307962337</c:v>
                </c:pt>
                <c:pt idx="3">
                  <c:v>74.05410245703608</c:v>
                </c:pt>
                <c:pt idx="4">
                  <c:v>41.074842372951984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1-4F9F-BCDA-6DC3A614C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8"/>
        <c:overlap val="100"/>
        <c:axId val="276429072"/>
        <c:axId val="276428656"/>
      </c:barChart>
      <c:catAx>
        <c:axId val="27642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76428656"/>
        <c:crosses val="autoZero"/>
        <c:auto val="1"/>
        <c:lblAlgn val="ctr"/>
        <c:lblOffset val="100"/>
        <c:noMultiLvlLbl val="0"/>
      </c:catAx>
      <c:valAx>
        <c:axId val="27642865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27642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% de personas que realiza actividades culturales en su tiempo libre - 2015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20509259259259255"/>
          <c:w val="0.93888888888888888"/>
          <c:h val="0.636651356080490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E41B-4B3E-936D-CD0AD460800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41B-4B3E-936D-CD0AD46080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cultura!$F$11:$K$11</c:f>
              <c:numCache>
                <c:formatCode>0.0</c:formatCode>
                <c:ptCount val="6"/>
                <c:pt idx="0">
                  <c:v>29.341957102531474</c:v>
                </c:pt>
                <c:pt idx="1">
                  <c:v>31.427388734063992</c:v>
                </c:pt>
                <c:pt idx="2">
                  <c:v>40.394307532106893</c:v>
                </c:pt>
                <c:pt idx="3">
                  <c:v>28.394124442977382</c:v>
                </c:pt>
                <c:pt idx="4">
                  <c:v>31.20050282840981</c:v>
                </c:pt>
                <c:pt idx="5">
                  <c:v>26.021126760563334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B-4B3E-936D-CD0AD460800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8"/>
        <c:overlap val="-27"/>
        <c:axId val="236880320"/>
        <c:axId val="236879904"/>
      </c:barChart>
      <c:catAx>
        <c:axId val="23688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36879904"/>
        <c:crosses val="autoZero"/>
        <c:auto val="1"/>
        <c:lblAlgn val="ctr"/>
        <c:lblOffset val="100"/>
        <c:noMultiLvlLbl val="0"/>
      </c:catAx>
      <c:valAx>
        <c:axId val="236879904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236880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Distribución</a:t>
            </a:r>
            <a:r>
              <a:rPr lang="es-ES" sz="1200" baseline="0">
                <a:solidFill>
                  <a:srgbClr val="0070C0"/>
                </a:solidFill>
              </a:rPr>
              <a:t> % de personas según monto que estaría dispuesta a pagar por asistir a un buen espectáculo - 2015</a:t>
            </a:r>
            <a:endParaRPr lang="es-ES" sz="1200">
              <a:solidFill>
                <a:srgbClr val="0070C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cultura!$E$14</c:f>
              <c:strCache>
                <c:ptCount val="1"/>
                <c:pt idx="0">
                  <c:v>Nada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cultura!$F$14:$K$14</c:f>
              <c:numCache>
                <c:formatCode>0.0</c:formatCode>
                <c:ptCount val="6"/>
                <c:pt idx="0">
                  <c:v>15.553168361743833</c:v>
                </c:pt>
                <c:pt idx="1">
                  <c:v>15.626014254669517</c:v>
                </c:pt>
                <c:pt idx="2">
                  <c:v>18.029509049689679</c:v>
                </c:pt>
                <c:pt idx="3">
                  <c:v>7.9808721241305518</c:v>
                </c:pt>
                <c:pt idx="4">
                  <c:v>10.439182614336675</c:v>
                </c:pt>
                <c:pt idx="5">
                  <c:v>26.362160908880128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C02-A2A9-9E3B933DA225}"/>
            </c:ext>
          </c:extLst>
        </c:ser>
        <c:ser>
          <c:idx val="1"/>
          <c:order val="1"/>
          <c:tx>
            <c:strRef>
              <c:f>cultura!$E$15</c:f>
              <c:strCache>
                <c:ptCount val="1"/>
                <c:pt idx="0">
                  <c:v>Bs. 25 - 50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cultura!$F$15:$K$15</c:f>
              <c:numCache>
                <c:formatCode>0.0</c:formatCode>
                <c:ptCount val="6"/>
                <c:pt idx="0">
                  <c:v>50.361678847927109</c:v>
                </c:pt>
                <c:pt idx="1">
                  <c:v>48.471401937304535</c:v>
                </c:pt>
                <c:pt idx="2">
                  <c:v>45.552458468056628</c:v>
                </c:pt>
                <c:pt idx="3">
                  <c:v>59.016853932584269</c:v>
                </c:pt>
                <c:pt idx="4">
                  <c:v>54.54427505676292</c:v>
                </c:pt>
                <c:pt idx="5">
                  <c:v>34.17574773939252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6-4C02-A2A9-9E3B933DA225}"/>
            </c:ext>
          </c:extLst>
        </c:ser>
        <c:ser>
          <c:idx val="2"/>
          <c:order val="2"/>
          <c:tx>
            <c:strRef>
              <c:f>cultura!$E$16</c:f>
              <c:strCache>
                <c:ptCount val="1"/>
                <c:pt idx="0">
                  <c:v>Bs. 100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cultura!$F$16:$K$16</c:f>
              <c:numCache>
                <c:formatCode>0.0</c:formatCode>
                <c:ptCount val="6"/>
                <c:pt idx="0">
                  <c:v>20.48085442659335</c:v>
                </c:pt>
                <c:pt idx="1">
                  <c:v>24.111865607800077</c:v>
                </c:pt>
                <c:pt idx="2">
                  <c:v>23.687516259709369</c:v>
                </c:pt>
                <c:pt idx="3">
                  <c:v>26.464686998394864</c:v>
                </c:pt>
                <c:pt idx="4">
                  <c:v>22.035679532922476</c:v>
                </c:pt>
                <c:pt idx="5">
                  <c:v>23.587603369657621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6-4C02-A2A9-9E3B933DA225}"/>
            </c:ext>
          </c:extLst>
        </c:ser>
        <c:ser>
          <c:idx val="3"/>
          <c:order val="3"/>
          <c:tx>
            <c:strRef>
              <c:f>cultura!$E$17</c:f>
              <c:strCache>
                <c:ptCount val="1"/>
                <c:pt idx="0">
                  <c:v>Bs. 300 y más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cultura!$F$17:$K$17</c:f>
              <c:numCache>
                <c:formatCode>0.0</c:formatCode>
                <c:ptCount val="6"/>
                <c:pt idx="0">
                  <c:v>13.604298363735719</c:v>
                </c:pt>
                <c:pt idx="1">
                  <c:v>11.790718200225866</c:v>
                </c:pt>
                <c:pt idx="2">
                  <c:v>12.73051622254432</c:v>
                </c:pt>
                <c:pt idx="3">
                  <c:v>6.5375869448903154</c:v>
                </c:pt>
                <c:pt idx="4">
                  <c:v>12.980862795977934</c:v>
                </c:pt>
                <c:pt idx="5">
                  <c:v>15.874487982069727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6-4C02-A2A9-9E3B933DA22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3"/>
        <c:overlap val="100"/>
        <c:axId val="285487760"/>
        <c:axId val="285487344"/>
      </c:barChart>
      <c:catAx>
        <c:axId val="28548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5487344"/>
        <c:crosses val="autoZero"/>
        <c:auto val="1"/>
        <c:lblAlgn val="ctr"/>
        <c:lblOffset val="100"/>
        <c:noMultiLvlLbl val="0"/>
      </c:catAx>
      <c:valAx>
        <c:axId val="28548734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28548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Distribución % de personas según el número de actividades culturales a la que asistió el último año - 2015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cultura!$E$20</c:f>
              <c:strCache>
                <c:ptCount val="1"/>
                <c:pt idx="0">
                  <c:v>Ninguna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cultura!$F$20:$K$20</c:f>
              <c:numCache>
                <c:formatCode>0.0</c:formatCode>
                <c:ptCount val="6"/>
                <c:pt idx="0">
                  <c:v>45.125859236734591</c:v>
                </c:pt>
                <c:pt idx="1">
                  <c:v>48.966669912573998</c:v>
                </c:pt>
                <c:pt idx="2">
                  <c:v>51.99444637278723</c:v>
                </c:pt>
                <c:pt idx="3">
                  <c:v>42.28090443967649</c:v>
                </c:pt>
                <c:pt idx="4">
                  <c:v>52.462602137020767</c:v>
                </c:pt>
                <c:pt idx="5">
                  <c:v>50.309859154929526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A-4A82-A4CD-98419837AE89}"/>
            </c:ext>
          </c:extLst>
        </c:ser>
        <c:ser>
          <c:idx val="1"/>
          <c:order val="1"/>
          <c:tx>
            <c:strRef>
              <c:f>cultura!$E$21</c:f>
              <c:strCache>
                <c:ptCount val="1"/>
                <c:pt idx="0">
                  <c:v>Una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cultura!$F$21:$K$21</c:f>
              <c:numCache>
                <c:formatCode>0.0</c:formatCode>
                <c:ptCount val="6"/>
                <c:pt idx="0">
                  <c:v>18.818510815484661</c:v>
                </c:pt>
                <c:pt idx="1">
                  <c:v>20.686897041399639</c:v>
                </c:pt>
                <c:pt idx="2">
                  <c:v>20.867754251995837</c:v>
                </c:pt>
                <c:pt idx="3">
                  <c:v>20.424492490509984</c:v>
                </c:pt>
                <c:pt idx="4">
                  <c:v>21.910747957259584</c:v>
                </c:pt>
                <c:pt idx="5">
                  <c:v>19.816901408450676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A-4A82-A4CD-98419837AE89}"/>
            </c:ext>
          </c:extLst>
        </c:ser>
        <c:ser>
          <c:idx val="2"/>
          <c:order val="2"/>
          <c:tx>
            <c:strRef>
              <c:f>cultura!$E$22</c:f>
              <c:strCache>
                <c:ptCount val="1"/>
                <c:pt idx="0">
                  <c:v>Dos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cultura!$F$22:$K$22</c:f>
              <c:numCache>
                <c:formatCode>0.0</c:formatCode>
                <c:ptCount val="6"/>
                <c:pt idx="0">
                  <c:v>15.363140159618164</c:v>
                </c:pt>
                <c:pt idx="1">
                  <c:v>13.468453201158667</c:v>
                </c:pt>
                <c:pt idx="2">
                  <c:v>11.508503991669562</c:v>
                </c:pt>
                <c:pt idx="3">
                  <c:v>17.800957253672223</c:v>
                </c:pt>
                <c:pt idx="4">
                  <c:v>10.587052168447514</c:v>
                </c:pt>
                <c:pt idx="5">
                  <c:v>13.084507042253508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5A-4A82-A4CD-98419837AE89}"/>
            </c:ext>
          </c:extLst>
        </c:ser>
        <c:ser>
          <c:idx val="3"/>
          <c:order val="3"/>
          <c:tx>
            <c:strRef>
              <c:f>cultura!$E$23</c:f>
              <c:strCache>
                <c:ptCount val="1"/>
                <c:pt idx="0">
                  <c:v>3 hasta 5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cultura!$F$23:$K$23</c:f>
              <c:numCache>
                <c:formatCode>0.0</c:formatCode>
                <c:ptCount val="6"/>
                <c:pt idx="0">
                  <c:v>20.69248978816255</c:v>
                </c:pt>
                <c:pt idx="1">
                  <c:v>16.877979844867671</c:v>
                </c:pt>
                <c:pt idx="2">
                  <c:v>15.629295383547394</c:v>
                </c:pt>
                <c:pt idx="3">
                  <c:v>19.493645816141271</c:v>
                </c:pt>
                <c:pt idx="4">
                  <c:v>15.039597737272148</c:v>
                </c:pt>
                <c:pt idx="5">
                  <c:v>16.788732394366185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5A-4A82-A4CD-98419837AE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100"/>
        <c:axId val="409886480"/>
        <c:axId val="409882736"/>
      </c:barChart>
      <c:catAx>
        <c:axId val="4098864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9882736"/>
        <c:crosses val="autoZero"/>
        <c:auto val="1"/>
        <c:lblAlgn val="ctr"/>
        <c:lblOffset val="100"/>
        <c:noMultiLvlLbl val="0"/>
      </c:catAx>
      <c:valAx>
        <c:axId val="4098827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98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%</a:t>
            </a:r>
            <a:r>
              <a:rPr lang="es-ES" sz="1200" baseline="0">
                <a:solidFill>
                  <a:srgbClr val="0070C0"/>
                </a:solidFill>
              </a:rPr>
              <a:t> de personas que asistió a lugares culturales municipales - 2015</a:t>
            </a:r>
            <a:endParaRPr lang="es-ES" sz="1200">
              <a:solidFill>
                <a:srgbClr val="0070C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18657407407407409"/>
          <c:w val="0.93888888888888888"/>
          <c:h val="0.549266550014581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cultura!$E$27</c:f>
              <c:strCache>
                <c:ptCount val="1"/>
                <c:pt idx="0">
                  <c:v>Bibliotecas municipales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cultura!$F$27:$K$27</c:f>
              <c:numCache>
                <c:formatCode>0.0</c:formatCode>
                <c:ptCount val="6"/>
                <c:pt idx="0">
                  <c:v>41.036577149129208</c:v>
                </c:pt>
                <c:pt idx="1">
                  <c:v>35.091167716133107</c:v>
                </c:pt>
                <c:pt idx="2">
                  <c:v>22.234640749739697</c:v>
                </c:pt>
                <c:pt idx="3">
                  <c:v>40.898498101997056</c:v>
                </c:pt>
                <c:pt idx="4">
                  <c:v>40.105593966059033</c:v>
                </c:pt>
                <c:pt idx="5">
                  <c:v>37.577464788732406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6-4F62-BE7A-1AA9B123322A}"/>
            </c:ext>
          </c:extLst>
        </c:ser>
        <c:ser>
          <c:idx val="1"/>
          <c:order val="1"/>
          <c:tx>
            <c:strRef>
              <c:f>cultura!$E$31</c:f>
              <c:strCache>
                <c:ptCount val="1"/>
                <c:pt idx="0">
                  <c:v>Espacio interactivo Pipiripi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cultura!$F$31:$K$31</c:f>
              <c:numCache>
                <c:formatCode>0.0</c:formatCode>
                <c:ptCount val="6"/>
                <c:pt idx="0">
                  <c:v>39.783149183773062</c:v>
                </c:pt>
                <c:pt idx="1">
                  <c:v>33.732334001553419</c:v>
                </c:pt>
                <c:pt idx="2">
                  <c:v>38.534536619229456</c:v>
                </c:pt>
                <c:pt idx="3">
                  <c:v>33.824723551741236</c:v>
                </c:pt>
                <c:pt idx="4">
                  <c:v>30.639849151477001</c:v>
                </c:pt>
                <c:pt idx="5">
                  <c:v>31.373239436619745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6-4F62-BE7A-1AA9B123322A}"/>
            </c:ext>
          </c:extLst>
        </c:ser>
        <c:ser>
          <c:idx val="2"/>
          <c:order val="2"/>
          <c:tx>
            <c:strRef>
              <c:f>cultura!$E$34</c:f>
              <c:strCache>
                <c:ptCount val="1"/>
                <c:pt idx="0">
                  <c:v>Feria dominical de las Culturas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cultura!$F$7:$K$7</c:f>
              <c:strCache>
                <c:ptCount val="6"/>
                <c:pt idx="0">
                  <c:v>Municipio de La Paz</c:v>
                </c:pt>
                <c:pt idx="1">
                  <c:v>Macrodistrito San Antonio</c:v>
                </c:pt>
                <c:pt idx="2">
                  <c:v>Distrito 14</c:v>
                </c:pt>
                <c:pt idx="3">
                  <c:v>Distrito 15</c:v>
                </c:pt>
                <c:pt idx="4">
                  <c:v>Distrito 16</c:v>
                </c:pt>
                <c:pt idx="5">
                  <c:v>Distrito 17</c:v>
                </c:pt>
              </c:strCache>
            </c:strRef>
          </c:cat>
          <c:val>
            <c:numRef>
              <c:f>cultura!$F$34:$K$34</c:f>
              <c:numCache>
                <c:formatCode>0.0</c:formatCode>
                <c:ptCount val="6"/>
                <c:pt idx="0">
                  <c:v>52.350073039397849</c:v>
                </c:pt>
                <c:pt idx="1">
                  <c:v>52.845427322536288</c:v>
                </c:pt>
                <c:pt idx="2">
                  <c:v>58.238805970149258</c:v>
                </c:pt>
                <c:pt idx="3">
                  <c:v>56.343951147054042</c:v>
                </c:pt>
                <c:pt idx="4">
                  <c:v>52.033940917661766</c:v>
                </c:pt>
                <c:pt idx="5">
                  <c:v>44.485915492957766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26-4F62-BE7A-1AA9B123322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58"/>
        <c:overlap val="-27"/>
        <c:axId val="409890224"/>
        <c:axId val="409886896"/>
      </c:barChart>
      <c:catAx>
        <c:axId val="40989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09886896"/>
        <c:crosses val="autoZero"/>
        <c:auto val="1"/>
        <c:lblAlgn val="ctr"/>
        <c:lblOffset val="100"/>
        <c:noMultiLvlLbl val="0"/>
      </c:catAx>
      <c:valAx>
        <c:axId val="409886896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40989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Planimetrías aprobadas -2017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'adm territ y catastro'!$E$11</c:f>
              <c:strCache>
                <c:ptCount val="1"/>
                <c:pt idx="0">
                  <c:v>Hectáreas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'adm territ y catastro'!$G$11:$K$11</c:f>
              <c:numCache>
                <c:formatCode>#,##0.0</c:formatCode>
                <c:ptCount val="5"/>
                <c:pt idx="0">
                  <c:v>1078.932685</c:v>
                </c:pt>
                <c:pt idx="1">
                  <c:v>178.160989</c:v>
                </c:pt>
                <c:pt idx="2">
                  <c:v>562.5323360000001</c:v>
                </c:pt>
                <c:pt idx="3">
                  <c:v>136.11986000000002</c:v>
                </c:pt>
                <c:pt idx="4">
                  <c:v>202.11949999999999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F7-4A2D-879E-D5CB1AFD141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04151120"/>
        <c:axId val="504806688"/>
      </c:barChart>
      <c:lineChart>
        <c:grouping val="standard"/>
        <c:varyColors val="0"/>
        <c:ser>
          <c:idx val="2"/>
          <c:order val="1"/>
          <c:tx>
            <c:strRef>
              <c:f>'adm territ y catastro'!$E$12</c:f>
              <c:strCache>
                <c:ptCount val="1"/>
                <c:pt idx="0">
                  <c:v>Porcentaje del Total del Municipio (Has. aprobadas)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6">
                  <a:lumMod val="50000"/>
                </a:schemeClr>
              </a:solidFill>
              <a:ln w="9525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'adm territ y catastro'!$G$7:$K$7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'adm territ y catastro'!$G$12:$K$12</c:f>
              <c:numCache>
                <c:formatCode>0.0</c:formatCode>
                <c:ptCount val="5"/>
                <c:pt idx="0">
                  <c:v>12.502064557991064</c:v>
                </c:pt>
                <c:pt idx="1">
                  <c:v>2.0644292430472952</c:v>
                </c:pt>
                <c:pt idx="2">
                  <c:v>6.5183080264451547</c:v>
                </c:pt>
                <c:pt idx="3">
                  <c:v>1.5772803076632214</c:v>
                </c:pt>
                <c:pt idx="4">
                  <c:v>2.3420469808353932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F7-4A2D-879E-D5CB1AFD14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6147216"/>
        <c:axId val="446151376"/>
      </c:lineChart>
      <c:catAx>
        <c:axId val="446147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51376"/>
        <c:crosses val="autoZero"/>
        <c:auto val="1"/>
        <c:lblAlgn val="ctr"/>
        <c:lblOffset val="100"/>
        <c:noMultiLvlLbl val="0"/>
      </c:catAx>
      <c:valAx>
        <c:axId val="446151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accent6">
                        <a:lumMod val="75000"/>
                      </a:schemeClr>
                    </a:solidFill>
                  </a:rPr>
                  <a:t>%</a:t>
                </a:r>
                <a:r>
                  <a:rPr lang="es-ES" b="1" baseline="0">
                    <a:solidFill>
                      <a:schemeClr val="accent6">
                        <a:lumMod val="75000"/>
                      </a:schemeClr>
                    </a:solidFill>
                  </a:rPr>
                  <a:t> srespecto del total del municipio</a:t>
                </a:r>
                <a:endParaRPr lang="es-ES" b="1">
                  <a:solidFill>
                    <a:schemeClr val="accent6">
                      <a:lumMod val="7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2222222222222223E-2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6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147216"/>
        <c:crosses val="autoZero"/>
        <c:crossBetween val="between"/>
      </c:valAx>
      <c:valAx>
        <c:axId val="50480668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chemeClr val="accent2">
                        <a:lumMod val="75000"/>
                      </a:schemeClr>
                    </a:solidFill>
                  </a:rPr>
                  <a:t>Nº de hectáreas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accent2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2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151120"/>
        <c:crosses val="max"/>
        <c:crossBetween val="between"/>
      </c:valAx>
      <c:catAx>
        <c:axId val="504151120"/>
        <c:scaling>
          <c:orientation val="minMax"/>
        </c:scaling>
        <c:delete val="1"/>
        <c:axPos val="b"/>
        <c:majorTickMark val="out"/>
        <c:minorTickMark val="none"/>
        <c:tickLblPos val="nextTo"/>
        <c:crossAx val="50480668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Permisos de construcción aprobados - 2017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992825896762904"/>
          <c:y val="0.17171296296296296"/>
          <c:w val="0.76681014873140863"/>
          <c:h val="0.492946558763487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'adm territ y catastro'!$E$16</c:f>
              <c:strCache>
                <c:ptCount val="1"/>
                <c:pt idx="0">
                  <c:v>Miles de metros cuadrados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'adm territ y catastro'!$G$7:$K$7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'adm territ y catastro'!$G$16:$K$16</c:f>
              <c:numCache>
                <c:formatCode>#,##0.0</c:formatCode>
                <c:ptCount val="5"/>
                <c:pt idx="0">
                  <c:v>54.988930000000003</c:v>
                </c:pt>
                <c:pt idx="1">
                  <c:v>30.781720000000004</c:v>
                </c:pt>
                <c:pt idx="2">
                  <c:v>11.117650000000001</c:v>
                </c:pt>
                <c:pt idx="3">
                  <c:v>3.7002599999999992</c:v>
                </c:pt>
                <c:pt idx="4">
                  <c:v>9.3892999999999986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B-47AF-8C51-C977F64CB3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4158192"/>
        <c:axId val="504153200"/>
      </c:barChart>
      <c:lineChart>
        <c:grouping val="stacked"/>
        <c:varyColors val="0"/>
        <c:ser>
          <c:idx val="1"/>
          <c:order val="1"/>
          <c:tx>
            <c:strRef>
              <c:f>'adm territ y catastro'!$E$17</c:f>
              <c:strCache>
                <c:ptCount val="1"/>
                <c:pt idx="0">
                  <c:v>Porcentaje del Total del Municipio (m2 aprobados)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'adm territ y catastro'!$G$7:$K$7</c:f>
              <c:strCache>
                <c:ptCount val="5"/>
                <c:pt idx="0">
                  <c:v>Macrodistrito Cotahuma</c:v>
                </c:pt>
                <c:pt idx="1">
                  <c:v>Distrito 3</c:v>
                </c:pt>
                <c:pt idx="2">
                  <c:v>Distrito 4</c:v>
                </c:pt>
                <c:pt idx="3">
                  <c:v>Distrito 5</c:v>
                </c:pt>
                <c:pt idx="4">
                  <c:v>Distrito 6</c:v>
                </c:pt>
              </c:strCache>
            </c:strRef>
          </c:cat>
          <c:val>
            <c:numRef>
              <c:f>'adm territ y catastro'!$G$17:$K$17</c:f>
              <c:numCache>
                <c:formatCode>#,##0.0</c:formatCode>
                <c:ptCount val="5"/>
                <c:pt idx="0">
                  <c:v>11.83491218093998</c:v>
                </c:pt>
                <c:pt idx="1">
                  <c:v>6.6249507487831423</c:v>
                </c:pt>
                <c:pt idx="2">
                  <c:v>2.3927799905986058</c:v>
                </c:pt>
                <c:pt idx="3">
                  <c:v>0.79638305649236962</c:v>
                </c:pt>
                <c:pt idx="4">
                  <c:v>2.020798385065862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B-47AF-8C51-C977F64CB3E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04154864"/>
        <c:axId val="504157776"/>
      </c:lineChart>
      <c:catAx>
        <c:axId val="50415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153200"/>
        <c:crosses val="autoZero"/>
        <c:auto val="1"/>
        <c:lblAlgn val="ctr"/>
        <c:lblOffset val="100"/>
        <c:noMultiLvlLbl val="0"/>
      </c:catAx>
      <c:valAx>
        <c:axId val="50415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M2 aprobados (en miles)</a:t>
                </a:r>
              </a:p>
            </c:rich>
          </c:tx>
          <c:layout>
            <c:manualLayout>
              <c:xMode val="edge"/>
              <c:yMode val="edge"/>
              <c:x val="1.1111111111111112E-2"/>
              <c:y val="0.171712962962962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158192"/>
        <c:crosses val="autoZero"/>
        <c:crossBetween val="between"/>
      </c:valAx>
      <c:valAx>
        <c:axId val="50415777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>
                    <a:solidFill>
                      <a:srgbClr val="FF0000"/>
                    </a:solidFill>
                  </a:rPr>
                  <a:t>% respecto del total del municipio</a:t>
                </a:r>
              </a:p>
            </c:rich>
          </c:tx>
          <c:layout>
            <c:manualLayout>
              <c:xMode val="edge"/>
              <c:yMode val="edge"/>
              <c:x val="0.95776377952755909"/>
              <c:y val="0.1161574074074074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04154864"/>
        <c:crosses val="max"/>
        <c:crossBetween val="between"/>
      </c:valAx>
      <c:catAx>
        <c:axId val="504154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041577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Áreas</a:t>
            </a:r>
            <a:r>
              <a:rPr lang="es-ES" sz="1200" baseline="0">
                <a:solidFill>
                  <a:srgbClr val="0070C0"/>
                </a:solidFill>
              </a:rPr>
              <a:t> por persona - 2016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s-ES" sz="1200" baseline="0">
                <a:solidFill>
                  <a:srgbClr val="0070C0"/>
                </a:solidFill>
              </a:rPr>
              <a:t>(m2/hab.)</a:t>
            </a:r>
            <a:endParaRPr lang="es-ES" sz="1200">
              <a:solidFill>
                <a:srgbClr val="0070C0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'indic urbanos'!$E$17</c:f>
              <c:strCache>
                <c:ptCount val="1"/>
                <c:pt idx="0">
                  <c:v>Pública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 urbanos'!$F$7:$K$7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'indic urbanos'!$F$17:$K$17</c:f>
              <c:numCache>
                <c:formatCode>#,##0.0</c:formatCode>
                <c:ptCount val="6"/>
                <c:pt idx="0">
                  <c:v>32.116057912310275</c:v>
                </c:pt>
                <c:pt idx="1">
                  <c:v>21.530400639100549</c:v>
                </c:pt>
                <c:pt idx="2">
                  <c:v>27.174233945669801</c:v>
                </c:pt>
                <c:pt idx="3">
                  <c:v>29.477331729518092</c:v>
                </c:pt>
                <c:pt idx="4">
                  <c:v>13.753697628535454</c:v>
                </c:pt>
                <c:pt idx="5">
                  <c:v>15.535191534559528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1-4506-A224-FA5EDD91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1"/>
        <c:axId val="632323088"/>
        <c:axId val="632322672"/>
      </c:barChart>
      <c:lineChart>
        <c:grouping val="standard"/>
        <c:varyColors val="0"/>
        <c:ser>
          <c:idx val="1"/>
          <c:order val="1"/>
          <c:tx>
            <c:strRef>
              <c:f>'indic urbanos'!$E$18</c:f>
              <c:strCache>
                <c:ptCount val="1"/>
                <c:pt idx="0">
                  <c:v>Verde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47625">
                <a:solidFill>
                  <a:schemeClr val="accent2"/>
                </a:solidFill>
              </a:ln>
              <a:effectLst/>
            </c:spPr>
          </c:marker>
          <c:dLbls>
            <c:spPr>
              <a:solidFill>
                <a:schemeClr val="accent2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 urbanos'!$F$7:$K$7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'indic urbanos'!$F$18:$K$18</c:f>
              <c:numCache>
                <c:formatCode>#,##0.0</c:formatCode>
                <c:ptCount val="6"/>
                <c:pt idx="0">
                  <c:v>3.0327187025375157</c:v>
                </c:pt>
                <c:pt idx="1">
                  <c:v>0.30908019626110805</c:v>
                </c:pt>
                <c:pt idx="2">
                  <c:v>0.27882228085354999</c:v>
                </c:pt>
                <c:pt idx="3">
                  <c:v>0.54602189313705318</c:v>
                </c:pt>
                <c:pt idx="4">
                  <c:v>0.21904377805820649</c:v>
                </c:pt>
                <c:pt idx="5">
                  <c:v>0.12886479489156133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D1-4506-A224-FA5EDD91E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2323088"/>
        <c:axId val="632322672"/>
      </c:lineChart>
      <c:catAx>
        <c:axId val="63232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2322672"/>
        <c:crosses val="autoZero"/>
        <c:auto val="1"/>
        <c:lblAlgn val="ctr"/>
        <c:lblOffset val="100"/>
        <c:noMultiLvlLbl val="0"/>
      </c:catAx>
      <c:valAx>
        <c:axId val="632322672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63232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solidFill>
                  <a:srgbClr val="0070C0"/>
                </a:solidFill>
              </a:rPr>
              <a:t>Densidad Urbanística - 2016</a:t>
            </a:r>
          </a:p>
          <a:p>
            <a:pPr>
              <a:defRPr sz="1200">
                <a:solidFill>
                  <a:srgbClr val="0070C0"/>
                </a:solidFill>
              </a:defRPr>
            </a:pPr>
            <a:r>
              <a:rPr lang="en-US" sz="1200">
                <a:solidFill>
                  <a:srgbClr val="0070C0"/>
                </a:solidFill>
              </a:rPr>
              <a:t>(Personas por hectárea edificable)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v>Densidad Urbanística</c:v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'indic urbanos'!$F$7:$K$7</c:f>
              <c:strCache>
                <c:ptCount val="6"/>
                <c:pt idx="0">
                  <c:v>Municipio de La Paz</c:v>
                </c:pt>
                <c:pt idx="1">
                  <c:v>Macrodistrito Cotahuma</c:v>
                </c:pt>
                <c:pt idx="2">
                  <c:v>Distrito 3</c:v>
                </c:pt>
                <c:pt idx="3">
                  <c:v>Distrito 4</c:v>
                </c:pt>
                <c:pt idx="4">
                  <c:v>Distrito 5</c:v>
                </c:pt>
                <c:pt idx="5">
                  <c:v>Distrito 6</c:v>
                </c:pt>
              </c:strCache>
            </c:strRef>
          </c:cat>
          <c:val>
            <c:numRef>
              <c:f>'indic urbanos'!$F$20:$K$20</c:f>
              <c:numCache>
                <c:formatCode>#,##0.0</c:formatCode>
                <c:ptCount val="6"/>
                <c:pt idx="0">
                  <c:v>207.76264977097557</c:v>
                </c:pt>
                <c:pt idx="1">
                  <c:v>334.03951349210394</c:v>
                </c:pt>
                <c:pt idx="2">
                  <c:v>277.99398973962417</c:v>
                </c:pt>
                <c:pt idx="3">
                  <c:v>214.86912184459263</c:v>
                </c:pt>
                <c:pt idx="4">
                  <c:v>559.00824845409875</c:v>
                </c:pt>
                <c:pt idx="5">
                  <c:v>579.57697335826265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2-4654-9A07-206C39BBE4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82"/>
        <c:axId val="632324752"/>
        <c:axId val="632318928"/>
      </c:barChart>
      <c:catAx>
        <c:axId val="632324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2318928"/>
        <c:crosses val="autoZero"/>
        <c:auto val="1"/>
        <c:lblAlgn val="ctr"/>
        <c:lblOffset val="100"/>
        <c:noMultiLvlLbl val="0"/>
      </c:catAx>
      <c:valAx>
        <c:axId val="632318928"/>
        <c:scaling>
          <c:orientation val="minMax"/>
        </c:scaling>
        <c:delete val="1"/>
        <c:axPos val="b"/>
        <c:numFmt formatCode="#,##0.0" sourceLinked="1"/>
        <c:majorTickMark val="none"/>
        <c:minorTickMark val="none"/>
        <c:tickLblPos val="nextTo"/>
        <c:crossAx val="63232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poblacion!$AB$35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poblacion!$AB$36:$AB$50</c:f>
              <c:numCache>
                <c:formatCode>#,##0</c:formatCode>
                <c:ptCount val="15"/>
                <c:pt idx="0">
                  <c:v>2171</c:v>
                </c:pt>
                <c:pt idx="1">
                  <c:v>2356.9999999999991</c:v>
                </c:pt>
                <c:pt idx="2">
                  <c:v>2515.0000000000018</c:v>
                </c:pt>
                <c:pt idx="3">
                  <c:v>2590.0000000000018</c:v>
                </c:pt>
                <c:pt idx="4">
                  <c:v>2201.9999999999991</c:v>
                </c:pt>
                <c:pt idx="5">
                  <c:v>2145</c:v>
                </c:pt>
                <c:pt idx="6">
                  <c:v>1659</c:v>
                </c:pt>
                <c:pt idx="7">
                  <c:v>1519</c:v>
                </c:pt>
                <c:pt idx="8">
                  <c:v>1152.9999999999998</c:v>
                </c:pt>
                <c:pt idx="9">
                  <c:v>1001.0000000000003</c:v>
                </c:pt>
                <c:pt idx="10">
                  <c:v>728.99999999999989</c:v>
                </c:pt>
                <c:pt idx="11">
                  <c:v>610.78947368421052</c:v>
                </c:pt>
                <c:pt idx="12">
                  <c:v>444.21052631578954</c:v>
                </c:pt>
                <c:pt idx="13">
                  <c:v>407.00000000000006</c:v>
                </c:pt>
                <c:pt idx="14">
                  <c:v>407.00000000000006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A5-4E14-B214-8056A21B846A}"/>
            </c:ext>
          </c:extLst>
        </c:ser>
        <c:ser>
          <c:idx val="1"/>
          <c:order val="1"/>
          <c:tx>
            <c:strRef>
              <c:f>poblacion!$AC$35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poblacion!$AC$36:$AC$50</c:f>
              <c:numCache>
                <c:formatCode>#,##0;#,##0</c:formatCode>
                <c:ptCount val="15"/>
                <c:pt idx="0">
                  <c:v>-2119.0000000000005</c:v>
                </c:pt>
                <c:pt idx="1">
                  <c:v>-2394</c:v>
                </c:pt>
                <c:pt idx="2">
                  <c:v>-2644</c:v>
                </c:pt>
                <c:pt idx="3">
                  <c:v>-2775.9999999999995</c:v>
                </c:pt>
                <c:pt idx="4">
                  <c:v>-2424.0000000000009</c:v>
                </c:pt>
                <c:pt idx="5">
                  <c:v>-2275.0000000000005</c:v>
                </c:pt>
                <c:pt idx="6">
                  <c:v>-1893.9999999999993</c:v>
                </c:pt>
                <c:pt idx="7">
                  <c:v>-1715.9999999999993</c:v>
                </c:pt>
                <c:pt idx="8">
                  <c:v>-1253</c:v>
                </c:pt>
                <c:pt idx="9">
                  <c:v>-1284.9999999999998</c:v>
                </c:pt>
                <c:pt idx="10">
                  <c:v>-854</c:v>
                </c:pt>
                <c:pt idx="11">
                  <c:v>-878.94444444444423</c:v>
                </c:pt>
                <c:pt idx="12">
                  <c:v>-338.05555555555554</c:v>
                </c:pt>
                <c:pt idx="13">
                  <c:v>-647.4375</c:v>
                </c:pt>
                <c:pt idx="14">
                  <c:v>-503.5625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A5-4E14-B214-8056A21B8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poblacion!$AE$35</c:f>
              <c:strCache>
                <c:ptCount val="1"/>
                <c:pt idx="0">
                  <c:v>Hombres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3175">
              <a:solidFill>
                <a:srgbClr val="0070C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poblacion!$AE$36:$AE$50</c:f>
              <c:numCache>
                <c:formatCode>#,##0</c:formatCode>
                <c:ptCount val="15"/>
                <c:pt idx="0">
                  <c:v>1190</c:v>
                </c:pt>
                <c:pt idx="1">
                  <c:v>1255.9999999999998</c:v>
                </c:pt>
                <c:pt idx="2">
                  <c:v>1423.0000000000002</c:v>
                </c:pt>
                <c:pt idx="3">
                  <c:v>1906.9999999999995</c:v>
                </c:pt>
                <c:pt idx="4">
                  <c:v>1981.9999999999998</c:v>
                </c:pt>
                <c:pt idx="5">
                  <c:v>1846.0000000000009</c:v>
                </c:pt>
                <c:pt idx="6">
                  <c:v>1643</c:v>
                </c:pt>
                <c:pt idx="7">
                  <c:v>1315.0000000000002</c:v>
                </c:pt>
                <c:pt idx="8">
                  <c:v>1199</c:v>
                </c:pt>
                <c:pt idx="9">
                  <c:v>1204</c:v>
                </c:pt>
                <c:pt idx="10">
                  <c:v>952.00000000000023</c:v>
                </c:pt>
                <c:pt idx="11">
                  <c:v>765</c:v>
                </c:pt>
                <c:pt idx="12">
                  <c:v>612</c:v>
                </c:pt>
                <c:pt idx="13">
                  <c:v>304.43478260869568</c:v>
                </c:pt>
                <c:pt idx="14">
                  <c:v>862.56521739130437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C7-4032-9633-C41889107AC8}"/>
            </c:ext>
          </c:extLst>
        </c:ser>
        <c:ser>
          <c:idx val="1"/>
          <c:order val="1"/>
          <c:tx>
            <c:strRef>
              <c:f>poblacion!$AF$35</c:f>
              <c:strCache>
                <c:ptCount val="1"/>
                <c:pt idx="0">
                  <c:v>Mujeres</c:v>
                </c:pt>
              </c:strCache>
            </c:strRef>
          </c:tx>
          <c:spPr>
            <a:solidFill>
              <a:srgbClr val="FFE7FF"/>
            </a:solidFill>
            <a:ln w="3175">
              <a:solidFill>
                <a:srgbClr val="FF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poblacion!$O$36:$O$50</c:f>
              <c:strCache>
                <c:ptCount val="15"/>
                <c:pt idx="0">
                  <c:v>5 - 9</c:v>
                </c:pt>
                <c:pt idx="1">
                  <c:v>10 - 14</c:v>
                </c:pt>
                <c:pt idx="2">
                  <c:v>15 - 19</c:v>
                </c:pt>
                <c:pt idx="3">
                  <c:v>20 - 24</c:v>
                </c:pt>
                <c:pt idx="4">
                  <c:v>25 - 29</c:v>
                </c:pt>
                <c:pt idx="5">
                  <c:v>30 - 34</c:v>
                </c:pt>
                <c:pt idx="6">
                  <c:v>35 - 39</c:v>
                </c:pt>
                <c:pt idx="7">
                  <c:v>40 - 44</c:v>
                </c:pt>
                <c:pt idx="8">
                  <c:v>45 - 49</c:v>
                </c:pt>
                <c:pt idx="9">
                  <c:v>50 - 54</c:v>
                </c:pt>
                <c:pt idx="10">
                  <c:v>55 - 59</c:v>
                </c:pt>
                <c:pt idx="11">
                  <c:v>60 - 64</c:v>
                </c:pt>
                <c:pt idx="12">
                  <c:v>65 - 69</c:v>
                </c:pt>
                <c:pt idx="13">
                  <c:v>70 - 74</c:v>
                </c:pt>
                <c:pt idx="14">
                  <c:v>75+</c:v>
                </c:pt>
              </c:strCache>
            </c:strRef>
          </c:cat>
          <c:val>
            <c:numRef>
              <c:f>poblacion!$AF$36:$AF$50</c:f>
              <c:numCache>
                <c:formatCode>#,##0;#,##0</c:formatCode>
                <c:ptCount val="15"/>
                <c:pt idx="0">
                  <c:v>-1111</c:v>
                </c:pt>
                <c:pt idx="1">
                  <c:v>-1169</c:v>
                </c:pt>
                <c:pt idx="2">
                  <c:v>-1380</c:v>
                </c:pt>
                <c:pt idx="3">
                  <c:v>-1705.9999999999993</c:v>
                </c:pt>
                <c:pt idx="4">
                  <c:v>-1678.0000000000005</c:v>
                </c:pt>
                <c:pt idx="5">
                  <c:v>-1727</c:v>
                </c:pt>
                <c:pt idx="6">
                  <c:v>-1418.0000000000002</c:v>
                </c:pt>
                <c:pt idx="7">
                  <c:v>-1362.9999999999998</c:v>
                </c:pt>
                <c:pt idx="8">
                  <c:v>-1233</c:v>
                </c:pt>
                <c:pt idx="9">
                  <c:v>-1256</c:v>
                </c:pt>
                <c:pt idx="10">
                  <c:v>-964.00000000000034</c:v>
                </c:pt>
                <c:pt idx="11">
                  <c:v>-1141.3684210526314</c:v>
                </c:pt>
                <c:pt idx="12">
                  <c:v>-407.63157894736844</c:v>
                </c:pt>
                <c:pt idx="13">
                  <c:v>-328.92857142857139</c:v>
                </c:pt>
                <c:pt idx="14">
                  <c:v>-1206.0714285714284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FC7-4032-9633-C41889107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82716256"/>
        <c:axId val="482718336"/>
      </c:barChart>
      <c:catAx>
        <c:axId val="48271625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Grupos de Edad</a:t>
                </a:r>
              </a:p>
            </c:rich>
          </c:tx>
          <c:layout>
            <c:manualLayout>
              <c:xMode val="edge"/>
              <c:yMode val="edge"/>
              <c:x val="1.6666666666666666E-2"/>
              <c:y val="0.31664623872436065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8336"/>
        <c:crosses val="autoZero"/>
        <c:auto val="1"/>
        <c:lblAlgn val="ctr"/>
        <c:lblOffset val="100"/>
        <c:noMultiLvlLbl val="0"/>
      </c:catAx>
      <c:valAx>
        <c:axId val="48271833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chemeClr val="bg1">
                  <a:lumMod val="85000"/>
                </a:schemeClr>
              </a:solidFill>
              <a:prstDash val="sysDot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[Red]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2716256"/>
        <c:crosses val="autoZero"/>
        <c:crossBetween val="between"/>
      </c:valAx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bg1">
          <a:lumMod val="85000"/>
        </a:schemeClr>
      </a:solidFill>
    </a:ln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0070C0"/>
                </a:solidFill>
              </a:rPr>
              <a:t>Centros de Salud vinculados con el GAMLP por horario de atención - 2016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salud!$E$107</c:f>
              <c:strCache>
                <c:ptCount val="1"/>
                <c:pt idx="0">
                  <c:v>12 horas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salud!$H$7:$M$7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salud!$H$107:$M$107</c:f>
              <c:numCache>
                <c:formatCode>#,##0</c:formatCode>
                <c:ptCount val="6"/>
                <c:pt idx="0">
                  <c:v>18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2-4C09-9883-6FD89B3D73AA}"/>
            </c:ext>
          </c:extLst>
        </c:ser>
        <c:ser>
          <c:idx val="1"/>
          <c:order val="1"/>
          <c:tx>
            <c:strRef>
              <c:f>salud!$E$108</c:f>
              <c:strCache>
                <c:ptCount val="1"/>
                <c:pt idx="0">
                  <c:v>24 horas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salud!$H$7:$M$7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salud!$H$108:$M$108</c:f>
              <c:numCache>
                <c:formatCode>#,##0</c:formatCode>
                <c:ptCount val="6"/>
                <c:pt idx="0">
                  <c:v>7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42-4C09-9883-6FD89B3D73AA}"/>
            </c:ext>
          </c:extLst>
        </c:ser>
        <c:ser>
          <c:idx val="2"/>
          <c:order val="2"/>
          <c:tx>
            <c:strRef>
              <c:f>salud!$E$109</c:f>
              <c:strCache>
                <c:ptCount val="1"/>
                <c:pt idx="0">
                  <c:v>6 horas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salud!$H$7:$M$7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salud!$H$109:$M$109</c:f>
              <c:numCache>
                <c:formatCode>#,##0</c:formatCode>
                <c:ptCount val="6"/>
                <c:pt idx="0">
                  <c:v>28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42-4C09-9883-6FD89B3D73AA}"/>
            </c:ext>
          </c:extLst>
        </c:ser>
        <c:ser>
          <c:idx val="3"/>
          <c:order val="3"/>
          <c:tx>
            <c:strRef>
              <c:f>salud!$E$110</c:f>
              <c:strCache>
                <c:ptCount val="1"/>
                <c:pt idx="0">
                  <c:v>8 horas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salud!$H$7:$M$7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salud!$H$110:$M$110</c:f>
              <c:numCache>
                <c:formatCode>#,##0</c:formatCode>
                <c:ptCount val="6"/>
                <c:pt idx="0">
                  <c:v>12</c:v>
                </c:pt>
                <c:pt idx="1">
                  <c:v>7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42-4C09-9883-6FD89B3D73A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8"/>
        <c:overlap val="100"/>
        <c:axId val="572850224"/>
        <c:axId val="572848560"/>
      </c:barChart>
      <c:catAx>
        <c:axId val="572850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2848560"/>
        <c:crosses val="autoZero"/>
        <c:auto val="1"/>
        <c:lblAlgn val="ctr"/>
        <c:lblOffset val="100"/>
        <c:noMultiLvlLbl val="0"/>
      </c:catAx>
      <c:valAx>
        <c:axId val="572848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7285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 sz="1100">
                <a:solidFill>
                  <a:srgbClr val="0070C0"/>
                </a:solidFill>
              </a:rPr>
              <a:t>Centros de Salud vinculados con el GAMLP por evaluación del estado de la infraestructura - 2016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0555555555555555E-2"/>
          <c:y val="0.20305555555555554"/>
          <c:w val="0.93888888888888888"/>
          <c:h val="0.63868839311752701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20"/>
            <c:spPr>
              <a:solidFill>
                <a:srgbClr val="00B050"/>
              </a:solidFill>
              <a:ln w="9525">
                <a:noFill/>
              </a:ln>
              <a:effectLst/>
            </c:spPr>
          </c:marker>
          <c:dPt>
            <c:idx val="0"/>
            <c:marker>
              <c:symbol val="circle"/>
              <c:size val="20"/>
              <c:spPr>
                <a:solidFill>
                  <a:schemeClr val="accent1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4705-4FB3-8F54-2C85CEC29D09}"/>
              </c:ext>
            </c:extLst>
          </c:dPt>
          <c:dPt>
            <c:idx val="1"/>
            <c:marker>
              <c:symbol val="circle"/>
              <c:size val="20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705-4FB3-8F54-2C85CEC29D0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salud!$H$7:$M$7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salud!$H$112:$M$112</c:f>
              <c:numCache>
                <c:formatCode>#,##0.0</c:formatCode>
                <c:ptCount val="6"/>
                <c:pt idx="0">
                  <c:v>75.84615384615384</c:v>
                </c:pt>
                <c:pt idx="1">
                  <c:v>71.666666666666671</c:v>
                </c:pt>
                <c:pt idx="2">
                  <c:v>77.5</c:v>
                </c:pt>
                <c:pt idx="3">
                  <c:v>75</c:v>
                </c:pt>
                <c:pt idx="4">
                  <c:v>62.5</c:v>
                </c:pt>
                <c:pt idx="5">
                  <c:v>76.666666666666671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5-4FB3-8F54-2C85CEC29D0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7519008"/>
        <c:axId val="567513184"/>
      </c:lineChart>
      <c:catAx>
        <c:axId val="56751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567513184"/>
        <c:crosses val="autoZero"/>
        <c:auto val="1"/>
        <c:lblAlgn val="ctr"/>
        <c:lblOffset val="100"/>
        <c:noMultiLvlLbl val="0"/>
      </c:catAx>
      <c:valAx>
        <c:axId val="567513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" sourceLinked="1"/>
        <c:majorTickMark val="none"/>
        <c:minorTickMark val="none"/>
        <c:tickLblPos val="nextTo"/>
        <c:crossAx val="567519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rgbClr val="0070C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0070C0"/>
                </a:solidFill>
              </a:rPr>
              <a:t>Establecimientos de Salud por Nivel de Atención - 2018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rgbClr val="0070C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salud!$O$13</c:f>
              <c:strCache>
                <c:ptCount val="1"/>
                <c:pt idx="0">
                  <c:v>1ª Nivel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salud!$P$12:$U$12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salud!$P$13:$U$13</c:f>
              <c:numCache>
                <c:formatCode>General</c:formatCode>
                <c:ptCount val="6"/>
                <c:pt idx="0">
                  <c:v>150</c:v>
                </c:pt>
                <c:pt idx="1">
                  <c:v>21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12-4FDB-BDFD-A3CB061FA1D6}"/>
            </c:ext>
          </c:extLst>
        </c:ser>
        <c:ser>
          <c:idx val="1"/>
          <c:order val="1"/>
          <c:tx>
            <c:strRef>
              <c:f>salud!$O$14</c:f>
              <c:strCache>
                <c:ptCount val="1"/>
                <c:pt idx="0">
                  <c:v>2ª Nivel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salud!$P$12:$U$12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salud!$P$14:$U$14</c:f>
              <c:numCache>
                <c:formatCode>General</c:formatCode>
                <c:ptCount val="6"/>
                <c:pt idx="0">
                  <c:v>29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12-4FDB-BDFD-A3CB061FA1D6}"/>
            </c:ext>
          </c:extLst>
        </c:ser>
        <c:ser>
          <c:idx val="2"/>
          <c:order val="2"/>
          <c:tx>
            <c:strRef>
              <c:f>salud!$O$15</c:f>
              <c:strCache>
                <c:ptCount val="1"/>
                <c:pt idx="0">
                  <c:v>3ª Nivel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salud!$P$12:$U$12</c:f>
              <c:strCache>
                <c:ptCount val="6"/>
                <c:pt idx="0">
                  <c:v>Municipio de La Paz</c:v>
                </c:pt>
                <c:pt idx="1">
                  <c:v>Macrodistrito Max Paredes</c:v>
                </c:pt>
                <c:pt idx="2">
                  <c:v>Distrito 7</c:v>
                </c:pt>
                <c:pt idx="3">
                  <c:v>Distrito 8</c:v>
                </c:pt>
                <c:pt idx="4">
                  <c:v>Distrito 9</c:v>
                </c:pt>
                <c:pt idx="5">
                  <c:v>Distrito 10</c:v>
                </c:pt>
              </c:strCache>
            </c:strRef>
          </c:cat>
          <c:val>
            <c:numRef>
              <c:f>salud!$P$15:$U$15</c:f>
              <c:numCache>
                <c:formatCode>General</c:formatCode>
                <c:ptCount val="6"/>
                <c:pt idx="0">
                  <c:v>17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12-4FDB-BDFD-A3CB061FA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50326864"/>
        <c:axId val="650328112"/>
      </c:barChart>
      <c:catAx>
        <c:axId val="65032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0328112"/>
        <c:crosses val="autoZero"/>
        <c:auto val="1"/>
        <c:lblAlgn val="ctr"/>
        <c:lblOffset val="100"/>
        <c:noMultiLvlLbl val="0"/>
      </c:catAx>
      <c:valAx>
        <c:axId val="65032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 b="1"/>
                  <a:t>Nº de Establecimientos de Salud</a:t>
                </a:r>
              </a:p>
            </c:rich>
          </c:tx>
          <c:layout>
            <c:manualLayout>
              <c:xMode val="edge"/>
              <c:yMode val="edge"/>
              <c:x val="1.9985728975530182E-2"/>
              <c:y val="0.1553794416913327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503268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4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/>
    <cs:fillRef idx="2">
      <cs:styleClr val="auto"/>
    </cs:fillRef>
    <cs:effectRef idx="1"/>
    <cs:fontRef idx="minor">
      <a:schemeClr val="dk1"/>
    </cs:fontRef>
    <cs:spPr/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Relationship Id="rId4" Type="http://schemas.openxmlformats.org/officeDocument/2006/relationships/hyperlink" Target="#indice!C1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hyperlink" Target="#indice!C11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4" Type="http://schemas.openxmlformats.org/officeDocument/2006/relationships/hyperlink" Target="#indice!C1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5" Type="http://schemas.openxmlformats.org/officeDocument/2006/relationships/hyperlink" Target="#indice!C11"/><Relationship Id="rId4" Type="http://schemas.openxmlformats.org/officeDocument/2006/relationships/chart" Target="../charts/chart41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hyperlink" Target="#indice!C11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hyperlink" Target="#indice!C1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hyperlink" Target="#indice!C1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C1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hyperlink" Target="#indice!C1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chart" Target="../charts/chart10.xml"/><Relationship Id="rId4" Type="http://schemas.openxmlformats.org/officeDocument/2006/relationships/hyperlink" Target="#indice!C1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hyperlink" Target="#indice!C11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hyperlink" Target="#indice!C1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5" Type="http://schemas.openxmlformats.org/officeDocument/2006/relationships/hyperlink" Target="#indice!C11"/><Relationship Id="rId4" Type="http://schemas.openxmlformats.org/officeDocument/2006/relationships/chart" Target="../charts/chart21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hyperlink" Target="#indice!C11"/><Relationship Id="rId4" Type="http://schemas.openxmlformats.org/officeDocument/2006/relationships/chart" Target="../charts/chart25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C11"/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723922</xdr:colOff>
      <xdr:row>15</xdr:row>
      <xdr:rowOff>76215</xdr:rowOff>
    </xdr:from>
    <xdr:to>
      <xdr:col>5</xdr:col>
      <xdr:colOff>660302</xdr:colOff>
      <xdr:row>19</xdr:row>
      <xdr:rowOff>246515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8647" y="4038615"/>
          <a:ext cx="1460380" cy="1465700"/>
        </a:xfrm>
        <a:prstGeom prst="rect">
          <a:avLst/>
        </a:prstGeom>
      </xdr:spPr>
    </xdr:pic>
    <xdr:clientData/>
  </xdr:twoCellAnchor>
  <xdr:twoCellAnchor editAs="oneCell">
    <xdr:from>
      <xdr:col>1</xdr:col>
      <xdr:colOff>533385</xdr:colOff>
      <xdr:row>20</xdr:row>
      <xdr:rowOff>142872</xdr:rowOff>
    </xdr:from>
    <xdr:to>
      <xdr:col>3</xdr:col>
      <xdr:colOff>531181</xdr:colOff>
      <xdr:row>28</xdr:row>
      <xdr:rowOff>79156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385" y="4638672"/>
          <a:ext cx="2750521" cy="1469809"/>
        </a:xfrm>
        <a:prstGeom prst="rect">
          <a:avLst/>
        </a:prstGeom>
      </xdr:spPr>
    </xdr:pic>
    <xdr:clientData/>
  </xdr:twoCellAnchor>
  <xdr:twoCellAnchor editAs="oneCell">
    <xdr:from>
      <xdr:col>5</xdr:col>
      <xdr:colOff>676312</xdr:colOff>
      <xdr:row>15</xdr:row>
      <xdr:rowOff>57150</xdr:rowOff>
    </xdr:from>
    <xdr:to>
      <xdr:col>7</xdr:col>
      <xdr:colOff>436790</xdr:colOff>
      <xdr:row>19</xdr:row>
      <xdr:rowOff>161798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37" y="4019550"/>
          <a:ext cx="1284478" cy="14000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138112</xdr:colOff>
      <xdr:row>7</xdr:row>
      <xdr:rowOff>216703</xdr:rowOff>
    </xdr:from>
    <xdr:to>
      <xdr:col>25</xdr:col>
      <xdr:colOff>66675</xdr:colOff>
      <xdr:row>16</xdr:row>
      <xdr:rowOff>190500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144858</xdr:colOff>
      <xdr:row>17</xdr:row>
      <xdr:rowOff>95251</xdr:rowOff>
    </xdr:from>
    <xdr:to>
      <xdr:col>25</xdr:col>
      <xdr:colOff>73421</xdr:colOff>
      <xdr:row>29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904875</xdr:colOff>
      <xdr:row>4</xdr:row>
      <xdr:rowOff>0</xdr:rowOff>
    </xdr:from>
    <xdr:to>
      <xdr:col>4</xdr:col>
      <xdr:colOff>1585232</xdr:colOff>
      <xdr:row>5</xdr:row>
      <xdr:rowOff>166007</xdr:rowOff>
    </xdr:to>
    <xdr:sp macro="" textlink="">
      <xdr:nvSpPr>
        <xdr:cNvPr id="4" name="Llamada de flecha hacia arriba 3"/>
        <xdr:cNvSpPr/>
      </xdr:nvSpPr>
      <xdr:spPr>
        <a:xfrm>
          <a:off x="2162175" y="8286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11</xdr:col>
      <xdr:colOff>142875</xdr:colOff>
      <xdr:row>29</xdr:row>
      <xdr:rowOff>114300</xdr:rowOff>
    </xdr:from>
    <xdr:to>
      <xdr:col>25</xdr:col>
      <xdr:colOff>66675</xdr:colOff>
      <xdr:row>38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7" name="Flecha izquierda 6">
          <a:hlinkClick xmlns:r="http://schemas.openxmlformats.org/officeDocument/2006/relationships" r:id="rId4"/>
        </xdr:cNvPr>
        <xdr:cNvSpPr/>
      </xdr:nvSpPr>
      <xdr:spPr>
        <a:xfrm>
          <a:off x="6238875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10387</xdr:colOff>
      <xdr:row>8</xdr:row>
      <xdr:rowOff>38099</xdr:rowOff>
    </xdr:from>
    <xdr:to>
      <xdr:col>24</xdr:col>
      <xdr:colOff>157692</xdr:colOff>
      <xdr:row>26</xdr:row>
      <xdr:rowOff>3340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18171</xdr:colOff>
      <xdr:row>38</xdr:row>
      <xdr:rowOff>43584</xdr:rowOff>
    </xdr:from>
    <xdr:to>
      <xdr:col>24</xdr:col>
      <xdr:colOff>128058</xdr:colOff>
      <xdr:row>50</xdr:row>
      <xdr:rowOff>92471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790575</xdr:colOff>
      <xdr:row>4</xdr:row>
      <xdr:rowOff>0</xdr:rowOff>
    </xdr:from>
    <xdr:to>
      <xdr:col>4</xdr:col>
      <xdr:colOff>1470932</xdr:colOff>
      <xdr:row>5</xdr:row>
      <xdr:rowOff>166007</xdr:rowOff>
    </xdr:to>
    <xdr:sp macro="" textlink="">
      <xdr:nvSpPr>
        <xdr:cNvPr id="6" name="Llamada de flecha hacia arriba 5"/>
        <xdr:cNvSpPr/>
      </xdr:nvSpPr>
      <xdr:spPr>
        <a:xfrm>
          <a:off x="204787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13</xdr:col>
      <xdr:colOff>21166</xdr:colOff>
      <xdr:row>26</xdr:row>
      <xdr:rowOff>40745</xdr:rowOff>
    </xdr:from>
    <xdr:to>
      <xdr:col>24</xdr:col>
      <xdr:colOff>123825</xdr:colOff>
      <xdr:row>38</xdr:row>
      <xdr:rowOff>31220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47625</xdr:colOff>
      <xdr:row>50</xdr:row>
      <xdr:rowOff>161925</xdr:rowOff>
    </xdr:from>
    <xdr:to>
      <xdr:col>24</xdr:col>
      <xdr:colOff>104775</xdr:colOff>
      <xdr:row>63</xdr:row>
      <xdr:rowOff>171450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8" name="Flecha izquierda 7">
          <a:hlinkClick xmlns:r="http://schemas.openxmlformats.org/officeDocument/2006/relationships" r:id="rId5"/>
        </xdr:cNvPr>
        <xdr:cNvSpPr/>
      </xdr:nvSpPr>
      <xdr:spPr>
        <a:xfrm>
          <a:off x="64389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116680</xdr:colOff>
      <xdr:row>52</xdr:row>
      <xdr:rowOff>184546</xdr:rowOff>
    </xdr:from>
    <xdr:to>
      <xdr:col>6</xdr:col>
      <xdr:colOff>395287</xdr:colOff>
      <xdr:row>66</xdr:row>
      <xdr:rowOff>133350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523876</xdr:colOff>
      <xdr:row>52</xdr:row>
      <xdr:rowOff>190500</xdr:rowOff>
    </xdr:from>
    <xdr:to>
      <xdr:col>10</xdr:col>
      <xdr:colOff>942976</xdr:colOff>
      <xdr:row>66</xdr:row>
      <xdr:rowOff>161192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695325</xdr:colOff>
      <xdr:row>4</xdr:row>
      <xdr:rowOff>19050</xdr:rowOff>
    </xdr:from>
    <xdr:to>
      <xdr:col>4</xdr:col>
      <xdr:colOff>1375682</xdr:colOff>
      <xdr:row>5</xdr:row>
      <xdr:rowOff>185057</xdr:rowOff>
    </xdr:to>
    <xdr:sp macro="" textlink="">
      <xdr:nvSpPr>
        <xdr:cNvPr id="6" name="Llamada de flecha hacia arriba 5"/>
        <xdr:cNvSpPr/>
      </xdr:nvSpPr>
      <xdr:spPr>
        <a:xfrm>
          <a:off x="1952625" y="84772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4</xdr:col>
      <xdr:colOff>84667</xdr:colOff>
      <xdr:row>67</xdr:row>
      <xdr:rowOff>30691</xdr:rowOff>
    </xdr:from>
    <xdr:to>
      <xdr:col>6</xdr:col>
      <xdr:colOff>232834</xdr:colOff>
      <xdr:row>81</xdr:row>
      <xdr:rowOff>32808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7" name="Flecha izquierda 6">
          <a:hlinkClick xmlns:r="http://schemas.openxmlformats.org/officeDocument/2006/relationships" r:id="rId4"/>
        </xdr:cNvPr>
        <xdr:cNvSpPr/>
      </xdr:nvSpPr>
      <xdr:spPr>
        <a:xfrm>
          <a:off x="7896225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4</xdr:row>
      <xdr:rowOff>0</xdr:rowOff>
    </xdr:from>
    <xdr:to>
      <xdr:col>4</xdr:col>
      <xdr:colOff>842282</xdr:colOff>
      <xdr:row>5</xdr:row>
      <xdr:rowOff>166007</xdr:rowOff>
    </xdr:to>
    <xdr:sp macro="" textlink="">
      <xdr:nvSpPr>
        <xdr:cNvPr id="5" name="Llamada de flecha hacia arriba 4"/>
        <xdr:cNvSpPr/>
      </xdr:nvSpPr>
      <xdr:spPr>
        <a:xfrm>
          <a:off x="141922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4</xdr:col>
      <xdr:colOff>4629150</xdr:colOff>
      <xdr:row>30</xdr:row>
      <xdr:rowOff>166687</xdr:rowOff>
    </xdr:from>
    <xdr:to>
      <xdr:col>9</xdr:col>
      <xdr:colOff>114300</xdr:colOff>
      <xdr:row>45</xdr:row>
      <xdr:rowOff>52387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4638675</xdr:colOff>
      <xdr:row>45</xdr:row>
      <xdr:rowOff>138112</xdr:rowOff>
    </xdr:from>
    <xdr:to>
      <xdr:col>9</xdr:col>
      <xdr:colOff>123825</xdr:colOff>
      <xdr:row>60</xdr:row>
      <xdr:rowOff>23812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30</xdr:row>
      <xdr:rowOff>185737</xdr:rowOff>
    </xdr:from>
    <xdr:to>
      <xdr:col>4</xdr:col>
      <xdr:colOff>4572000</xdr:colOff>
      <xdr:row>45</xdr:row>
      <xdr:rowOff>71437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304800</xdr:colOff>
      <xdr:row>45</xdr:row>
      <xdr:rowOff>104775</xdr:rowOff>
    </xdr:from>
    <xdr:to>
      <xdr:col>4</xdr:col>
      <xdr:colOff>4562475</xdr:colOff>
      <xdr:row>59</xdr:row>
      <xdr:rowOff>180975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8" name="Flecha izquierda 7">
          <a:hlinkClick xmlns:r="http://schemas.openxmlformats.org/officeDocument/2006/relationships" r:id="rId5"/>
        </xdr:cNvPr>
        <xdr:cNvSpPr/>
      </xdr:nvSpPr>
      <xdr:spPr>
        <a:xfrm>
          <a:off x="81915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4</xdr:row>
      <xdr:rowOff>0</xdr:rowOff>
    </xdr:from>
    <xdr:to>
      <xdr:col>4</xdr:col>
      <xdr:colOff>842282</xdr:colOff>
      <xdr:row>5</xdr:row>
      <xdr:rowOff>166007</xdr:rowOff>
    </xdr:to>
    <xdr:sp macro="" textlink="">
      <xdr:nvSpPr>
        <xdr:cNvPr id="2" name="Llamada de flecha hacia arriba 1"/>
        <xdr:cNvSpPr/>
      </xdr:nvSpPr>
      <xdr:spPr>
        <a:xfrm>
          <a:off x="141922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5</xdr:col>
      <xdr:colOff>1323975</xdr:colOff>
      <xdr:row>0</xdr:row>
      <xdr:rowOff>57150</xdr:rowOff>
    </xdr:from>
    <xdr:to>
      <xdr:col>5</xdr:col>
      <xdr:colOff>2190750</xdr:colOff>
      <xdr:row>2</xdr:row>
      <xdr:rowOff>142875</xdr:rowOff>
    </xdr:to>
    <xdr:sp macro="" textlink="">
      <xdr:nvSpPr>
        <xdr:cNvPr id="3" name="Flecha izquierda 2">
          <a:hlinkClick xmlns:r="http://schemas.openxmlformats.org/officeDocument/2006/relationships" r:id="rId1"/>
        </xdr:cNvPr>
        <xdr:cNvSpPr/>
      </xdr:nvSpPr>
      <xdr:spPr>
        <a:xfrm>
          <a:off x="5381625" y="57150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  <xdr:twoCellAnchor>
    <xdr:from>
      <xdr:col>12</xdr:col>
      <xdr:colOff>123825</xdr:colOff>
      <xdr:row>7</xdr:row>
      <xdr:rowOff>157162</xdr:rowOff>
    </xdr:from>
    <xdr:to>
      <xdr:col>17</xdr:col>
      <xdr:colOff>419100</xdr:colOff>
      <xdr:row>16</xdr:row>
      <xdr:rowOff>90487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123825</xdr:colOff>
      <xdr:row>17</xdr:row>
      <xdr:rowOff>4762</xdr:rowOff>
    </xdr:from>
    <xdr:to>
      <xdr:col>18</xdr:col>
      <xdr:colOff>123825</xdr:colOff>
      <xdr:row>27</xdr:row>
      <xdr:rowOff>147637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123825</xdr:colOff>
      <xdr:row>28</xdr:row>
      <xdr:rowOff>23812</xdr:rowOff>
    </xdr:from>
    <xdr:to>
      <xdr:col>18</xdr:col>
      <xdr:colOff>123825</xdr:colOff>
      <xdr:row>41</xdr:row>
      <xdr:rowOff>100012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123825</xdr:colOff>
      <xdr:row>41</xdr:row>
      <xdr:rowOff>204787</xdr:rowOff>
    </xdr:from>
    <xdr:to>
      <xdr:col>18</xdr:col>
      <xdr:colOff>123825</xdr:colOff>
      <xdr:row>47</xdr:row>
      <xdr:rowOff>166687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4</xdr:row>
      <xdr:rowOff>0</xdr:rowOff>
    </xdr:from>
    <xdr:to>
      <xdr:col>4</xdr:col>
      <xdr:colOff>842282</xdr:colOff>
      <xdr:row>5</xdr:row>
      <xdr:rowOff>166007</xdr:rowOff>
    </xdr:to>
    <xdr:sp macro="" textlink="">
      <xdr:nvSpPr>
        <xdr:cNvPr id="2" name="Llamada de flecha hacia arriba 1"/>
        <xdr:cNvSpPr/>
      </xdr:nvSpPr>
      <xdr:spPr>
        <a:xfrm>
          <a:off x="141922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7" name="Flecha izquierda 6">
          <a:hlinkClick xmlns:r="http://schemas.openxmlformats.org/officeDocument/2006/relationships" r:id="rId1"/>
        </xdr:cNvPr>
        <xdr:cNvSpPr/>
      </xdr:nvSpPr>
      <xdr:spPr>
        <a:xfrm>
          <a:off x="81915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  <xdr:twoCellAnchor>
    <xdr:from>
      <xdr:col>4</xdr:col>
      <xdr:colOff>104775</xdr:colOff>
      <xdr:row>27</xdr:row>
      <xdr:rowOff>28575</xdr:rowOff>
    </xdr:from>
    <xdr:to>
      <xdr:col>4</xdr:col>
      <xdr:colOff>4676775</xdr:colOff>
      <xdr:row>41</xdr:row>
      <xdr:rowOff>104775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138112</xdr:colOff>
      <xdr:row>26</xdr:row>
      <xdr:rowOff>85725</xdr:rowOff>
    </xdr:from>
    <xdr:to>
      <xdr:col>9</xdr:col>
      <xdr:colOff>404812</xdr:colOff>
      <xdr:row>41</xdr:row>
      <xdr:rowOff>57150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161925</xdr:colOff>
      <xdr:row>4</xdr:row>
      <xdr:rowOff>0</xdr:rowOff>
    </xdr:from>
    <xdr:to>
      <xdr:col>4</xdr:col>
      <xdr:colOff>842282</xdr:colOff>
      <xdr:row>5</xdr:row>
      <xdr:rowOff>166007</xdr:rowOff>
    </xdr:to>
    <xdr:sp macro="" textlink="">
      <xdr:nvSpPr>
        <xdr:cNvPr id="2" name="Llamada de flecha hacia arriba 1"/>
        <xdr:cNvSpPr/>
      </xdr:nvSpPr>
      <xdr:spPr>
        <a:xfrm>
          <a:off x="141922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3" name="Flecha izquierda 2">
          <a:hlinkClick xmlns:r="http://schemas.openxmlformats.org/officeDocument/2006/relationships" r:id="rId1"/>
        </xdr:cNvPr>
        <xdr:cNvSpPr/>
      </xdr:nvSpPr>
      <xdr:spPr>
        <a:xfrm>
          <a:off x="81915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  <xdr:twoCellAnchor>
    <xdr:from>
      <xdr:col>11</xdr:col>
      <xdr:colOff>207817</xdr:colOff>
      <xdr:row>8</xdr:row>
      <xdr:rowOff>91786</xdr:rowOff>
    </xdr:from>
    <xdr:to>
      <xdr:col>19</xdr:col>
      <xdr:colOff>129885</xdr:colOff>
      <xdr:row>21</xdr:row>
      <xdr:rowOff>12122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199158</xdr:colOff>
      <xdr:row>21</xdr:row>
      <xdr:rowOff>31172</xdr:rowOff>
    </xdr:from>
    <xdr:to>
      <xdr:col>19</xdr:col>
      <xdr:colOff>121226</xdr:colOff>
      <xdr:row>35</xdr:row>
      <xdr:rowOff>133349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95250</xdr:colOff>
      <xdr:row>146</xdr:row>
      <xdr:rowOff>0</xdr:rowOff>
    </xdr:from>
    <xdr:to>
      <xdr:col>26</xdr:col>
      <xdr:colOff>247650</xdr:colOff>
      <xdr:row>158</xdr:row>
      <xdr:rowOff>152400</xdr:rowOff>
    </xdr:to>
    <xdr:pic>
      <xdr:nvPicPr>
        <xdr:cNvPr id="2" name="Imagen 1" descr="http://192.168.5.94:8080/geoserver/gwc/service/wms?LAYERS=g_municipio2&amp;FORMAT=image%2Fpng&amp;SERVICE=WMS&amp;VERSION=1.1.1&amp;REQUEST=GetMap&amp;STYLES=&amp;SRS=EPSG%3A32719&amp;BBOX=581765.44309608,8163059.0440476,588933.44309608,8170227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2350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257175</xdr:colOff>
      <xdr:row>146</xdr:row>
      <xdr:rowOff>0</xdr:rowOff>
    </xdr:from>
    <xdr:to>
      <xdr:col>29</xdr:col>
      <xdr:colOff>409575</xdr:colOff>
      <xdr:row>158</xdr:row>
      <xdr:rowOff>152400</xdr:rowOff>
    </xdr:to>
    <xdr:pic>
      <xdr:nvPicPr>
        <xdr:cNvPr id="3" name="Imagen 2" descr="http://192.168.5.94:8080/geoserver/gwc/service/wms?LAYERS=g_municipio2&amp;FORMAT=image%2Fpng&amp;SERVICE=WMS&amp;VERSION=1.1.1&amp;REQUEST=GetMap&amp;STYLES=&amp;SRS=EPSG%3A32719&amp;BBOX=581765.44309608,8177395.0440476,588933.44309608,8184563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0275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419100</xdr:colOff>
      <xdr:row>146</xdr:row>
      <xdr:rowOff>0</xdr:rowOff>
    </xdr:from>
    <xdr:to>
      <xdr:col>32</xdr:col>
      <xdr:colOff>571500</xdr:colOff>
      <xdr:row>158</xdr:row>
      <xdr:rowOff>152400</xdr:rowOff>
    </xdr:to>
    <xdr:pic>
      <xdr:nvPicPr>
        <xdr:cNvPr id="4" name="Imagen 3" descr="http://192.168.5.94:8080/geoserver/gwc/service/wms?LAYERS=g_municipio2&amp;FORMAT=image%2Fpng&amp;SERVICE=WMS&amp;VERSION=1.1.1&amp;REQUEST=GetMap&amp;STYLES=&amp;SRS=EPSG%3A32719&amp;BBOX=596101.44309608,8155891.0440476,603269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0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581025</xdr:colOff>
      <xdr:row>146</xdr:row>
      <xdr:rowOff>0</xdr:rowOff>
    </xdr:from>
    <xdr:to>
      <xdr:col>35</xdr:col>
      <xdr:colOff>733425</xdr:colOff>
      <xdr:row>158</xdr:row>
      <xdr:rowOff>152400</xdr:rowOff>
    </xdr:to>
    <xdr:pic>
      <xdr:nvPicPr>
        <xdr:cNvPr id="5" name="Imagen 4" descr="http://192.168.5.94:8080/geoserver/gwc/service/wms?LAYERS=g_municipio2&amp;FORMAT=image%2Fpng&amp;SERVICE=WMS&amp;VERSION=1.1.1&amp;REQUEST=GetMap&amp;STYLES=&amp;SRS=EPSG%3A32719&amp;BBOX=588933.44309608,8155891.0440476,596101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6125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742950</xdr:colOff>
      <xdr:row>146</xdr:row>
      <xdr:rowOff>0</xdr:rowOff>
    </xdr:from>
    <xdr:to>
      <xdr:col>39</xdr:col>
      <xdr:colOff>133350</xdr:colOff>
      <xdr:row>158</xdr:row>
      <xdr:rowOff>152400</xdr:rowOff>
    </xdr:to>
    <xdr:pic>
      <xdr:nvPicPr>
        <xdr:cNvPr id="6" name="Imagen 5" descr="http://192.168.5.94:8080/geoserver/gwc/service/wms?LAYERS=g_municipio2&amp;FORMAT=image%2Fpng&amp;SERVICE=WMS&amp;VERSION=1.1.1&amp;REQUEST=GetMap&amp;STYLES=&amp;SRS=EPSG%3A32719&amp;BBOX=603269.44309608,8155891.0440476,610437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4050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142875</xdr:colOff>
      <xdr:row>146</xdr:row>
      <xdr:rowOff>0</xdr:rowOff>
    </xdr:from>
    <xdr:to>
      <xdr:col>42</xdr:col>
      <xdr:colOff>295275</xdr:colOff>
      <xdr:row>158</xdr:row>
      <xdr:rowOff>152400</xdr:rowOff>
    </xdr:to>
    <xdr:pic>
      <xdr:nvPicPr>
        <xdr:cNvPr id="7" name="Imagen 6" descr="http://192.168.5.94:8080/geoserver/gwc/service/wms?LAYERS=g_municipio2&amp;FORMAT=image%2Fpng&amp;SERVICE=WMS&amp;VERSION=1.1.1&amp;REQUEST=GetMap&amp;STYLES=&amp;SRS=EPSG%3A32719&amp;BBOX=610437.44309608,8170227.0440476,617605.44309608,8177395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1975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304800</xdr:colOff>
      <xdr:row>146</xdr:row>
      <xdr:rowOff>0</xdr:rowOff>
    </xdr:from>
    <xdr:to>
      <xdr:col>45</xdr:col>
      <xdr:colOff>457200</xdr:colOff>
      <xdr:row>158</xdr:row>
      <xdr:rowOff>152400</xdr:rowOff>
    </xdr:to>
    <xdr:pic>
      <xdr:nvPicPr>
        <xdr:cNvPr id="8" name="Imagen 7" descr="http://192.168.5.94:8080/geoserver/gwc/service/wms?LAYERS=g_municipio2&amp;FORMAT=image%2Fpng&amp;SERVICE=WMS&amp;VERSION=1.1.1&amp;REQUEST=GetMap&amp;STYLES=&amp;SRS=EPSG%3A32719&amp;BBOX=581765.44309608,8155891.0440476,588933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89900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466725</xdr:colOff>
      <xdr:row>146</xdr:row>
      <xdr:rowOff>0</xdr:rowOff>
    </xdr:from>
    <xdr:to>
      <xdr:col>48</xdr:col>
      <xdr:colOff>619125</xdr:colOff>
      <xdr:row>158</xdr:row>
      <xdr:rowOff>152400</xdr:rowOff>
    </xdr:to>
    <xdr:pic>
      <xdr:nvPicPr>
        <xdr:cNvPr id="9" name="Imagen 8" descr="http://192.168.5.94:8080/geoserver/gwc/service/wms?LAYERS=g_municipio2&amp;FORMAT=image%2Fpng&amp;SERVICE=WMS&amp;VERSION=1.1.1&amp;REQUEST=GetMap&amp;STYLES=&amp;SRS=EPSG%3A32719&amp;BBOX=610437.44309608,8163059.0440476,617605.44309608,8170227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37825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628650</xdr:colOff>
      <xdr:row>146</xdr:row>
      <xdr:rowOff>0</xdr:rowOff>
    </xdr:from>
    <xdr:to>
      <xdr:col>52</xdr:col>
      <xdr:colOff>19050</xdr:colOff>
      <xdr:row>158</xdr:row>
      <xdr:rowOff>152400</xdr:rowOff>
    </xdr:to>
    <xdr:pic>
      <xdr:nvPicPr>
        <xdr:cNvPr id="10" name="Imagen 9" descr="http://192.168.5.94:8080/geoserver/gwc/service/wms?LAYERS=g_municipio2&amp;FORMAT=image%2Fpng&amp;SERVICE=WMS&amp;VERSION=1.1.1&amp;REQUEST=GetMap&amp;STYLES=&amp;SRS=EPSG%3A32719&amp;BBOX=610437.44309608,8177395.0440476,617605.44309608,8184563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0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28575</xdr:colOff>
      <xdr:row>146</xdr:row>
      <xdr:rowOff>0</xdr:rowOff>
    </xdr:from>
    <xdr:to>
      <xdr:col>55</xdr:col>
      <xdr:colOff>180975</xdr:colOff>
      <xdr:row>158</xdr:row>
      <xdr:rowOff>152400</xdr:rowOff>
    </xdr:to>
    <xdr:pic>
      <xdr:nvPicPr>
        <xdr:cNvPr id="11" name="Imagen 10" descr="http://192.168.5.94:8080/geoserver/gwc/service/wms?LAYERS=g_municipio2&amp;FORMAT=image%2Fpng&amp;SERVICE=WMS&amp;VERSION=1.1.1&amp;REQUEST=GetMap&amp;STYLES=&amp;SRS=EPSG%3A32719&amp;BBOX=610437.44309608,8155891.0440476,617605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675" y="292131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147</xdr:row>
      <xdr:rowOff>0</xdr:rowOff>
    </xdr:from>
    <xdr:to>
      <xdr:col>26</xdr:col>
      <xdr:colOff>247650</xdr:colOff>
      <xdr:row>159</xdr:row>
      <xdr:rowOff>152400</xdr:rowOff>
    </xdr:to>
    <xdr:pic>
      <xdr:nvPicPr>
        <xdr:cNvPr id="12" name="Imagen 11" descr="http://sitservicios.lapaz.bo/geoserver/culturas/ows?LAYERS=infrArtisticaCultural&amp;FORMAT=image%2Fpng&amp;STYLES=mc_artisticocultural&amp;TRANSPARENT=TRUE&amp;SERVICE=WMS&amp;VERSION=1.1.1&amp;REQUEST=GetMap&amp;SRS=EPSG%3A32719&amp;BBOX=581765.44309608,8163059.0440476,588933.44309608,8170227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02350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257175</xdr:colOff>
      <xdr:row>147</xdr:row>
      <xdr:rowOff>0</xdr:rowOff>
    </xdr:from>
    <xdr:to>
      <xdr:col>29</xdr:col>
      <xdr:colOff>409575</xdr:colOff>
      <xdr:row>159</xdr:row>
      <xdr:rowOff>152400</xdr:rowOff>
    </xdr:to>
    <xdr:pic>
      <xdr:nvPicPr>
        <xdr:cNvPr id="13" name="Imagen 12" descr="http://sitservicios.lapaz.bo/geoserver/culturas/ows?LAYERS=infrArtisticaCultural&amp;FORMAT=image%2Fpng&amp;STYLES=mc_artisticocultural&amp;TRANSPARENT=TRUE&amp;SERVICE=WMS&amp;VERSION=1.1.1&amp;REQUEST=GetMap&amp;SRS=EPSG%3A32719&amp;BBOX=581765.44309608,8177395.0440476,588933.44309608,8184563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250275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29</xdr:col>
      <xdr:colOff>419100</xdr:colOff>
      <xdr:row>147</xdr:row>
      <xdr:rowOff>0</xdr:rowOff>
    </xdr:from>
    <xdr:to>
      <xdr:col>32</xdr:col>
      <xdr:colOff>571500</xdr:colOff>
      <xdr:row>159</xdr:row>
      <xdr:rowOff>152400</xdr:rowOff>
    </xdr:to>
    <xdr:pic>
      <xdr:nvPicPr>
        <xdr:cNvPr id="14" name="Imagen 13" descr="http://sitservicios.lapaz.bo/geoserver/culturas/ows?LAYERS=infrArtisticaCultural&amp;FORMAT=image%2Fpng&amp;STYLES=mc_artisticocultural&amp;TRANSPARENT=TRUE&amp;SERVICE=WMS&amp;VERSION=1.1.1&amp;REQUEST=GetMap&amp;SRS=EPSG%3A32719&amp;BBOX=596101.44309608,8155891.0440476,603269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98200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581025</xdr:colOff>
      <xdr:row>147</xdr:row>
      <xdr:rowOff>0</xdr:rowOff>
    </xdr:from>
    <xdr:to>
      <xdr:col>35</xdr:col>
      <xdr:colOff>733425</xdr:colOff>
      <xdr:row>159</xdr:row>
      <xdr:rowOff>152400</xdr:rowOff>
    </xdr:to>
    <xdr:pic>
      <xdr:nvPicPr>
        <xdr:cNvPr id="15" name="Imagen 14" descr="http://sitservicios.lapaz.bo/geoserver/culturas/ows?LAYERS=infrArtisticaCultural&amp;FORMAT=image%2Fpng&amp;STYLES=mc_artisticocultural&amp;TRANSPARENT=TRUE&amp;SERVICE=WMS&amp;VERSION=1.1.1&amp;REQUEST=GetMap&amp;SRS=EPSG%3A32719&amp;BBOX=588933.44309608,8155891.0440476,596101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46125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35</xdr:col>
      <xdr:colOff>742950</xdr:colOff>
      <xdr:row>147</xdr:row>
      <xdr:rowOff>0</xdr:rowOff>
    </xdr:from>
    <xdr:to>
      <xdr:col>39</xdr:col>
      <xdr:colOff>133350</xdr:colOff>
      <xdr:row>159</xdr:row>
      <xdr:rowOff>152400</xdr:rowOff>
    </xdr:to>
    <xdr:pic>
      <xdr:nvPicPr>
        <xdr:cNvPr id="16" name="Imagen 15" descr="http://sitservicios.lapaz.bo/geoserver/culturas/ows?LAYERS=infrArtisticaCultural&amp;FORMAT=image%2Fpng&amp;STYLES=mc_artisticocultural&amp;TRANSPARENT=TRUE&amp;SERVICE=WMS&amp;VERSION=1.1.1&amp;REQUEST=GetMap&amp;SRS=EPSG%3A32719&amp;BBOX=603269.44309608,8155891.0440476,610437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94050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</xdr:col>
      <xdr:colOff>142875</xdr:colOff>
      <xdr:row>147</xdr:row>
      <xdr:rowOff>0</xdr:rowOff>
    </xdr:from>
    <xdr:to>
      <xdr:col>42</xdr:col>
      <xdr:colOff>295275</xdr:colOff>
      <xdr:row>159</xdr:row>
      <xdr:rowOff>152400</xdr:rowOff>
    </xdr:to>
    <xdr:pic>
      <xdr:nvPicPr>
        <xdr:cNvPr id="17" name="Imagen 16" descr="http://sitservicios.lapaz.bo/geoserver/culturas/ows?LAYERS=infrArtisticaCultural&amp;FORMAT=image%2Fpng&amp;STYLES=mc_artisticocultural&amp;TRANSPARENT=TRUE&amp;SERVICE=WMS&amp;VERSION=1.1.1&amp;REQUEST=GetMap&amp;SRS=EPSG%3A32719&amp;BBOX=610437.44309608,8170227.0440476,617605.44309608,8177395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41975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</xdr:col>
      <xdr:colOff>304800</xdr:colOff>
      <xdr:row>147</xdr:row>
      <xdr:rowOff>0</xdr:rowOff>
    </xdr:from>
    <xdr:to>
      <xdr:col>45</xdr:col>
      <xdr:colOff>457200</xdr:colOff>
      <xdr:row>159</xdr:row>
      <xdr:rowOff>152400</xdr:rowOff>
    </xdr:to>
    <xdr:pic>
      <xdr:nvPicPr>
        <xdr:cNvPr id="18" name="Imagen 17" descr="http://sitservicios.lapaz.bo/geoserver/culturas/ows?LAYERS=infrArtisticaCultural&amp;FORMAT=image%2Fpng&amp;STYLES=mc_artisticocultural&amp;TRANSPARENT=TRUE&amp;SERVICE=WMS&amp;VERSION=1.1.1&amp;REQUEST=GetMap&amp;SRS=EPSG%3A32719&amp;BBOX=581765.44309608,8155891.0440476,588933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89900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</xdr:col>
      <xdr:colOff>466725</xdr:colOff>
      <xdr:row>147</xdr:row>
      <xdr:rowOff>0</xdr:rowOff>
    </xdr:from>
    <xdr:to>
      <xdr:col>48</xdr:col>
      <xdr:colOff>619125</xdr:colOff>
      <xdr:row>159</xdr:row>
      <xdr:rowOff>152400</xdr:rowOff>
    </xdr:to>
    <xdr:pic>
      <xdr:nvPicPr>
        <xdr:cNvPr id="19" name="Imagen 18" descr="http://sitservicios.lapaz.bo/geoserver/culturas/ows?LAYERS=infrArtisticaCultural&amp;FORMAT=image%2Fpng&amp;STYLES=mc_artisticocultural&amp;TRANSPARENT=TRUE&amp;SERVICE=WMS&amp;VERSION=1.1.1&amp;REQUEST=GetMap&amp;SRS=EPSG%3A32719&amp;BBOX=610437.44309608,8163059.0440476,617605.44309608,8170227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37825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628650</xdr:colOff>
      <xdr:row>147</xdr:row>
      <xdr:rowOff>0</xdr:rowOff>
    </xdr:from>
    <xdr:to>
      <xdr:col>52</xdr:col>
      <xdr:colOff>19050</xdr:colOff>
      <xdr:row>159</xdr:row>
      <xdr:rowOff>152400</xdr:rowOff>
    </xdr:to>
    <xdr:pic>
      <xdr:nvPicPr>
        <xdr:cNvPr id="20" name="Imagen 19" descr="http://sitservicios.lapaz.bo/geoserver/culturas/ows?LAYERS=infrArtisticaCultural&amp;FORMAT=image%2Fpng&amp;STYLES=mc_artisticocultural&amp;TRANSPARENT=TRUE&amp;SERVICE=WMS&amp;VERSION=1.1.1&amp;REQUEST=GetMap&amp;SRS=EPSG%3A32719&amp;BBOX=610437.44309608,8177395.0440476,617605.44309608,8184563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0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28575</xdr:colOff>
      <xdr:row>147</xdr:row>
      <xdr:rowOff>0</xdr:rowOff>
    </xdr:from>
    <xdr:to>
      <xdr:col>55</xdr:col>
      <xdr:colOff>180975</xdr:colOff>
      <xdr:row>159</xdr:row>
      <xdr:rowOff>152400</xdr:rowOff>
    </xdr:to>
    <xdr:pic>
      <xdr:nvPicPr>
        <xdr:cNvPr id="21" name="Imagen 20" descr="http://sitservicios.lapaz.bo/geoserver/culturas/ows?LAYERS=infrArtisticaCultural&amp;FORMAT=image%2Fpng&amp;STYLES=mc_artisticocultural&amp;TRANSPARENT=TRUE&amp;SERVICE=WMS&amp;VERSION=1.1.1&amp;REQUEST=GetMap&amp;SRS=EPSG%3A32719&amp;BBOX=610437.44309608,8155891.0440476,617605.44309608,8163059.0440476&amp;WIDTH=256&amp;HEIGHT=25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33675" y="29403675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102054</xdr:colOff>
      <xdr:row>5</xdr:row>
      <xdr:rowOff>27214</xdr:rowOff>
    </xdr:from>
    <xdr:to>
      <xdr:col>4</xdr:col>
      <xdr:colOff>782411</xdr:colOff>
      <xdr:row>6</xdr:row>
      <xdr:rowOff>183696</xdr:rowOff>
    </xdr:to>
    <xdr:sp macro="" textlink="">
      <xdr:nvSpPr>
        <xdr:cNvPr id="8" name="Llamada de flecha hacia arriba 7"/>
        <xdr:cNvSpPr/>
      </xdr:nvSpPr>
      <xdr:spPr>
        <a:xfrm>
          <a:off x="1217840" y="1074964"/>
          <a:ext cx="680357" cy="353786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733424</xdr:colOff>
      <xdr:row>0</xdr:row>
      <xdr:rowOff>47625</xdr:rowOff>
    </xdr:from>
    <xdr:to>
      <xdr:col>7</xdr:col>
      <xdr:colOff>1600199</xdr:colOff>
      <xdr:row>2</xdr:row>
      <xdr:rowOff>133350</xdr:rowOff>
    </xdr:to>
    <xdr:sp macro="" textlink="">
      <xdr:nvSpPr>
        <xdr:cNvPr id="2" name="Flecha izquierda 1">
          <a:hlinkClick xmlns:r="http://schemas.openxmlformats.org/officeDocument/2006/relationships" r:id="rId1"/>
        </xdr:cNvPr>
        <xdr:cNvSpPr/>
      </xdr:nvSpPr>
      <xdr:spPr>
        <a:xfrm>
          <a:off x="6467474" y="476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6350</xdr:colOff>
      <xdr:row>48</xdr:row>
      <xdr:rowOff>15875</xdr:rowOff>
    </xdr:from>
    <xdr:to>
      <xdr:col>6</xdr:col>
      <xdr:colOff>966788</xdr:colOff>
      <xdr:row>65</xdr:row>
      <xdr:rowOff>35718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6351</xdr:colOff>
      <xdr:row>48</xdr:row>
      <xdr:rowOff>7938</xdr:rowOff>
    </xdr:from>
    <xdr:to>
      <xdr:col>10</xdr:col>
      <xdr:colOff>776289</xdr:colOff>
      <xdr:row>65</xdr:row>
      <xdr:rowOff>18256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19050</xdr:colOff>
      <xdr:row>67</xdr:row>
      <xdr:rowOff>9525</xdr:rowOff>
    </xdr:from>
    <xdr:to>
      <xdr:col>6</xdr:col>
      <xdr:colOff>979488</xdr:colOff>
      <xdr:row>84</xdr:row>
      <xdr:rowOff>19843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9525</xdr:colOff>
      <xdr:row>67</xdr:row>
      <xdr:rowOff>19050</xdr:rowOff>
    </xdr:from>
    <xdr:to>
      <xdr:col>10</xdr:col>
      <xdr:colOff>795338</xdr:colOff>
      <xdr:row>84</xdr:row>
      <xdr:rowOff>29368</xdr:rowOff>
    </xdr:to>
    <xdr:graphicFrame macro="">
      <xdr:nvGraphicFramePr>
        <xdr:cNvPr id="5" name="Gráfico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9525</xdr:colOff>
      <xdr:row>86</xdr:row>
      <xdr:rowOff>9525</xdr:rowOff>
    </xdr:from>
    <xdr:to>
      <xdr:col>6</xdr:col>
      <xdr:colOff>969963</xdr:colOff>
      <xdr:row>103</xdr:row>
      <xdr:rowOff>19843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9525</xdr:colOff>
      <xdr:row>86</xdr:row>
      <xdr:rowOff>19050</xdr:rowOff>
    </xdr:from>
    <xdr:to>
      <xdr:col>10</xdr:col>
      <xdr:colOff>795338</xdr:colOff>
      <xdr:row>103</xdr:row>
      <xdr:rowOff>38893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419100</xdr:colOff>
      <xdr:row>4</xdr:row>
      <xdr:rowOff>9525</xdr:rowOff>
    </xdr:from>
    <xdr:to>
      <xdr:col>4</xdr:col>
      <xdr:colOff>1099457</xdr:colOff>
      <xdr:row>5</xdr:row>
      <xdr:rowOff>175532</xdr:rowOff>
    </xdr:to>
    <xdr:sp macro="" textlink="">
      <xdr:nvSpPr>
        <xdr:cNvPr id="9" name="Llamada de flecha hacia arriba 8"/>
        <xdr:cNvSpPr/>
      </xdr:nvSpPr>
      <xdr:spPr>
        <a:xfrm>
          <a:off x="1676400" y="838200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10" name="Flecha izquierda 9">
          <a:hlinkClick xmlns:r="http://schemas.openxmlformats.org/officeDocument/2006/relationships" r:id="rId7"/>
        </xdr:cNvPr>
        <xdr:cNvSpPr/>
      </xdr:nvSpPr>
      <xdr:spPr>
        <a:xfrm>
          <a:off x="5762625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1685925</xdr:colOff>
      <xdr:row>136</xdr:row>
      <xdr:rowOff>85725</xdr:rowOff>
    </xdr:from>
    <xdr:to>
      <xdr:col>10</xdr:col>
      <xdr:colOff>942975</xdr:colOff>
      <xdr:row>150</xdr:row>
      <xdr:rowOff>142874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47624</xdr:colOff>
      <xdr:row>151</xdr:row>
      <xdr:rowOff>61912</xdr:rowOff>
    </xdr:from>
    <xdr:to>
      <xdr:col>6</xdr:col>
      <xdr:colOff>1552575</xdr:colOff>
      <xdr:row>165</xdr:row>
      <xdr:rowOff>138112</xdr:rowOff>
    </xdr:to>
    <xdr:graphicFrame macro="">
      <xdr:nvGraphicFramePr>
        <xdr:cNvPr id="14" name="Gráfico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304800</xdr:colOff>
      <xdr:row>136</xdr:row>
      <xdr:rowOff>90487</xdr:rowOff>
    </xdr:from>
    <xdr:to>
      <xdr:col>6</xdr:col>
      <xdr:colOff>1638300</xdr:colOff>
      <xdr:row>150</xdr:row>
      <xdr:rowOff>133350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161925</xdr:colOff>
      <xdr:row>4</xdr:row>
      <xdr:rowOff>0</xdr:rowOff>
    </xdr:from>
    <xdr:to>
      <xdr:col>4</xdr:col>
      <xdr:colOff>842282</xdr:colOff>
      <xdr:row>5</xdr:row>
      <xdr:rowOff>166007</xdr:rowOff>
    </xdr:to>
    <xdr:sp macro="" textlink="">
      <xdr:nvSpPr>
        <xdr:cNvPr id="7" name="Llamada de flecha hacia arriba 6"/>
        <xdr:cNvSpPr/>
      </xdr:nvSpPr>
      <xdr:spPr>
        <a:xfrm>
          <a:off x="1419225" y="86677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6" name="Flecha izquierda 5">
          <a:hlinkClick xmlns:r="http://schemas.openxmlformats.org/officeDocument/2006/relationships" r:id="rId4"/>
        </xdr:cNvPr>
        <xdr:cNvSpPr/>
      </xdr:nvSpPr>
      <xdr:spPr>
        <a:xfrm>
          <a:off x="62484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  <xdr:twoCellAnchor>
    <xdr:from>
      <xdr:col>6</xdr:col>
      <xdr:colOff>1685925</xdr:colOff>
      <xdr:row>151</xdr:row>
      <xdr:rowOff>57156</xdr:rowOff>
    </xdr:from>
    <xdr:to>
      <xdr:col>10</xdr:col>
      <xdr:colOff>942975</xdr:colOff>
      <xdr:row>165</xdr:row>
      <xdr:rowOff>133356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23812</xdr:colOff>
      <xdr:row>87</xdr:row>
      <xdr:rowOff>23819</xdr:rowOff>
    </xdr:from>
    <xdr:to>
      <xdr:col>6</xdr:col>
      <xdr:colOff>500062</xdr:colOff>
      <xdr:row>101</xdr:row>
      <xdr:rowOff>100019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595312</xdr:colOff>
      <xdr:row>87</xdr:row>
      <xdr:rowOff>3571</xdr:rowOff>
    </xdr:from>
    <xdr:to>
      <xdr:col>10</xdr:col>
      <xdr:colOff>1059655</xdr:colOff>
      <xdr:row>101</xdr:row>
      <xdr:rowOff>79771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11906</xdr:colOff>
      <xdr:row>101</xdr:row>
      <xdr:rowOff>166696</xdr:rowOff>
    </xdr:from>
    <xdr:to>
      <xdr:col>6</xdr:col>
      <xdr:colOff>500062</xdr:colOff>
      <xdr:row>116</xdr:row>
      <xdr:rowOff>52396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583406</xdr:colOff>
      <xdr:row>101</xdr:row>
      <xdr:rowOff>170259</xdr:rowOff>
    </xdr:from>
    <xdr:to>
      <xdr:col>11</xdr:col>
      <xdr:colOff>5952</xdr:colOff>
      <xdr:row>116</xdr:row>
      <xdr:rowOff>55959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923925</xdr:colOff>
      <xdr:row>4</xdr:row>
      <xdr:rowOff>9525</xdr:rowOff>
    </xdr:from>
    <xdr:to>
      <xdr:col>4</xdr:col>
      <xdr:colOff>1604282</xdr:colOff>
      <xdr:row>5</xdr:row>
      <xdr:rowOff>175532</xdr:rowOff>
    </xdr:to>
    <xdr:sp macro="" textlink="">
      <xdr:nvSpPr>
        <xdr:cNvPr id="8" name="Llamada de flecha hacia arriba 7"/>
        <xdr:cNvSpPr/>
      </xdr:nvSpPr>
      <xdr:spPr>
        <a:xfrm>
          <a:off x="2181225" y="876300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10" name="Flecha izquierda 9">
          <a:hlinkClick xmlns:r="http://schemas.openxmlformats.org/officeDocument/2006/relationships" r:id="rId5"/>
        </xdr:cNvPr>
        <xdr:cNvSpPr/>
      </xdr:nvSpPr>
      <xdr:spPr>
        <a:xfrm>
          <a:off x="6505575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11906</xdr:colOff>
      <xdr:row>66</xdr:row>
      <xdr:rowOff>15476</xdr:rowOff>
    </xdr:from>
    <xdr:to>
      <xdr:col>6</xdr:col>
      <xdr:colOff>1035843</xdr:colOff>
      <xdr:row>80</xdr:row>
      <xdr:rowOff>91676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</xdr:colOff>
      <xdr:row>66</xdr:row>
      <xdr:rowOff>11914</xdr:rowOff>
    </xdr:from>
    <xdr:to>
      <xdr:col>10</xdr:col>
      <xdr:colOff>1035843</xdr:colOff>
      <xdr:row>80</xdr:row>
      <xdr:rowOff>88114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297656</xdr:colOff>
      <xdr:row>81</xdr:row>
      <xdr:rowOff>8</xdr:rowOff>
    </xdr:from>
    <xdr:to>
      <xdr:col>6</xdr:col>
      <xdr:colOff>1035843</xdr:colOff>
      <xdr:row>95</xdr:row>
      <xdr:rowOff>76208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247650</xdr:colOff>
      <xdr:row>4</xdr:row>
      <xdr:rowOff>19050</xdr:rowOff>
    </xdr:from>
    <xdr:to>
      <xdr:col>4</xdr:col>
      <xdr:colOff>928007</xdr:colOff>
      <xdr:row>5</xdr:row>
      <xdr:rowOff>185057</xdr:rowOff>
    </xdr:to>
    <xdr:sp macro="" textlink="">
      <xdr:nvSpPr>
        <xdr:cNvPr id="8" name="Llamada de flecha hacia arriba 7"/>
        <xdr:cNvSpPr/>
      </xdr:nvSpPr>
      <xdr:spPr>
        <a:xfrm>
          <a:off x="1504950" y="847725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6" name="Flecha izquierda 5">
          <a:hlinkClick xmlns:r="http://schemas.openxmlformats.org/officeDocument/2006/relationships" r:id="rId4"/>
        </xdr:cNvPr>
        <xdr:cNvSpPr/>
      </xdr:nvSpPr>
      <xdr:spPr>
        <a:xfrm>
          <a:off x="584835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297655</xdr:colOff>
      <xdr:row>45</xdr:row>
      <xdr:rowOff>11914</xdr:rowOff>
    </xdr:from>
    <xdr:to>
      <xdr:col>6</xdr:col>
      <xdr:colOff>321468</xdr:colOff>
      <xdr:row>59</xdr:row>
      <xdr:rowOff>88114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363140</xdr:colOff>
      <xdr:row>45</xdr:row>
      <xdr:rowOff>8</xdr:rowOff>
    </xdr:from>
    <xdr:to>
      <xdr:col>10</xdr:col>
      <xdr:colOff>648890</xdr:colOff>
      <xdr:row>59</xdr:row>
      <xdr:rowOff>76208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5952</xdr:colOff>
      <xdr:row>59</xdr:row>
      <xdr:rowOff>158353</xdr:rowOff>
    </xdr:from>
    <xdr:to>
      <xdr:col>6</xdr:col>
      <xdr:colOff>339327</xdr:colOff>
      <xdr:row>74</xdr:row>
      <xdr:rowOff>44053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363140</xdr:colOff>
      <xdr:row>59</xdr:row>
      <xdr:rowOff>166696</xdr:rowOff>
    </xdr:from>
    <xdr:to>
      <xdr:col>10</xdr:col>
      <xdr:colOff>648890</xdr:colOff>
      <xdr:row>74</xdr:row>
      <xdr:rowOff>52396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1152525</xdr:colOff>
      <xdr:row>4</xdr:row>
      <xdr:rowOff>9525</xdr:rowOff>
    </xdr:from>
    <xdr:to>
      <xdr:col>4</xdr:col>
      <xdr:colOff>1832882</xdr:colOff>
      <xdr:row>5</xdr:row>
      <xdr:rowOff>175532</xdr:rowOff>
    </xdr:to>
    <xdr:sp macro="" textlink="">
      <xdr:nvSpPr>
        <xdr:cNvPr id="6" name="Llamada de flecha hacia arriba 5"/>
        <xdr:cNvSpPr/>
      </xdr:nvSpPr>
      <xdr:spPr>
        <a:xfrm>
          <a:off x="2409825" y="876300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6</xdr:col>
      <xdr:colOff>0</xdr:colOff>
      <xdr:row>1</xdr:row>
      <xdr:rowOff>0</xdr:rowOff>
    </xdr:from>
    <xdr:to>
      <xdr:col>6</xdr:col>
      <xdr:colOff>866775</xdr:colOff>
      <xdr:row>3</xdr:row>
      <xdr:rowOff>123825</xdr:rowOff>
    </xdr:to>
    <xdr:sp macro="" textlink="">
      <xdr:nvSpPr>
        <xdr:cNvPr id="7" name="Flecha izquierda 6">
          <a:hlinkClick xmlns:r="http://schemas.openxmlformats.org/officeDocument/2006/relationships" r:id="rId5"/>
        </xdr:cNvPr>
        <xdr:cNvSpPr/>
      </xdr:nvSpPr>
      <xdr:spPr>
        <a:xfrm>
          <a:off x="5495925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19049</xdr:colOff>
      <xdr:row>52</xdr:row>
      <xdr:rowOff>25002</xdr:rowOff>
    </xdr:from>
    <xdr:to>
      <xdr:col>5</xdr:col>
      <xdr:colOff>1021556</xdr:colOff>
      <xdr:row>66</xdr:row>
      <xdr:rowOff>60721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47624</xdr:colOff>
      <xdr:row>52</xdr:row>
      <xdr:rowOff>3572</xdr:rowOff>
    </xdr:from>
    <xdr:to>
      <xdr:col>10</xdr:col>
      <xdr:colOff>333374</xdr:colOff>
      <xdr:row>66</xdr:row>
      <xdr:rowOff>79772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67</xdr:row>
      <xdr:rowOff>0</xdr:rowOff>
    </xdr:from>
    <xdr:to>
      <xdr:col>5</xdr:col>
      <xdr:colOff>1023937</xdr:colOff>
      <xdr:row>81</xdr:row>
      <xdr:rowOff>76200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67</xdr:row>
      <xdr:rowOff>0</xdr:rowOff>
    </xdr:from>
    <xdr:to>
      <xdr:col>10</xdr:col>
      <xdr:colOff>285750</xdr:colOff>
      <xdr:row>81</xdr:row>
      <xdr:rowOff>76200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1438275</xdr:colOff>
      <xdr:row>4</xdr:row>
      <xdr:rowOff>9525</xdr:rowOff>
    </xdr:from>
    <xdr:to>
      <xdr:col>4</xdr:col>
      <xdr:colOff>2118632</xdr:colOff>
      <xdr:row>5</xdr:row>
      <xdr:rowOff>175532</xdr:rowOff>
    </xdr:to>
    <xdr:sp macro="" textlink="">
      <xdr:nvSpPr>
        <xdr:cNvPr id="8" name="Llamada de flecha hacia arriba 7"/>
        <xdr:cNvSpPr/>
      </xdr:nvSpPr>
      <xdr:spPr>
        <a:xfrm>
          <a:off x="2695575" y="876300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15</xdr:col>
      <xdr:colOff>1</xdr:colOff>
      <xdr:row>12</xdr:row>
      <xdr:rowOff>9524</xdr:rowOff>
    </xdr:from>
    <xdr:to>
      <xdr:col>16</xdr:col>
      <xdr:colOff>0</xdr:colOff>
      <xdr:row>13</xdr:row>
      <xdr:rowOff>228599</xdr:rowOff>
    </xdr:to>
    <xdr:grpSp>
      <xdr:nvGrpSpPr>
        <xdr:cNvPr id="111" name="Grupo 110"/>
        <xdr:cNvGrpSpPr/>
      </xdr:nvGrpSpPr>
      <xdr:grpSpPr>
        <a:xfrm>
          <a:off x="13239751" y="3057524"/>
          <a:ext cx="990599" cy="447675"/>
          <a:chOff x="14311314" y="2246313"/>
          <a:chExt cx="992186" cy="412750"/>
        </a:xfrm>
      </xdr:grpSpPr>
      <xdr:cxnSp macro="">
        <xdr:nvCxnSpPr>
          <xdr:cNvPr id="96" name="Conector angular 95"/>
          <xdr:cNvCxnSpPr/>
        </xdr:nvCxnSpPr>
        <xdr:spPr>
          <a:xfrm rot="10800000" flipV="1">
            <a:off x="14311314" y="2246313"/>
            <a:ext cx="460375" cy="412748"/>
          </a:xfrm>
          <a:prstGeom prst="bentConnector3">
            <a:avLst>
              <a:gd name="adj1" fmla="val 0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01" name="Conector angular 100"/>
          <xdr:cNvCxnSpPr/>
        </xdr:nvCxnSpPr>
        <xdr:spPr>
          <a:xfrm>
            <a:off x="14771688" y="2262188"/>
            <a:ext cx="531812" cy="396875"/>
          </a:xfrm>
          <a:prstGeom prst="bentConnector3">
            <a:avLst>
              <a:gd name="adj1" fmla="val 746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595313</xdr:colOff>
      <xdr:row>15</xdr:row>
      <xdr:rowOff>19050</xdr:rowOff>
    </xdr:from>
    <xdr:to>
      <xdr:col>18</xdr:col>
      <xdr:colOff>519116</xdr:colOff>
      <xdr:row>18</xdr:row>
      <xdr:rowOff>7939</xdr:rowOff>
    </xdr:to>
    <xdr:grpSp>
      <xdr:nvGrpSpPr>
        <xdr:cNvPr id="112" name="Grupo 111"/>
        <xdr:cNvGrpSpPr/>
      </xdr:nvGrpSpPr>
      <xdr:grpSpPr>
        <a:xfrm>
          <a:off x="15444788" y="3752850"/>
          <a:ext cx="542928" cy="674689"/>
          <a:chOff x="14462128" y="2246313"/>
          <a:chExt cx="603253" cy="396877"/>
        </a:xfrm>
      </xdr:grpSpPr>
      <xdr:cxnSp macro="">
        <xdr:nvCxnSpPr>
          <xdr:cNvPr id="113" name="Conector angular 112"/>
          <xdr:cNvCxnSpPr/>
        </xdr:nvCxnSpPr>
        <xdr:spPr>
          <a:xfrm rot="5400000">
            <a:off x="14418472" y="2289969"/>
            <a:ext cx="396875" cy="309563"/>
          </a:xfrm>
          <a:prstGeom prst="bentConnector3">
            <a:avLst>
              <a:gd name="adj1" fmla="val 100000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4" name="Conector angular 113"/>
          <xdr:cNvCxnSpPr/>
        </xdr:nvCxnSpPr>
        <xdr:spPr>
          <a:xfrm rot="16200000" flipH="1">
            <a:off x="14732002" y="2309811"/>
            <a:ext cx="373067" cy="293691"/>
          </a:xfrm>
          <a:prstGeom prst="bentConnector3">
            <a:avLst>
              <a:gd name="adj1" fmla="val 98935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595312</xdr:colOff>
      <xdr:row>19</xdr:row>
      <xdr:rowOff>7938</xdr:rowOff>
    </xdr:from>
    <xdr:to>
      <xdr:col>15</xdr:col>
      <xdr:colOff>984248</xdr:colOff>
      <xdr:row>21</xdr:row>
      <xdr:rowOff>7938</xdr:rowOff>
    </xdr:to>
    <xdr:grpSp>
      <xdr:nvGrpSpPr>
        <xdr:cNvPr id="134" name="Grupo 133"/>
        <xdr:cNvGrpSpPr/>
      </xdr:nvGrpSpPr>
      <xdr:grpSpPr>
        <a:xfrm>
          <a:off x="13244512" y="4656138"/>
          <a:ext cx="979486" cy="457200"/>
          <a:chOff x="14311314" y="2246313"/>
          <a:chExt cx="992186" cy="412750"/>
        </a:xfrm>
      </xdr:grpSpPr>
      <xdr:cxnSp macro="">
        <xdr:nvCxnSpPr>
          <xdr:cNvPr id="135" name="Conector angular 134"/>
          <xdr:cNvCxnSpPr/>
        </xdr:nvCxnSpPr>
        <xdr:spPr>
          <a:xfrm rot="10800000" flipV="1">
            <a:off x="14311314" y="2246313"/>
            <a:ext cx="460375" cy="412748"/>
          </a:xfrm>
          <a:prstGeom prst="bentConnector3">
            <a:avLst>
              <a:gd name="adj1" fmla="val 0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6" name="Conector angular 135"/>
          <xdr:cNvCxnSpPr/>
        </xdr:nvCxnSpPr>
        <xdr:spPr>
          <a:xfrm>
            <a:off x="14771688" y="2262188"/>
            <a:ext cx="531812" cy="396875"/>
          </a:xfrm>
          <a:prstGeom prst="bentConnector3">
            <a:avLst>
              <a:gd name="adj1" fmla="val 746"/>
            </a:avLst>
          </a:prstGeom>
          <a:ln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</xdr:colOff>
      <xdr:row>26</xdr:row>
      <xdr:rowOff>3175</xdr:rowOff>
    </xdr:from>
    <xdr:to>
      <xdr:col>15</xdr:col>
      <xdr:colOff>985844</xdr:colOff>
      <xdr:row>28</xdr:row>
      <xdr:rowOff>4763</xdr:rowOff>
    </xdr:to>
    <xdr:grpSp>
      <xdr:nvGrpSpPr>
        <xdr:cNvPr id="137" name="Grupo 136"/>
        <xdr:cNvGrpSpPr/>
      </xdr:nvGrpSpPr>
      <xdr:grpSpPr>
        <a:xfrm>
          <a:off x="13239756" y="6251575"/>
          <a:ext cx="985838" cy="458788"/>
          <a:chOff x="14311314" y="2246313"/>
          <a:chExt cx="987417" cy="417080"/>
        </a:xfrm>
      </xdr:grpSpPr>
      <xdr:cxnSp macro="">
        <xdr:nvCxnSpPr>
          <xdr:cNvPr id="138" name="Conector angular 137"/>
          <xdr:cNvCxnSpPr/>
        </xdr:nvCxnSpPr>
        <xdr:spPr>
          <a:xfrm rot="10800000" flipV="1">
            <a:off x="14311314" y="2246313"/>
            <a:ext cx="460375" cy="412748"/>
          </a:xfrm>
          <a:prstGeom prst="bentConnector3">
            <a:avLst>
              <a:gd name="adj1" fmla="val 0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39" name="Conector angular 138"/>
          <xdr:cNvCxnSpPr/>
        </xdr:nvCxnSpPr>
        <xdr:spPr>
          <a:xfrm>
            <a:off x="14766919" y="2266518"/>
            <a:ext cx="531812" cy="396875"/>
          </a:xfrm>
          <a:prstGeom prst="bentConnector3">
            <a:avLst>
              <a:gd name="adj1" fmla="val 746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17</xdr:col>
      <xdr:colOff>595315</xdr:colOff>
      <xdr:row>29</xdr:row>
      <xdr:rowOff>7938</xdr:rowOff>
    </xdr:from>
    <xdr:to>
      <xdr:col>18</xdr:col>
      <xdr:colOff>519119</xdr:colOff>
      <xdr:row>31</xdr:row>
      <xdr:rowOff>7939</xdr:rowOff>
    </xdr:to>
    <xdr:grpSp>
      <xdr:nvGrpSpPr>
        <xdr:cNvPr id="140" name="Grupo 139"/>
        <xdr:cNvGrpSpPr/>
      </xdr:nvGrpSpPr>
      <xdr:grpSpPr>
        <a:xfrm>
          <a:off x="15444790" y="6942138"/>
          <a:ext cx="542929" cy="457201"/>
          <a:chOff x="14462128" y="2246313"/>
          <a:chExt cx="603254" cy="396876"/>
        </a:xfrm>
      </xdr:grpSpPr>
      <xdr:cxnSp macro="">
        <xdr:nvCxnSpPr>
          <xdr:cNvPr id="141" name="Conector angular 140"/>
          <xdr:cNvCxnSpPr/>
        </xdr:nvCxnSpPr>
        <xdr:spPr>
          <a:xfrm rot="5400000">
            <a:off x="14418472" y="2289969"/>
            <a:ext cx="396875" cy="309563"/>
          </a:xfrm>
          <a:prstGeom prst="bentConnector3">
            <a:avLst>
              <a:gd name="adj1" fmla="val 100000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2" name="Conector angular 141"/>
          <xdr:cNvCxnSpPr/>
        </xdr:nvCxnSpPr>
        <xdr:spPr>
          <a:xfrm rot="16200000" flipH="1">
            <a:off x="14732002" y="2309811"/>
            <a:ext cx="373067" cy="293691"/>
          </a:xfrm>
          <a:prstGeom prst="bentConnector3">
            <a:avLst>
              <a:gd name="adj1" fmla="val 101152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14</xdr:col>
      <xdr:colOff>595312</xdr:colOff>
      <xdr:row>32</xdr:row>
      <xdr:rowOff>7938</xdr:rowOff>
    </xdr:from>
    <xdr:to>
      <xdr:col>15</xdr:col>
      <xdr:colOff>984248</xdr:colOff>
      <xdr:row>34</xdr:row>
      <xdr:rowOff>7938</xdr:rowOff>
    </xdr:to>
    <xdr:grpSp>
      <xdr:nvGrpSpPr>
        <xdr:cNvPr id="143" name="Grupo 142"/>
        <xdr:cNvGrpSpPr/>
      </xdr:nvGrpSpPr>
      <xdr:grpSpPr>
        <a:xfrm>
          <a:off x="13244512" y="7627938"/>
          <a:ext cx="979486" cy="457200"/>
          <a:chOff x="14311314" y="2246313"/>
          <a:chExt cx="992186" cy="412750"/>
        </a:xfrm>
      </xdr:grpSpPr>
      <xdr:cxnSp macro="">
        <xdr:nvCxnSpPr>
          <xdr:cNvPr id="144" name="Conector angular 143"/>
          <xdr:cNvCxnSpPr/>
        </xdr:nvCxnSpPr>
        <xdr:spPr>
          <a:xfrm rot="10800000" flipV="1">
            <a:off x="14311314" y="2246313"/>
            <a:ext cx="460375" cy="412748"/>
          </a:xfrm>
          <a:prstGeom prst="bentConnector3">
            <a:avLst>
              <a:gd name="adj1" fmla="val 0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5" name="Conector angular 144"/>
          <xdr:cNvCxnSpPr/>
        </xdr:nvCxnSpPr>
        <xdr:spPr>
          <a:xfrm>
            <a:off x="14771688" y="2262188"/>
            <a:ext cx="531812" cy="396875"/>
          </a:xfrm>
          <a:prstGeom prst="bentConnector3">
            <a:avLst>
              <a:gd name="adj1" fmla="val 746"/>
            </a:avLst>
          </a:prstGeom>
          <a:ln>
            <a:solidFill>
              <a:schemeClr val="accent4">
                <a:lumMod val="50000"/>
              </a:schemeClr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11</xdr:col>
      <xdr:colOff>341167</xdr:colOff>
      <xdr:row>36</xdr:row>
      <xdr:rowOff>113436</xdr:rowOff>
    </xdr:from>
    <xdr:to>
      <xdr:col>22</xdr:col>
      <xdr:colOff>285750</xdr:colOff>
      <xdr:row>41</xdr:row>
      <xdr:rowOff>189635</xdr:rowOff>
    </xdr:to>
    <xdr:sp macro="" textlink="">
      <xdr:nvSpPr>
        <xdr:cNvPr id="146" name="CuadroTexto 145"/>
        <xdr:cNvSpPr txBox="1"/>
      </xdr:nvSpPr>
      <xdr:spPr>
        <a:xfrm>
          <a:off x="11191008" y="7577572"/>
          <a:ext cx="6464878" cy="107199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PT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Total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PENT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en edad de no trabajar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menores de 10 años de edad.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PET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en edad de trabajar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de 10 años y más de edad.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PEA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económicamente activa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que trabajan o buscan trabajo activamente.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ocupada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que trabajan produciendo bienes y servicios económicos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PDA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desocupada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que no trabajan pero buscan trabajo activamente y están disponibles para realizarlo.</a:t>
          </a:r>
        </a:p>
        <a:p>
          <a:r>
            <a:rPr lang="es-ES" sz="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PEI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: Población económicamente inactiva 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  <a:sym typeface="Wingdings" panose="05000000000000000000" pitchFamily="2" charset="2"/>
            </a:rPr>
            <a:t></a:t>
          </a:r>
          <a:r>
            <a:rPr lang="es-ES" sz="9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personas que no trabajan produciendo bienes y servicios económicos ni buscan trabajo.</a:t>
          </a:r>
          <a:r>
            <a:rPr lang="es-ES" sz="900">
              <a:effectLst/>
            </a:rPr>
            <a:t> </a:t>
          </a:r>
          <a:endParaRPr lang="es-ES" sz="900"/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7</xdr:col>
      <xdr:colOff>866775</xdr:colOff>
      <xdr:row>3</xdr:row>
      <xdr:rowOff>123825</xdr:rowOff>
    </xdr:to>
    <xdr:sp macro="" textlink="">
      <xdr:nvSpPr>
        <xdr:cNvPr id="26" name="Flecha izquierda 25">
          <a:hlinkClick xmlns:r="http://schemas.openxmlformats.org/officeDocument/2006/relationships" r:id="rId5"/>
        </xdr:cNvPr>
        <xdr:cNvSpPr/>
      </xdr:nvSpPr>
      <xdr:spPr>
        <a:xfrm>
          <a:off x="695325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757237</xdr:colOff>
      <xdr:row>19</xdr:row>
      <xdr:rowOff>25001</xdr:rowOff>
    </xdr:from>
    <xdr:to>
      <xdr:col>14</xdr:col>
      <xdr:colOff>221455</xdr:colOff>
      <xdr:row>31</xdr:row>
      <xdr:rowOff>341708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4762</xdr:colOff>
      <xdr:row>31</xdr:row>
      <xdr:rowOff>390525</xdr:rowOff>
    </xdr:from>
    <xdr:to>
      <xdr:col>14</xdr:col>
      <xdr:colOff>233362</xdr:colOff>
      <xdr:row>40</xdr:row>
      <xdr:rowOff>219075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476250</xdr:colOff>
      <xdr:row>4</xdr:row>
      <xdr:rowOff>9525</xdr:rowOff>
    </xdr:from>
    <xdr:to>
      <xdr:col>4</xdr:col>
      <xdr:colOff>1156607</xdr:colOff>
      <xdr:row>5</xdr:row>
      <xdr:rowOff>175532</xdr:rowOff>
    </xdr:to>
    <xdr:sp macro="" textlink="">
      <xdr:nvSpPr>
        <xdr:cNvPr id="4" name="Llamada de flecha hacia arriba 3"/>
        <xdr:cNvSpPr/>
      </xdr:nvSpPr>
      <xdr:spPr>
        <a:xfrm>
          <a:off x="1828800" y="876300"/>
          <a:ext cx="680357" cy="356507"/>
        </a:xfrm>
        <a:prstGeom prst="upArrowCallout">
          <a:avLst/>
        </a:prstGeom>
        <a:solidFill>
          <a:srgbClr val="99FF99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ES" sz="1100">
              <a:solidFill>
                <a:sysClr val="windowText" lastClr="000000"/>
              </a:solidFill>
            </a:rPr>
            <a:t>Escoja</a:t>
          </a:r>
        </a:p>
      </xdr:txBody>
    </xdr:sp>
    <xdr:clientData/>
  </xdr:twoCellAnchor>
  <xdr:twoCellAnchor>
    <xdr:from>
      <xdr:col>7</xdr:col>
      <xdr:colOff>0</xdr:colOff>
      <xdr:row>1</xdr:row>
      <xdr:rowOff>0</xdr:rowOff>
    </xdr:from>
    <xdr:to>
      <xdr:col>8</xdr:col>
      <xdr:colOff>104775</xdr:colOff>
      <xdr:row>3</xdr:row>
      <xdr:rowOff>123825</xdr:rowOff>
    </xdr:to>
    <xdr:sp macro="" textlink="">
      <xdr:nvSpPr>
        <xdr:cNvPr id="5" name="Flecha izquierda 4">
          <a:hlinkClick xmlns:r="http://schemas.openxmlformats.org/officeDocument/2006/relationships" r:id="rId3"/>
        </xdr:cNvPr>
        <xdr:cNvSpPr/>
      </xdr:nvSpPr>
      <xdr:spPr>
        <a:xfrm>
          <a:off x="6858000" y="238125"/>
          <a:ext cx="866775" cy="5143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100"/>
            <a:t>Índice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46"/>
  <sheetViews>
    <sheetView topLeftCell="A3" workbookViewId="0">
      <selection activeCell="C5" sqref="C5:F46"/>
    </sheetView>
  </sheetViews>
  <sheetFormatPr baseColWidth="10" defaultRowHeight="15" x14ac:dyDescent="0.25"/>
  <sheetData>
    <row r="1" spans="3:23" x14ac:dyDescent="0.25"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>
        <v>11</v>
      </c>
      <c r="N1" s="17">
        <v>12</v>
      </c>
      <c r="O1" s="17">
        <v>13</v>
      </c>
      <c r="P1" s="17">
        <v>14</v>
      </c>
      <c r="Q1" s="17">
        <v>15</v>
      </c>
      <c r="R1" s="17">
        <v>16</v>
      </c>
      <c r="S1" s="17">
        <v>17</v>
      </c>
      <c r="T1" s="17">
        <v>18</v>
      </c>
    </row>
    <row r="5" spans="3:23" x14ac:dyDescent="0.25">
      <c r="D5" t="s">
        <v>410</v>
      </c>
      <c r="E5" t="s">
        <v>411</v>
      </c>
      <c r="F5" t="s">
        <v>411</v>
      </c>
      <c r="G5" t="s">
        <v>411</v>
      </c>
      <c r="H5" t="s">
        <v>411</v>
      </c>
      <c r="I5" t="s">
        <v>411</v>
      </c>
      <c r="J5" t="s">
        <v>411</v>
      </c>
      <c r="K5" t="s">
        <v>411</v>
      </c>
      <c r="L5" s="1" t="s">
        <v>411</v>
      </c>
      <c r="M5" t="s">
        <v>411</v>
      </c>
      <c r="N5" t="s">
        <v>411</v>
      </c>
      <c r="O5" t="s">
        <v>411</v>
      </c>
      <c r="P5" s="176" t="s">
        <v>615</v>
      </c>
      <c r="Q5" s="176" t="s">
        <v>615</v>
      </c>
      <c r="R5" s="176" t="s">
        <v>615</v>
      </c>
      <c r="S5" s="176" t="s">
        <v>615</v>
      </c>
      <c r="T5" s="176" t="s">
        <v>615</v>
      </c>
    </row>
    <row r="6" spans="3:23" x14ac:dyDescent="0.25">
      <c r="C6" s="17" t="s">
        <v>107</v>
      </c>
      <c r="D6" s="17" t="s">
        <v>412</v>
      </c>
      <c r="E6" t="s">
        <v>122</v>
      </c>
      <c r="F6" t="s">
        <v>122</v>
      </c>
      <c r="G6" t="s">
        <v>122</v>
      </c>
      <c r="H6" t="s">
        <v>122</v>
      </c>
      <c r="I6" t="s">
        <v>122</v>
      </c>
      <c r="J6" t="s">
        <v>122</v>
      </c>
      <c r="K6" t="s">
        <v>122</v>
      </c>
      <c r="L6" s="1" t="s">
        <v>122</v>
      </c>
      <c r="M6" t="s">
        <v>122</v>
      </c>
      <c r="N6" t="s">
        <v>122</v>
      </c>
      <c r="O6" t="s">
        <v>122</v>
      </c>
      <c r="P6" s="176" t="s">
        <v>122</v>
      </c>
      <c r="Q6" s="176" t="s">
        <v>122</v>
      </c>
      <c r="R6" s="176" t="s">
        <v>122</v>
      </c>
      <c r="S6" s="176" t="s">
        <v>122</v>
      </c>
      <c r="T6" s="176" t="s">
        <v>122</v>
      </c>
    </row>
    <row r="7" spans="3:23" x14ac:dyDescent="0.25">
      <c r="C7" s="17" t="s">
        <v>108</v>
      </c>
      <c r="D7" s="17" t="s">
        <v>0</v>
      </c>
      <c r="E7">
        <v>2016</v>
      </c>
      <c r="F7">
        <v>2016</v>
      </c>
      <c r="G7">
        <v>2016</v>
      </c>
      <c r="H7">
        <v>2016</v>
      </c>
      <c r="I7">
        <v>2016</v>
      </c>
      <c r="J7">
        <v>2016</v>
      </c>
      <c r="K7">
        <v>2016</v>
      </c>
      <c r="L7" s="1">
        <v>2016</v>
      </c>
      <c r="M7">
        <v>2016</v>
      </c>
      <c r="N7">
        <v>2016</v>
      </c>
      <c r="O7">
        <v>2016</v>
      </c>
      <c r="P7" s="176">
        <v>2012</v>
      </c>
      <c r="Q7" s="176">
        <v>2012</v>
      </c>
      <c r="R7" s="176">
        <v>2012</v>
      </c>
      <c r="S7" s="176">
        <v>2012</v>
      </c>
      <c r="T7" s="176">
        <v>2012</v>
      </c>
    </row>
    <row r="8" spans="3:23" x14ac:dyDescent="0.25">
      <c r="C8" s="17" t="s">
        <v>109</v>
      </c>
      <c r="D8" s="17" t="s">
        <v>37</v>
      </c>
      <c r="E8" t="s">
        <v>38</v>
      </c>
      <c r="F8" t="s">
        <v>38</v>
      </c>
      <c r="G8" t="s">
        <v>38</v>
      </c>
      <c r="H8" t="s">
        <v>38</v>
      </c>
      <c r="I8" t="s">
        <v>38</v>
      </c>
      <c r="J8" t="s">
        <v>616</v>
      </c>
      <c r="K8" t="s">
        <v>616</v>
      </c>
      <c r="L8" s="1" t="s">
        <v>557</v>
      </c>
      <c r="M8" t="s">
        <v>617</v>
      </c>
      <c r="N8" t="s">
        <v>617</v>
      </c>
      <c r="O8" t="s">
        <v>617</v>
      </c>
      <c r="P8" s="176" t="s">
        <v>427</v>
      </c>
      <c r="Q8" s="176" t="s">
        <v>427</v>
      </c>
      <c r="R8" s="176" t="s">
        <v>427</v>
      </c>
      <c r="S8" s="176" t="s">
        <v>427</v>
      </c>
      <c r="T8" s="176" t="s">
        <v>427</v>
      </c>
    </row>
    <row r="9" spans="3:23" x14ac:dyDescent="0.25">
      <c r="C9" s="17" t="s">
        <v>110</v>
      </c>
      <c r="D9" s="17" t="s">
        <v>413</v>
      </c>
      <c r="E9" t="s">
        <v>618</v>
      </c>
      <c r="F9" t="s">
        <v>618</v>
      </c>
      <c r="G9" t="s">
        <v>618</v>
      </c>
      <c r="H9" t="s">
        <v>618</v>
      </c>
      <c r="I9" t="s">
        <v>618</v>
      </c>
      <c r="J9" t="s">
        <v>618</v>
      </c>
      <c r="K9" t="s">
        <v>618</v>
      </c>
      <c r="L9" s="1" t="s">
        <v>618</v>
      </c>
      <c r="M9" t="s">
        <v>619</v>
      </c>
      <c r="N9" t="s">
        <v>619</v>
      </c>
      <c r="O9" t="s">
        <v>619</v>
      </c>
      <c r="P9" s="176" t="s">
        <v>620</v>
      </c>
      <c r="Q9" s="176" t="s">
        <v>620</v>
      </c>
      <c r="R9" s="176" t="s">
        <v>620</v>
      </c>
      <c r="S9" s="176" t="s">
        <v>620</v>
      </c>
      <c r="T9" s="176" t="s">
        <v>620</v>
      </c>
    </row>
    <row r="10" spans="3:23" x14ac:dyDescent="0.25">
      <c r="C10" s="17" t="s">
        <v>111</v>
      </c>
      <c r="D10" s="17" t="s">
        <v>414</v>
      </c>
      <c r="E10" t="s">
        <v>2</v>
      </c>
      <c r="F10" t="s">
        <v>621</v>
      </c>
      <c r="G10" t="s">
        <v>622</v>
      </c>
      <c r="H10" t="s">
        <v>623</v>
      </c>
      <c r="I10" t="s">
        <v>624</v>
      </c>
      <c r="J10" t="s">
        <v>625</v>
      </c>
      <c r="K10" t="s">
        <v>626</v>
      </c>
      <c r="L10" s="1" t="s">
        <v>627</v>
      </c>
      <c r="M10" t="s">
        <v>2</v>
      </c>
      <c r="N10" t="s">
        <v>628</v>
      </c>
      <c r="O10" t="s">
        <v>629</v>
      </c>
      <c r="P10" s="176" t="s">
        <v>630</v>
      </c>
      <c r="Q10" s="176" t="s">
        <v>631</v>
      </c>
      <c r="R10" s="176" t="s">
        <v>632</v>
      </c>
      <c r="S10" s="176" t="s">
        <v>633</v>
      </c>
      <c r="T10" s="176" t="s">
        <v>634</v>
      </c>
    </row>
    <row r="11" spans="3:23" x14ac:dyDescent="0.25">
      <c r="C11" s="17" t="s">
        <v>112</v>
      </c>
      <c r="D11" s="17" t="s">
        <v>415</v>
      </c>
      <c r="L11" s="1"/>
      <c r="P11" s="176" t="s">
        <v>635</v>
      </c>
      <c r="Q11" s="176" t="s">
        <v>636</v>
      </c>
      <c r="R11" s="176" t="s">
        <v>636</v>
      </c>
      <c r="S11" s="176" t="s">
        <v>636</v>
      </c>
      <c r="T11" s="176" t="s">
        <v>636</v>
      </c>
    </row>
    <row r="12" spans="3:23" x14ac:dyDescent="0.25">
      <c r="C12" s="17" t="s">
        <v>113</v>
      </c>
      <c r="D12" s="17" t="s">
        <v>416</v>
      </c>
      <c r="E12" t="s">
        <v>416</v>
      </c>
      <c r="F12" t="s">
        <v>416</v>
      </c>
      <c r="G12" t="s">
        <v>416</v>
      </c>
      <c r="H12" t="s">
        <v>416</v>
      </c>
      <c r="I12" t="s">
        <v>416</v>
      </c>
      <c r="J12" t="s">
        <v>416</v>
      </c>
      <c r="K12" t="s">
        <v>416</v>
      </c>
      <c r="L12" s="1" t="s">
        <v>416</v>
      </c>
      <c r="M12" t="s">
        <v>416</v>
      </c>
      <c r="N12" t="s">
        <v>416</v>
      </c>
      <c r="O12" t="s">
        <v>416</v>
      </c>
      <c r="P12" s="176"/>
      <c r="Q12" s="176"/>
      <c r="R12" s="176"/>
      <c r="S12" s="176"/>
      <c r="T12" s="176"/>
    </row>
    <row r="13" spans="3:23" x14ac:dyDescent="0.25">
      <c r="C13" s="17" t="s">
        <v>114</v>
      </c>
      <c r="D13" s="17" t="s">
        <v>417</v>
      </c>
      <c r="L13" s="1"/>
      <c r="P13" s="176" t="s">
        <v>637</v>
      </c>
      <c r="Q13" s="176" t="s">
        <v>637</v>
      </c>
      <c r="R13" s="176" t="s">
        <v>637</v>
      </c>
      <c r="S13" s="176" t="s">
        <v>637</v>
      </c>
      <c r="T13" s="176" t="s">
        <v>637</v>
      </c>
    </row>
    <row r="14" spans="3:23" x14ac:dyDescent="0.25">
      <c r="C14" s="3" t="s">
        <v>41</v>
      </c>
      <c r="D14" s="4" t="s">
        <v>42</v>
      </c>
      <c r="E14" s="5">
        <v>902994.28171619948</v>
      </c>
      <c r="F14" s="5">
        <v>339215.28492784203</v>
      </c>
      <c r="G14" s="5">
        <v>563778.99678835738</v>
      </c>
      <c r="H14" s="5">
        <v>182236.87265048633</v>
      </c>
      <c r="I14" s="5">
        <v>156978.41227735562</v>
      </c>
      <c r="J14" s="5">
        <v>819.05935748562695</v>
      </c>
      <c r="K14" s="5">
        <v>455.59252485674307</v>
      </c>
      <c r="L14" s="6">
        <v>48.375382999999999</v>
      </c>
      <c r="M14" s="5">
        <v>650090</v>
      </c>
      <c r="N14" s="5">
        <v>124814.86551297779</v>
      </c>
      <c r="O14" s="5">
        <v>409968.9011473672</v>
      </c>
      <c r="P14" s="179">
        <v>19.677566902631085</v>
      </c>
      <c r="Q14" s="179">
        <v>24.513161157246039</v>
      </c>
      <c r="R14" s="179">
        <v>4.4914932578523521</v>
      </c>
      <c r="S14" s="179">
        <v>25.069609751132727</v>
      </c>
      <c r="T14" s="179">
        <v>41.040234274540047</v>
      </c>
      <c r="V14" s="8"/>
      <c r="W14" s="8"/>
    </row>
    <row r="15" spans="3:23" x14ac:dyDescent="0.25">
      <c r="C15" s="3" t="s">
        <v>43</v>
      </c>
      <c r="D15" s="9" t="s">
        <v>44</v>
      </c>
      <c r="E15" s="10">
        <v>172737.66056273313</v>
      </c>
      <c r="F15" s="10">
        <v>73922.563780630895</v>
      </c>
      <c r="G15" s="10">
        <v>98815.09678210222</v>
      </c>
      <c r="H15" s="10">
        <v>37145.496303913496</v>
      </c>
      <c r="I15" s="10">
        <v>36777.067476717399</v>
      </c>
      <c r="J15" s="10">
        <v>821</v>
      </c>
      <c r="K15" s="10">
        <v>456.6</v>
      </c>
      <c r="L15" s="11">
        <v>49.607721999999995</v>
      </c>
      <c r="M15" s="10">
        <v>126869.99999999997</v>
      </c>
      <c r="N15" s="10">
        <v>22068.420784770784</v>
      </c>
      <c r="O15" s="10">
        <v>80946.500144300138</v>
      </c>
      <c r="P15" s="180">
        <v>18.540196524085346</v>
      </c>
      <c r="Q15" s="180">
        <v>22.669146559267261</v>
      </c>
      <c r="R15" s="180">
        <v>2.4235848858421254</v>
      </c>
      <c r="S15" s="180">
        <v>23.813402549864747</v>
      </c>
      <c r="T15" s="180">
        <v>44.368905696756599</v>
      </c>
      <c r="V15" s="8"/>
      <c r="W15" s="8"/>
    </row>
    <row r="16" spans="3:23" x14ac:dyDescent="0.25">
      <c r="C16" s="3" t="s">
        <v>45</v>
      </c>
      <c r="D16" s="9" t="s">
        <v>46</v>
      </c>
      <c r="E16" s="10">
        <v>189045.68211358649</v>
      </c>
      <c r="F16" s="10">
        <v>75674.619613725037</v>
      </c>
      <c r="G16" s="10">
        <v>113371.06249986148</v>
      </c>
      <c r="H16" s="10">
        <v>42159.925346550743</v>
      </c>
      <c r="I16" s="10">
        <v>33514.694267174287</v>
      </c>
      <c r="J16" s="10">
        <v>821</v>
      </c>
      <c r="K16" s="10">
        <v>456.6</v>
      </c>
      <c r="L16" s="11">
        <v>42.670226999999997</v>
      </c>
      <c r="M16" s="10">
        <v>130015.99999999996</v>
      </c>
      <c r="N16" s="10">
        <v>26214.328719400204</v>
      </c>
      <c r="O16" s="10">
        <v>73837.589467599086</v>
      </c>
      <c r="P16" s="180">
        <v>22.258411709954323</v>
      </c>
      <c r="Q16" s="180">
        <v>33.438740585698156</v>
      </c>
      <c r="R16" s="180">
        <v>3.649443117120335</v>
      </c>
      <c r="S16" s="180">
        <v>32.778129286400926</v>
      </c>
      <c r="T16" s="180">
        <v>40.157450001535679</v>
      </c>
      <c r="V16" s="8"/>
      <c r="W16" s="8"/>
    </row>
    <row r="17" spans="3:23" x14ac:dyDescent="0.25">
      <c r="C17" s="3" t="s">
        <v>47</v>
      </c>
      <c r="D17" s="9" t="s">
        <v>48</v>
      </c>
      <c r="E17" s="10">
        <v>179557.44598695173</v>
      </c>
      <c r="F17" s="10">
        <v>74388.776470266908</v>
      </c>
      <c r="G17" s="10">
        <v>105168.66951668482</v>
      </c>
      <c r="H17" s="10">
        <v>41646.991578405963</v>
      </c>
      <c r="I17" s="10">
        <v>32741.784891860938</v>
      </c>
      <c r="J17" s="10">
        <v>821</v>
      </c>
      <c r="K17" s="10">
        <v>456.6</v>
      </c>
      <c r="L17" s="11">
        <v>45.102771000000004</v>
      </c>
      <c r="M17" s="10">
        <v>126559.00000000009</v>
      </c>
      <c r="N17" s="10">
        <v>30603.372290551051</v>
      </c>
      <c r="O17" s="10">
        <v>76670.047005697154</v>
      </c>
      <c r="P17" s="180">
        <v>20.510583532794566</v>
      </c>
      <c r="Q17" s="180">
        <v>22.765640398977073</v>
      </c>
      <c r="R17" s="180">
        <v>2.2400057263472348</v>
      </c>
      <c r="S17" s="180">
        <v>25.545090975607231</v>
      </c>
      <c r="T17" s="180">
        <v>43.445447906724787</v>
      </c>
      <c r="V17" s="8"/>
      <c r="W17" s="8"/>
    </row>
    <row r="18" spans="3:23" x14ac:dyDescent="0.25">
      <c r="C18" s="3" t="s">
        <v>49</v>
      </c>
      <c r="D18" s="9" t="s">
        <v>50</v>
      </c>
      <c r="E18" s="10">
        <v>132602.82946805938</v>
      </c>
      <c r="F18" s="10">
        <v>55547.34877813737</v>
      </c>
      <c r="G18" s="10">
        <v>77055.480689922013</v>
      </c>
      <c r="H18" s="10">
        <v>29632.167340695523</v>
      </c>
      <c r="I18" s="10">
        <v>25915.181437441846</v>
      </c>
      <c r="J18" s="10">
        <v>821</v>
      </c>
      <c r="K18" s="10">
        <v>456.6</v>
      </c>
      <c r="L18" s="11">
        <v>45.738799</v>
      </c>
      <c r="M18" s="10">
        <v>92657</v>
      </c>
      <c r="N18" s="10">
        <v>19664.598001589915</v>
      </c>
      <c r="O18" s="10">
        <v>58280.889076528045</v>
      </c>
      <c r="P18" s="180">
        <v>19.478394057828137</v>
      </c>
      <c r="Q18" s="180">
        <v>26.68372621723606</v>
      </c>
      <c r="R18" s="180">
        <v>8.8585379699132147</v>
      </c>
      <c r="S18" s="180">
        <v>24.799994751830827</v>
      </c>
      <c r="T18" s="180">
        <v>40.87441881739371</v>
      </c>
      <c r="V18" s="8"/>
      <c r="W18" s="8"/>
    </row>
    <row r="19" spans="3:23" x14ac:dyDescent="0.25">
      <c r="C19" s="3" t="s">
        <v>51</v>
      </c>
      <c r="D19" s="9" t="s">
        <v>52</v>
      </c>
      <c r="E19" s="10">
        <v>142513.00507469586</v>
      </c>
      <c r="F19" s="10">
        <v>34082.670748976088</v>
      </c>
      <c r="G19" s="10">
        <v>108430.33432571976</v>
      </c>
      <c r="H19" s="10">
        <v>18501.659848422161</v>
      </c>
      <c r="I19" s="10">
        <v>15581.010900553931</v>
      </c>
      <c r="J19" s="10">
        <v>821</v>
      </c>
      <c r="K19" s="10">
        <v>456.6</v>
      </c>
      <c r="L19" s="11">
        <v>48.894559999999998</v>
      </c>
      <c r="M19" s="10">
        <v>105752.00000000001</v>
      </c>
      <c r="N19" s="10">
        <v>13553.572247363918</v>
      </c>
      <c r="O19" s="10">
        <v>73412.820652591283</v>
      </c>
      <c r="P19" s="180">
        <v>19.522934284285853</v>
      </c>
      <c r="Q19" s="180">
        <v>22.634939165615702</v>
      </c>
      <c r="R19" s="180">
        <v>6.4532703531647586</v>
      </c>
      <c r="S19" s="180">
        <v>22.11160332065819</v>
      </c>
      <c r="T19" s="180">
        <v>36.665272644552957</v>
      </c>
      <c r="V19" s="8"/>
      <c r="W19" s="8"/>
    </row>
    <row r="20" spans="3:23" x14ac:dyDescent="0.25">
      <c r="C20" s="3" t="s">
        <v>53</v>
      </c>
      <c r="D20" s="9" t="s">
        <v>54</v>
      </c>
      <c r="E20" s="10">
        <v>7211.3704533550554</v>
      </c>
      <c r="F20" s="10">
        <v>2178.152794569839</v>
      </c>
      <c r="G20" s="10">
        <v>5033.2176587852164</v>
      </c>
      <c r="H20" s="10">
        <v>1066.6397095042712</v>
      </c>
      <c r="I20" s="10">
        <v>1111.5130850655676</v>
      </c>
      <c r="J20" s="10">
        <v>821</v>
      </c>
      <c r="K20" s="10">
        <v>456.6</v>
      </c>
      <c r="L20" s="11">
        <v>51.885468000000003</v>
      </c>
      <c r="M20" s="10">
        <v>5141.9999999999936</v>
      </c>
      <c r="N20" s="10">
        <v>966.63932034149434</v>
      </c>
      <c r="O20" s="10">
        <v>3779.7172252867836</v>
      </c>
      <c r="P20" s="180">
        <v>33.553727073616308</v>
      </c>
      <c r="Q20" s="180">
        <v>22.275170404775192</v>
      </c>
      <c r="R20" s="180">
        <v>13.364168595292195</v>
      </c>
      <c r="S20" s="180">
        <v>35.131491325654082</v>
      </c>
      <c r="T20" s="180">
        <v>52.773738031486857</v>
      </c>
      <c r="V20" s="8"/>
      <c r="W20" s="8"/>
    </row>
    <row r="21" spans="3:23" x14ac:dyDescent="0.25">
      <c r="C21" s="3" t="s">
        <v>55</v>
      </c>
      <c r="D21" s="9" t="s">
        <v>56</v>
      </c>
      <c r="E21" s="10">
        <v>71524.021390151087</v>
      </c>
      <c r="F21" s="10">
        <v>19158.103292651358</v>
      </c>
      <c r="G21" s="10">
        <v>52365.918097499722</v>
      </c>
      <c r="H21" s="10">
        <v>10088.31750220578</v>
      </c>
      <c r="I21" s="10">
        <v>9069.7857904455796</v>
      </c>
      <c r="J21" s="10">
        <v>821</v>
      </c>
      <c r="K21" s="10">
        <v>456.6</v>
      </c>
      <c r="L21" s="11">
        <v>47.727226000000002</v>
      </c>
      <c r="M21" s="10">
        <v>57946.000000000015</v>
      </c>
      <c r="N21" s="10">
        <v>9193.256789271958</v>
      </c>
      <c r="O21" s="10">
        <v>39948.038572658843</v>
      </c>
      <c r="P21" s="180">
        <v>9.9027721721709572</v>
      </c>
      <c r="Q21" s="180">
        <v>6.0785627397050277</v>
      </c>
      <c r="R21" s="180">
        <v>0.9584052302318723</v>
      </c>
      <c r="S21" s="180">
        <v>7.2153691690622077</v>
      </c>
      <c r="T21" s="180">
        <v>35.10940479338224</v>
      </c>
      <c r="V21" s="8"/>
      <c r="W21" s="8"/>
    </row>
    <row r="22" spans="3:23" x14ac:dyDescent="0.25">
      <c r="C22" s="3" t="s">
        <v>57</v>
      </c>
      <c r="D22" s="9" t="s">
        <v>58</v>
      </c>
      <c r="E22" s="10">
        <v>4643.9999999999982</v>
      </c>
      <c r="F22" s="10">
        <v>2402.586985163774</v>
      </c>
      <c r="G22" s="10">
        <v>2241.4130148362242</v>
      </c>
      <c r="H22" s="10">
        <v>1413.4718160710486</v>
      </c>
      <c r="I22" s="10">
        <v>989.11516909272552</v>
      </c>
      <c r="J22" s="10">
        <v>596.4</v>
      </c>
      <c r="K22" s="10">
        <v>340</v>
      </c>
      <c r="L22" s="11">
        <v>49.297806999999999</v>
      </c>
      <c r="M22" s="10">
        <v>2925</v>
      </c>
      <c r="N22" s="10">
        <v>1430.1262057387059</v>
      </c>
      <c r="O22" s="10">
        <v>1822.8550213675214</v>
      </c>
      <c r="P22" s="180">
        <v>75.989263675854247</v>
      </c>
      <c r="Q22" s="180">
        <v>68.334834727248804</v>
      </c>
      <c r="R22" s="180">
        <v>86.758250083213213</v>
      </c>
      <c r="S22" s="180">
        <v>91.03856067177874</v>
      </c>
      <c r="T22" s="180">
        <v>68.415928875830602</v>
      </c>
    </row>
    <row r="23" spans="3:23" x14ac:dyDescent="0.25">
      <c r="C23" s="3" t="s">
        <v>59</v>
      </c>
      <c r="D23" s="9" t="s">
        <v>60</v>
      </c>
      <c r="E23" s="10">
        <v>3158.2666666666664</v>
      </c>
      <c r="F23" s="10">
        <v>1860.4624637207257</v>
      </c>
      <c r="G23" s="10">
        <v>1297.8042029459407</v>
      </c>
      <c r="H23" s="10">
        <v>582.20320471736193</v>
      </c>
      <c r="I23" s="10">
        <v>1278.2592590033639</v>
      </c>
      <c r="J23" s="10">
        <v>596.4</v>
      </c>
      <c r="K23" s="10">
        <v>340</v>
      </c>
      <c r="L23" s="11">
        <v>59.307145000000006</v>
      </c>
      <c r="M23" s="10">
        <v>2223.0000000000027</v>
      </c>
      <c r="N23" s="10">
        <v>1120.5511539497741</v>
      </c>
      <c r="O23" s="10">
        <v>1270.4439813383556</v>
      </c>
      <c r="P23" s="180">
        <v>69.469485071973779</v>
      </c>
      <c r="Q23" s="180">
        <v>68.176075309587873</v>
      </c>
      <c r="R23" s="180">
        <v>64.651188191976985</v>
      </c>
      <c r="S23" s="180">
        <v>81.509088255078069</v>
      </c>
      <c r="T23" s="180">
        <v>58.509556776733838</v>
      </c>
    </row>
    <row r="24" spans="3:23" x14ac:dyDescent="0.25">
      <c r="C24" s="3" t="s">
        <v>61</v>
      </c>
      <c r="D24" s="20" t="s">
        <v>62</v>
      </c>
      <c r="E24" s="14">
        <v>35479.475373471549</v>
      </c>
      <c r="F24" s="14">
        <v>8429.8894458355335</v>
      </c>
      <c r="G24" s="14">
        <v>27049.585927636017</v>
      </c>
      <c r="H24" s="14">
        <v>4790.2317757940164</v>
      </c>
      <c r="I24" s="14">
        <v>3639.6576700415176</v>
      </c>
      <c r="J24" s="14">
        <v>821</v>
      </c>
      <c r="K24" s="14">
        <v>456.6</v>
      </c>
      <c r="L24" s="181">
        <v>40.797707000000003</v>
      </c>
      <c r="M24" s="14">
        <v>27215.999999999993</v>
      </c>
      <c r="N24" s="14">
        <v>1661.5515595515594</v>
      </c>
      <c r="O24" s="14">
        <v>20804.150682650674</v>
      </c>
      <c r="P24" s="182">
        <v>0.89349477428776691</v>
      </c>
      <c r="Q24" s="182">
        <v>1.9233160981631734</v>
      </c>
      <c r="R24" s="182">
        <v>0</v>
      </c>
      <c r="S24" s="182">
        <v>4.6069138907809508</v>
      </c>
      <c r="T24" s="182">
        <v>27.897368095544305</v>
      </c>
    </row>
    <row r="25" spans="3:23" x14ac:dyDescent="0.25">
      <c r="C25" s="3" t="s">
        <v>63</v>
      </c>
      <c r="D25" s="20" t="s">
        <v>64</v>
      </c>
      <c r="E25" s="14">
        <v>51953.236146629359</v>
      </c>
      <c r="F25" s="14">
        <v>26482.959973000397</v>
      </c>
      <c r="G25" s="14">
        <v>25470.276173628958</v>
      </c>
      <c r="H25" s="14">
        <v>9206.1222354817091</v>
      </c>
      <c r="I25" s="14">
        <v>17276.83773751869</v>
      </c>
      <c r="J25" s="14">
        <v>821</v>
      </c>
      <c r="K25" s="14">
        <v>456.6</v>
      </c>
      <c r="L25" s="181">
        <v>52.626638999999997</v>
      </c>
      <c r="M25" s="14">
        <v>35525.999999999964</v>
      </c>
      <c r="N25" s="14">
        <v>10336.639743589747</v>
      </c>
      <c r="O25" s="14">
        <v>18703.092063492066</v>
      </c>
      <c r="P25" s="182">
        <v>21.286941773490881</v>
      </c>
      <c r="Q25" s="182">
        <v>30.238793258041873</v>
      </c>
      <c r="R25" s="182">
        <v>3.3329717042986506</v>
      </c>
      <c r="S25" s="182">
        <v>31.137858815640129</v>
      </c>
      <c r="T25" s="182">
        <v>51.800155684151648</v>
      </c>
    </row>
    <row r="26" spans="3:23" x14ac:dyDescent="0.25">
      <c r="C26" s="3" t="s">
        <v>65</v>
      </c>
      <c r="D26" s="20" t="s">
        <v>66</v>
      </c>
      <c r="E26" s="14">
        <v>50228.93701079621</v>
      </c>
      <c r="F26" s="14">
        <v>24813.806740676482</v>
      </c>
      <c r="G26" s="14">
        <v>25415.130270119727</v>
      </c>
      <c r="H26" s="14">
        <v>12682.641737356213</v>
      </c>
      <c r="I26" s="14">
        <v>12131.16500332027</v>
      </c>
      <c r="J26" s="14">
        <v>821</v>
      </c>
      <c r="K26" s="14">
        <v>456.6</v>
      </c>
      <c r="L26" s="181">
        <v>45.096941999999999</v>
      </c>
      <c r="M26" s="14">
        <v>33835.000000000007</v>
      </c>
      <c r="N26" s="14">
        <v>7930.6399877899867</v>
      </c>
      <c r="O26" s="14">
        <v>21283.87466422467</v>
      </c>
      <c r="P26" s="182">
        <v>32.585641450834558</v>
      </c>
      <c r="Q26" s="182">
        <v>37.755977354804642</v>
      </c>
      <c r="R26" s="182">
        <v>3.5795886786603122</v>
      </c>
      <c r="S26" s="182">
        <v>38.101914764260343</v>
      </c>
      <c r="T26" s="182">
        <v>51.513951616811873</v>
      </c>
    </row>
    <row r="27" spans="3:23" x14ac:dyDescent="0.25">
      <c r="C27" s="3" t="s">
        <v>67</v>
      </c>
      <c r="D27" s="20" t="s">
        <v>68</v>
      </c>
      <c r="E27" s="14">
        <v>35076.012031835999</v>
      </c>
      <c r="F27" s="14">
        <v>14195.90762111848</v>
      </c>
      <c r="G27" s="14">
        <v>20880.104410717522</v>
      </c>
      <c r="H27" s="14">
        <v>10466.500555281555</v>
      </c>
      <c r="I27" s="14">
        <v>3729.4070658369255</v>
      </c>
      <c r="J27" s="14">
        <v>821</v>
      </c>
      <c r="K27" s="14">
        <v>456.6</v>
      </c>
      <c r="L27" s="181">
        <v>53.182112000000004</v>
      </c>
      <c r="M27" s="14">
        <v>30293</v>
      </c>
      <c r="N27" s="14">
        <v>2139.5894938394936</v>
      </c>
      <c r="O27" s="14">
        <v>20155.382733932733</v>
      </c>
      <c r="P27" s="182">
        <v>13.884770819889367</v>
      </c>
      <c r="Q27" s="182">
        <v>11.8019255287549</v>
      </c>
      <c r="R27" s="182">
        <v>2.0807252499431925</v>
      </c>
      <c r="S27" s="182">
        <v>13.237102586140631</v>
      </c>
      <c r="T27" s="182">
        <v>40.676622233233232</v>
      </c>
    </row>
    <row r="28" spans="3:23" x14ac:dyDescent="0.25">
      <c r="C28" s="3" t="s">
        <v>69</v>
      </c>
      <c r="D28" s="20" t="s">
        <v>70</v>
      </c>
      <c r="E28" s="14">
        <v>61710.934640522872</v>
      </c>
      <c r="F28" s="14">
        <v>19630.606702782279</v>
      </c>
      <c r="G28" s="14">
        <v>42080.3279377406</v>
      </c>
      <c r="H28" s="14">
        <v>12886.812893354629</v>
      </c>
      <c r="I28" s="14">
        <v>6743.7938094276496</v>
      </c>
      <c r="J28" s="14">
        <v>821</v>
      </c>
      <c r="K28" s="14">
        <v>456.6</v>
      </c>
      <c r="L28" s="181">
        <v>41.421908999999999</v>
      </c>
      <c r="M28" s="14">
        <v>42735.999999999971</v>
      </c>
      <c r="N28" s="14">
        <v>8266.0719781452462</v>
      </c>
      <c r="O28" s="14">
        <v>22057.227256317077</v>
      </c>
      <c r="P28" s="182">
        <v>31.025963540303632</v>
      </c>
      <c r="Q28" s="182">
        <v>36.390245399794459</v>
      </c>
      <c r="R28" s="182">
        <v>3.5859495003809743</v>
      </c>
      <c r="S28" s="182">
        <v>40.175911472878838</v>
      </c>
      <c r="T28" s="182">
        <v>57.58546730084857</v>
      </c>
    </row>
    <row r="29" spans="3:23" x14ac:dyDescent="0.25">
      <c r="C29" s="3" t="s">
        <v>71</v>
      </c>
      <c r="D29" s="20" t="s">
        <v>72</v>
      </c>
      <c r="E29" s="14">
        <v>44776.678733031702</v>
      </c>
      <c r="F29" s="14">
        <v>16243.479031513725</v>
      </c>
      <c r="G29" s="14">
        <v>28533.19970151798</v>
      </c>
      <c r="H29" s="14">
        <v>9995.8168638508068</v>
      </c>
      <c r="I29" s="14">
        <v>6247.6621676629175</v>
      </c>
      <c r="J29" s="14">
        <v>821</v>
      </c>
      <c r="K29" s="14">
        <v>456.6</v>
      </c>
      <c r="L29" s="181">
        <v>39.067907000000005</v>
      </c>
      <c r="M29" s="14">
        <v>31866</v>
      </c>
      <c r="N29" s="14">
        <v>4732.9847421584254</v>
      </c>
      <c r="O29" s="14">
        <v>21203.578335991493</v>
      </c>
      <c r="P29" s="182">
        <v>2.8153736774865514</v>
      </c>
      <c r="Q29" s="182">
        <v>31.819433041605478</v>
      </c>
      <c r="R29" s="182">
        <v>0</v>
      </c>
      <c r="S29" s="182">
        <v>19.703668854299863</v>
      </c>
      <c r="T29" s="182">
        <v>7.7760177356822213</v>
      </c>
    </row>
    <row r="30" spans="3:23" x14ac:dyDescent="0.25">
      <c r="C30" s="3" t="s">
        <v>73</v>
      </c>
      <c r="D30" s="20" t="s">
        <v>74</v>
      </c>
      <c r="E30" s="14">
        <v>53110.0687400319</v>
      </c>
      <c r="F30" s="14">
        <v>24923.236782282296</v>
      </c>
      <c r="G30" s="14">
        <v>28186.831957749604</v>
      </c>
      <c r="H30" s="14">
        <v>14936.17415829514</v>
      </c>
      <c r="I30" s="14">
        <v>9987.0626239871563</v>
      </c>
      <c r="J30" s="14">
        <v>821</v>
      </c>
      <c r="K30" s="14">
        <v>456.6</v>
      </c>
      <c r="L30" s="181">
        <v>41.318461999999997</v>
      </c>
      <c r="M30" s="14">
        <v>35580.000000000007</v>
      </c>
      <c r="N30" s="14">
        <v>9542.7462054457374</v>
      </c>
      <c r="O30" s="14">
        <v>20262.015477022123</v>
      </c>
      <c r="P30" s="182">
        <v>30.558766771810426</v>
      </c>
      <c r="Q30" s="182">
        <v>35.170641980919861</v>
      </c>
      <c r="R30" s="182">
        <v>5.8370748028148176</v>
      </c>
      <c r="S30" s="182">
        <v>36.823037646861771</v>
      </c>
      <c r="T30" s="182">
        <v>47.021379175289333</v>
      </c>
    </row>
    <row r="31" spans="3:23" x14ac:dyDescent="0.25">
      <c r="C31" s="3" t="s">
        <v>75</v>
      </c>
      <c r="D31" s="20" t="s">
        <v>76</v>
      </c>
      <c r="E31" s="14">
        <v>29448.000000000029</v>
      </c>
      <c r="F31" s="14">
        <v>14877.297097146731</v>
      </c>
      <c r="G31" s="14">
        <v>14570.7029028533</v>
      </c>
      <c r="H31" s="14">
        <v>4341.1214310501673</v>
      </c>
      <c r="I31" s="14">
        <v>10536.175666096564</v>
      </c>
      <c r="J31" s="14">
        <v>821</v>
      </c>
      <c r="K31" s="14">
        <v>456.6</v>
      </c>
      <c r="L31" s="181">
        <v>49.702412000000002</v>
      </c>
      <c r="M31" s="14">
        <v>19833.999999999989</v>
      </c>
      <c r="N31" s="14">
        <v>3672.5257936507933</v>
      </c>
      <c r="O31" s="14">
        <v>10314.768398268398</v>
      </c>
      <c r="P31" s="182">
        <v>15.490891222395648</v>
      </c>
      <c r="Q31" s="182">
        <v>26.385184585589595</v>
      </c>
      <c r="R31" s="182">
        <v>4.8741790312500148</v>
      </c>
      <c r="S31" s="182">
        <v>28.145452647922177</v>
      </c>
      <c r="T31" s="182">
        <v>36.293635544830614</v>
      </c>
    </row>
    <row r="32" spans="3:23" x14ac:dyDescent="0.25">
      <c r="C32" s="3" t="s">
        <v>77</v>
      </c>
      <c r="D32" s="20" t="s">
        <v>78</v>
      </c>
      <c r="E32" s="14">
        <v>81744.270508060144</v>
      </c>
      <c r="F32" s="14">
        <v>34638.364911311633</v>
      </c>
      <c r="G32" s="14">
        <v>47105.905596748511</v>
      </c>
      <c r="H32" s="14">
        <v>18681.644912888591</v>
      </c>
      <c r="I32" s="14">
        <v>15956.719998423041</v>
      </c>
      <c r="J32" s="14">
        <v>821</v>
      </c>
      <c r="K32" s="14">
        <v>456.6</v>
      </c>
      <c r="L32" s="181">
        <v>45.920174000000003</v>
      </c>
      <c r="M32" s="14">
        <v>59316.000000000065</v>
      </c>
      <c r="N32" s="14">
        <v>14660.666520107186</v>
      </c>
      <c r="O32" s="14">
        <v>36056.804416449449</v>
      </c>
      <c r="P32" s="182">
        <v>10.064468330286349</v>
      </c>
      <c r="Q32" s="182">
        <v>24.32815093505004</v>
      </c>
      <c r="R32" s="182">
        <v>2.454114635992048</v>
      </c>
      <c r="S32" s="182">
        <v>20.250525530927618</v>
      </c>
      <c r="T32" s="182">
        <v>32.617938516938338</v>
      </c>
    </row>
    <row r="33" spans="3:20" x14ac:dyDescent="0.25">
      <c r="C33" s="3" t="s">
        <v>79</v>
      </c>
      <c r="D33" s="20" t="s">
        <v>80</v>
      </c>
      <c r="E33" s="14">
        <v>48696.100445953445</v>
      </c>
      <c r="F33" s="14">
        <v>21074.460509530923</v>
      </c>
      <c r="G33" s="14">
        <v>27621.639936422518</v>
      </c>
      <c r="H33" s="14">
        <v>12769.266227519578</v>
      </c>
      <c r="I33" s="14">
        <v>8305.1942820113436</v>
      </c>
      <c r="J33" s="14">
        <v>821</v>
      </c>
      <c r="K33" s="14">
        <v>456.6</v>
      </c>
      <c r="L33" s="181">
        <v>42.529223000000002</v>
      </c>
      <c r="M33" s="14">
        <v>33622.000000000015</v>
      </c>
      <c r="N33" s="14">
        <v>8229.234124148983</v>
      </c>
      <c r="O33" s="14">
        <v>21538.906467526289</v>
      </c>
      <c r="P33" s="182">
        <v>41.476117978858511</v>
      </c>
      <c r="Q33" s="182">
        <v>25.937787499236293</v>
      </c>
      <c r="R33" s="182">
        <v>0.84214526296945402</v>
      </c>
      <c r="S33" s="182">
        <v>32.77856821148405</v>
      </c>
      <c r="T33" s="182">
        <v>64.798482779553709</v>
      </c>
    </row>
    <row r="34" spans="3:20" x14ac:dyDescent="0.25">
      <c r="C34" s="3" t="s">
        <v>81</v>
      </c>
      <c r="D34" s="20" t="s">
        <v>82</v>
      </c>
      <c r="E34" s="14">
        <v>49117.075032938141</v>
      </c>
      <c r="F34" s="14">
        <v>18675.951049424348</v>
      </c>
      <c r="G34" s="14">
        <v>30441.123983513797</v>
      </c>
      <c r="H34" s="14">
        <v>10196.080437997794</v>
      </c>
      <c r="I34" s="14">
        <v>8479.8706114265533</v>
      </c>
      <c r="J34" s="14">
        <v>821</v>
      </c>
      <c r="K34" s="14">
        <v>456.6</v>
      </c>
      <c r="L34" s="181">
        <v>45.670336999999996</v>
      </c>
      <c r="M34" s="14">
        <v>33621</v>
      </c>
      <c r="N34" s="14">
        <v>7713.47164629488</v>
      </c>
      <c r="O34" s="14">
        <v>19074.336121721419</v>
      </c>
      <c r="P34" s="182">
        <v>17.055270783877077</v>
      </c>
      <c r="Q34" s="182">
        <v>16.842093670558686</v>
      </c>
      <c r="R34" s="182">
        <v>3.2994530959232744</v>
      </c>
      <c r="S34" s="182">
        <v>27.214951778260037</v>
      </c>
      <c r="T34" s="182">
        <v>40.169180313367434</v>
      </c>
    </row>
    <row r="35" spans="3:20" x14ac:dyDescent="0.25">
      <c r="C35" s="3" t="s">
        <v>83</v>
      </c>
      <c r="D35" s="20" t="s">
        <v>84</v>
      </c>
      <c r="E35" s="14">
        <v>33139.755947891979</v>
      </c>
      <c r="F35" s="14">
        <v>13657.563722728082</v>
      </c>
      <c r="G35" s="14">
        <v>19482.192225163897</v>
      </c>
      <c r="H35" s="14">
        <v>6972.1668842724202</v>
      </c>
      <c r="I35" s="14">
        <v>6685.396838455662</v>
      </c>
      <c r="J35" s="14">
        <v>821</v>
      </c>
      <c r="K35" s="14">
        <v>456.6</v>
      </c>
      <c r="L35" s="181">
        <v>51.408737000000002</v>
      </c>
      <c r="M35" s="14">
        <v>24068.000000000011</v>
      </c>
      <c r="N35" s="14">
        <v>3798.1975978270098</v>
      </c>
      <c r="O35" s="14">
        <v>16563.909143960602</v>
      </c>
      <c r="P35" s="182">
        <v>14.316069902024076</v>
      </c>
      <c r="Q35" s="182">
        <v>23.13138762668731</v>
      </c>
      <c r="R35" s="182">
        <v>13.112325815320117</v>
      </c>
      <c r="S35" s="182">
        <v>18.737324810705271</v>
      </c>
      <c r="T35" s="182">
        <v>34.023899683844398</v>
      </c>
    </row>
    <row r="36" spans="3:20" x14ac:dyDescent="0.25">
      <c r="C36" s="3" t="s">
        <v>85</v>
      </c>
      <c r="D36" s="20" t="s">
        <v>86</v>
      </c>
      <c r="E36" s="14">
        <v>36988.77389277389</v>
      </c>
      <c r="F36" s="14">
        <v>15910.63372064507</v>
      </c>
      <c r="G36" s="14">
        <v>21078.14017212882</v>
      </c>
      <c r="H36" s="14">
        <v>8974.0673424064989</v>
      </c>
      <c r="I36" s="14">
        <v>6936.5663782385718</v>
      </c>
      <c r="J36" s="14">
        <v>821</v>
      </c>
      <c r="K36" s="14">
        <v>456.6</v>
      </c>
      <c r="L36" s="181">
        <v>45.434339000000001</v>
      </c>
      <c r="M36" s="14">
        <v>26061.999999999985</v>
      </c>
      <c r="N36" s="14">
        <v>5849.4338994339005</v>
      </c>
      <c r="O36" s="14">
        <v>16227.313320013325</v>
      </c>
      <c r="P36" s="182">
        <v>11.840322699016701</v>
      </c>
      <c r="Q36" s="182">
        <v>23.041751527100146</v>
      </c>
      <c r="R36" s="182">
        <v>0.12389109990739124</v>
      </c>
      <c r="S36" s="182">
        <v>18.609666619612419</v>
      </c>
      <c r="T36" s="182">
        <v>37.730192809726262</v>
      </c>
    </row>
    <row r="37" spans="3:20" x14ac:dyDescent="0.25">
      <c r="C37" s="3" t="s">
        <v>87</v>
      </c>
      <c r="D37" s="20" t="s">
        <v>88</v>
      </c>
      <c r="E37" s="14">
        <v>28112.929824561401</v>
      </c>
      <c r="F37" s="14">
        <v>12571.487955388271</v>
      </c>
      <c r="G37" s="14">
        <v>15541.441869173132</v>
      </c>
      <c r="H37" s="14">
        <v>7065.4411403311206</v>
      </c>
      <c r="I37" s="14">
        <v>5506.0468150571505</v>
      </c>
      <c r="J37" s="14">
        <v>821</v>
      </c>
      <c r="K37" s="14">
        <v>456.6</v>
      </c>
      <c r="L37" s="181">
        <v>40.270028000000003</v>
      </c>
      <c r="M37" s="14">
        <v>19016.999999999996</v>
      </c>
      <c r="N37" s="14">
        <v>5110.7477994228002</v>
      </c>
      <c r="O37" s="14">
        <v>13615.392532467537</v>
      </c>
      <c r="P37" s="182">
        <v>29.098975535062081</v>
      </c>
      <c r="Q37" s="182">
        <v>29.388425352593522</v>
      </c>
      <c r="R37" s="182">
        <v>5.597964245884528</v>
      </c>
      <c r="S37" s="182">
        <v>26.202904114799829</v>
      </c>
      <c r="T37" s="182">
        <v>50.545554954679552</v>
      </c>
    </row>
    <row r="38" spans="3:20" x14ac:dyDescent="0.25">
      <c r="C38" s="3" t="s">
        <v>89</v>
      </c>
      <c r="D38" s="20" t="s">
        <v>90</v>
      </c>
      <c r="E38" s="14">
        <v>34361.369802832109</v>
      </c>
      <c r="F38" s="14">
        <v>13407.663379375943</v>
      </c>
      <c r="G38" s="14">
        <v>20953.706423456166</v>
      </c>
      <c r="H38" s="14">
        <v>6620.4919736854808</v>
      </c>
      <c r="I38" s="14">
        <v>6787.1714056904611</v>
      </c>
      <c r="J38" s="14">
        <v>821</v>
      </c>
      <c r="K38" s="14">
        <v>456.6</v>
      </c>
      <c r="L38" s="181">
        <v>41.754176000000001</v>
      </c>
      <c r="M38" s="14">
        <v>23510</v>
      </c>
      <c r="N38" s="14">
        <v>4906.2187049062049</v>
      </c>
      <c r="O38" s="14">
        <v>11874.274080086579</v>
      </c>
      <c r="P38" s="182">
        <v>23.937460749778062</v>
      </c>
      <c r="Q38" s="182">
        <v>31.309232893697608</v>
      </c>
      <c r="R38" s="182">
        <v>16.483968481816806</v>
      </c>
      <c r="S38" s="182">
        <v>35.335491086724943</v>
      </c>
      <c r="T38" s="182">
        <v>42.388558845873895</v>
      </c>
    </row>
    <row r="39" spans="3:20" x14ac:dyDescent="0.25">
      <c r="C39" s="3" t="s">
        <v>91</v>
      </c>
      <c r="D39" s="20" t="s">
        <v>92</v>
      </c>
      <c r="E39" s="14">
        <v>58570.796003717085</v>
      </c>
      <c r="F39" s="14">
        <v>7550.1538234491527</v>
      </c>
      <c r="G39" s="14">
        <v>51020.642180267932</v>
      </c>
      <c r="H39" s="14">
        <v>4774.4660415293238</v>
      </c>
      <c r="I39" s="14">
        <v>2775.6877819198289</v>
      </c>
      <c r="J39" s="14">
        <v>821</v>
      </c>
      <c r="K39" s="14">
        <v>456.6</v>
      </c>
      <c r="L39" s="181">
        <v>43.700373999999996</v>
      </c>
      <c r="M39" s="14">
        <v>43715.000000000007</v>
      </c>
      <c r="N39" s="14">
        <v>2587.9291979949871</v>
      </c>
      <c r="O39" s="14">
        <v>31816.964950254438</v>
      </c>
      <c r="P39" s="182">
        <v>17.39853591460589</v>
      </c>
      <c r="Q39" s="182">
        <v>14.223765269876987</v>
      </c>
      <c r="R39" s="182">
        <v>3.3934700655995726</v>
      </c>
      <c r="S39" s="182">
        <v>17.40339481182928</v>
      </c>
      <c r="T39" s="182">
        <v>37.749942035570633</v>
      </c>
    </row>
    <row r="40" spans="3:20" x14ac:dyDescent="0.25">
      <c r="C40" s="3" t="s">
        <v>93</v>
      </c>
      <c r="D40" s="20" t="s">
        <v>94</v>
      </c>
      <c r="E40" s="14">
        <v>29939.887858134487</v>
      </c>
      <c r="F40" s="14">
        <v>9719.2962158442242</v>
      </c>
      <c r="G40" s="14">
        <v>20220.591642290263</v>
      </c>
      <c r="H40" s="14">
        <v>5123.5657746470706</v>
      </c>
      <c r="I40" s="14">
        <v>4595.7304411971536</v>
      </c>
      <c r="J40" s="14">
        <v>821</v>
      </c>
      <c r="K40" s="14">
        <v>456.6</v>
      </c>
      <c r="L40" s="181">
        <v>49.362541999999998</v>
      </c>
      <c r="M40" s="14">
        <v>21864.000000000015</v>
      </c>
      <c r="N40" s="14">
        <v>4127.2054514113333</v>
      </c>
      <c r="O40" s="14">
        <v>14066.44585218702</v>
      </c>
      <c r="P40" s="182">
        <v>21.81527959526483</v>
      </c>
      <c r="Q40" s="182">
        <v>29.480732409340245</v>
      </c>
      <c r="R40" s="182">
        <v>15.175358360353652</v>
      </c>
      <c r="S40" s="182">
        <v>26.140612608516083</v>
      </c>
      <c r="T40" s="182">
        <v>39.007669456867973</v>
      </c>
    </row>
    <row r="41" spans="3:20" x14ac:dyDescent="0.25">
      <c r="C41" s="3" t="s">
        <v>95</v>
      </c>
      <c r="D41" s="20" t="s">
        <v>96</v>
      </c>
      <c r="E41" s="14">
        <v>54002.321212844283</v>
      </c>
      <c r="F41" s="14">
        <v>16813.220709682715</v>
      </c>
      <c r="G41" s="14">
        <v>37189.100503161564</v>
      </c>
      <c r="H41" s="14">
        <v>8603.628032245766</v>
      </c>
      <c r="I41" s="14">
        <v>8209.5926774369491</v>
      </c>
      <c r="J41" s="14">
        <v>821</v>
      </c>
      <c r="K41" s="14">
        <v>456.6</v>
      </c>
      <c r="L41" s="181">
        <v>47.443117999999998</v>
      </c>
      <c r="M41" s="14">
        <v>40172.999999999985</v>
      </c>
      <c r="N41" s="14">
        <v>6838.437597957598</v>
      </c>
      <c r="O41" s="14">
        <v>27529.409850149819</v>
      </c>
      <c r="P41" s="182">
        <v>18.761558138859751</v>
      </c>
      <c r="Q41" s="182">
        <v>21.758729076378184</v>
      </c>
      <c r="R41" s="182">
        <v>0</v>
      </c>
      <c r="S41" s="182">
        <v>21.416178266448174</v>
      </c>
      <c r="T41" s="182">
        <v>33.566988125287985</v>
      </c>
    </row>
    <row r="42" spans="3:20" x14ac:dyDescent="0.25">
      <c r="C42" s="3" t="s">
        <v>97</v>
      </c>
      <c r="D42" s="20" t="s">
        <v>98</v>
      </c>
      <c r="E42" s="14">
        <v>7211.3704533550554</v>
      </c>
      <c r="F42" s="14">
        <v>2178.152794569839</v>
      </c>
      <c r="G42" s="14">
        <v>5033.2176587852164</v>
      </c>
      <c r="H42" s="14">
        <v>1066.6397095042712</v>
      </c>
      <c r="I42" s="14">
        <v>1111.5130850655676</v>
      </c>
      <c r="J42" s="14">
        <v>821</v>
      </c>
      <c r="K42" s="14">
        <v>456.6</v>
      </c>
      <c r="L42" s="181">
        <v>51.885468000000003</v>
      </c>
      <c r="M42" s="14">
        <v>5141.9999999999936</v>
      </c>
      <c r="N42" s="14">
        <v>966.63932034149434</v>
      </c>
      <c r="O42" s="14">
        <v>3779.7172252867836</v>
      </c>
      <c r="P42" s="182">
        <v>33.553727073616308</v>
      </c>
      <c r="Q42" s="182">
        <v>22.275170404775192</v>
      </c>
      <c r="R42" s="182">
        <v>13.364168595292195</v>
      </c>
      <c r="S42" s="182">
        <v>35.131491325654082</v>
      </c>
      <c r="T42" s="182">
        <v>52.773738031486857</v>
      </c>
    </row>
    <row r="43" spans="3:20" x14ac:dyDescent="0.25">
      <c r="C43" s="3" t="s">
        <v>99</v>
      </c>
      <c r="D43" s="20" t="s">
        <v>100</v>
      </c>
      <c r="E43" s="14">
        <v>32010.94013281598</v>
      </c>
      <c r="F43" s="14">
        <v>10482.71491792806</v>
      </c>
      <c r="G43" s="14">
        <v>21528.22521488792</v>
      </c>
      <c r="H43" s="14">
        <v>5698.2082579595399</v>
      </c>
      <c r="I43" s="14">
        <v>4784.5066599685215</v>
      </c>
      <c r="J43" s="14">
        <v>821</v>
      </c>
      <c r="K43" s="14">
        <v>456.6</v>
      </c>
      <c r="L43" s="181">
        <v>52.813403999999998</v>
      </c>
      <c r="M43" s="14">
        <v>26430.000000000007</v>
      </c>
      <c r="N43" s="14">
        <v>5087.880060445229</v>
      </c>
      <c r="O43" s="14">
        <v>16611.521556341828</v>
      </c>
      <c r="P43" s="182">
        <v>12.42800160894309</v>
      </c>
      <c r="Q43" s="182">
        <v>11.688660204475466</v>
      </c>
      <c r="R43" s="182">
        <v>0.26871913443350115</v>
      </c>
      <c r="S43" s="182">
        <v>11.324592000461909</v>
      </c>
      <c r="T43" s="182">
        <v>32.108736553307935</v>
      </c>
    </row>
    <row r="44" spans="3:20" x14ac:dyDescent="0.25">
      <c r="C44" s="3" t="s">
        <v>101</v>
      </c>
      <c r="D44" s="20" t="s">
        <v>102</v>
      </c>
      <c r="E44" s="14">
        <v>39513.0812573351</v>
      </c>
      <c r="F44" s="14">
        <v>8675.3883747232976</v>
      </c>
      <c r="G44" s="14">
        <v>30837.692882611802</v>
      </c>
      <c r="H44" s="14">
        <v>4390.1092442462395</v>
      </c>
      <c r="I44" s="14">
        <v>4285.2791304770581</v>
      </c>
      <c r="J44" s="14">
        <v>821</v>
      </c>
      <c r="K44" s="14">
        <v>456.6</v>
      </c>
      <c r="L44" s="181">
        <v>43.032240000000002</v>
      </c>
      <c r="M44" s="14">
        <v>31516.000000000004</v>
      </c>
      <c r="N44" s="14">
        <v>4105.376728826729</v>
      </c>
      <c r="O44" s="14">
        <v>23336.517016317015</v>
      </c>
      <c r="P44" s="182">
        <v>7.74644920168822</v>
      </c>
      <c r="Q44" s="182">
        <v>1.2880348558725598</v>
      </c>
      <c r="R44" s="182">
        <v>1.5494539405893899</v>
      </c>
      <c r="S44" s="182">
        <v>3.6938383308060421</v>
      </c>
      <c r="T44" s="182">
        <v>37.680924074851376</v>
      </c>
    </row>
    <row r="45" spans="3:20" x14ac:dyDescent="0.25">
      <c r="C45" s="3" t="s">
        <v>205</v>
      </c>
      <c r="D45" s="20" t="s">
        <v>103</v>
      </c>
      <c r="E45" s="14">
        <v>4643.9999999999982</v>
      </c>
      <c r="F45" s="14">
        <v>2402.586985163774</v>
      </c>
      <c r="G45" s="14">
        <v>2241.4130148362242</v>
      </c>
      <c r="H45" s="14">
        <v>1413.4718160710486</v>
      </c>
      <c r="I45" s="14">
        <v>989.11516909272552</v>
      </c>
      <c r="J45" s="14">
        <v>596.4</v>
      </c>
      <c r="K45" s="14">
        <v>340</v>
      </c>
      <c r="L45" s="181">
        <v>49.297806999999999</v>
      </c>
      <c r="M45" s="14">
        <v>2925</v>
      </c>
      <c r="N45" s="14">
        <v>1430.1262057387059</v>
      </c>
      <c r="O45" s="14">
        <v>1822.8550213675214</v>
      </c>
      <c r="P45" s="182">
        <v>75.989263675854247</v>
      </c>
      <c r="Q45" s="182">
        <v>68.334834727248804</v>
      </c>
      <c r="R45" s="182">
        <v>86.758250083213213</v>
      </c>
      <c r="S45" s="182">
        <v>91.03856067177874</v>
      </c>
      <c r="T45" s="182">
        <v>68.415928875830602</v>
      </c>
    </row>
    <row r="46" spans="3:20" x14ac:dyDescent="0.25">
      <c r="C46" s="3" t="s">
        <v>206</v>
      </c>
      <c r="D46" s="20" t="s">
        <v>104</v>
      </c>
      <c r="E46" s="14">
        <v>3158.2666666666664</v>
      </c>
      <c r="F46" s="14">
        <v>1860.4624637207257</v>
      </c>
      <c r="G46" s="14">
        <v>1297.8042029459407</v>
      </c>
      <c r="H46" s="14">
        <v>582.20320471736193</v>
      </c>
      <c r="I46" s="14">
        <v>1278.2592590033639</v>
      </c>
      <c r="J46" s="14">
        <v>596.4</v>
      </c>
      <c r="K46" s="14">
        <v>340</v>
      </c>
      <c r="L46" s="181">
        <v>59.307145000000006</v>
      </c>
      <c r="M46" s="14">
        <v>2223.0000000000027</v>
      </c>
      <c r="N46" s="14">
        <v>1120.5511539497741</v>
      </c>
      <c r="O46" s="14">
        <v>1270.4439813383556</v>
      </c>
      <c r="P46" s="182">
        <v>69.469485071973779</v>
      </c>
      <c r="Q46" s="182">
        <v>68.176075309587873</v>
      </c>
      <c r="R46" s="182">
        <v>64.651188191976985</v>
      </c>
      <c r="S46" s="182">
        <v>81.509088255078069</v>
      </c>
      <c r="T46" s="182">
        <v>58.509556776733838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BC358"/>
  <sheetViews>
    <sheetView showGridLines="0" showZeros="0" topLeftCell="E1" zoomScaleNormal="100" workbookViewId="0">
      <pane ySplit="7" topLeftCell="A20" activePane="bottomLeft" state="frozen"/>
      <selection activeCell="E5" sqref="E5"/>
      <selection pane="bottomLeft" activeCell="H41" sqref="H41"/>
    </sheetView>
  </sheetViews>
  <sheetFormatPr baseColWidth="10" defaultRowHeight="15" x14ac:dyDescent="0.25"/>
  <cols>
    <col min="1" max="3" width="4.7109375" style="207" customWidth="1"/>
    <col min="4" max="4" width="4.7109375" style="208" customWidth="1"/>
    <col min="5" max="5" width="36.5703125" style="47" customWidth="1"/>
    <col min="6" max="11" width="16.140625" style="47" customWidth="1"/>
    <col min="12" max="12" width="11.42578125" style="207"/>
    <col min="13" max="15" width="11.42578125" style="47"/>
    <col min="16" max="34" width="5.140625" style="47" customWidth="1"/>
    <col min="35" max="35" width="6" style="47" customWidth="1"/>
    <col min="36" max="47" width="11.42578125" style="47"/>
    <col min="48" max="55" width="11.42578125" style="207"/>
    <col min="56" max="16384" width="11.42578125" style="47"/>
  </cols>
  <sheetData>
    <row r="1" spans="4:12" ht="18.75" x14ac:dyDescent="0.3">
      <c r="E1" s="206" t="s">
        <v>971</v>
      </c>
      <c r="F1" s="207"/>
      <c r="G1" s="207"/>
      <c r="H1" s="207"/>
      <c r="I1" s="207"/>
      <c r="J1" s="207"/>
      <c r="K1" s="207"/>
    </row>
    <row r="2" spans="4:12" x14ac:dyDescent="0.25">
      <c r="F2" s="208"/>
      <c r="G2" s="208"/>
      <c r="H2" s="28">
        <f>zonas!R4</f>
        <v>3</v>
      </c>
      <c r="I2" s="28">
        <f>zonas!S4</f>
        <v>4</v>
      </c>
      <c r="J2" s="28">
        <f>zonas!T4</f>
        <v>5</v>
      </c>
      <c r="K2" s="28">
        <f>zonas!U4</f>
        <v>6</v>
      </c>
    </row>
    <row r="3" spans="4:12" ht="15.75" x14ac:dyDescent="0.25">
      <c r="E3" s="45" t="s">
        <v>391</v>
      </c>
      <c r="F3" s="208"/>
      <c r="G3" s="208"/>
      <c r="H3" s="213" t="s">
        <v>194</v>
      </c>
      <c r="I3" s="28"/>
      <c r="J3" s="28"/>
      <c r="K3" s="28"/>
    </row>
    <row r="4" spans="4:12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VLOOKUP($E4,zonas!$P$6:$U$14,vivienda!H$2,FALSE)</f>
        <v>3</v>
      </c>
      <c r="I4" s="30">
        <f>VLOOKUP($E4,zonas!$P$6:$U$14,vivienda!I$2,FALSE)</f>
        <v>4</v>
      </c>
      <c r="J4" s="30">
        <f>VLOOKUP($E4,zonas!$P$6:$U$14,vivienda!J$2,FALSE)</f>
        <v>5</v>
      </c>
      <c r="K4" s="30">
        <f>VLOOKUP($E4,zonas!$P$6:$U$14,vivienda!K$2,FALSE)</f>
        <v>6</v>
      </c>
    </row>
    <row r="5" spans="4:12" x14ac:dyDescent="0.25">
      <c r="E5" s="207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</row>
    <row r="6" spans="4:12" x14ac:dyDescent="0.25">
      <c r="E6" s="207"/>
      <c r="F6" s="207"/>
      <c r="G6" s="207"/>
      <c r="H6" s="207"/>
      <c r="I6" s="207"/>
      <c r="J6" s="207"/>
      <c r="K6" s="207"/>
    </row>
    <row r="7" spans="4:12" ht="31.5" x14ac:dyDescent="0.25">
      <c r="D7" s="214"/>
      <c r="E7" s="510" t="s">
        <v>928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</row>
    <row r="8" spans="4:12" ht="21" x14ac:dyDescent="0.25">
      <c r="D8" s="214"/>
      <c r="E8" s="215">
        <v>2016</v>
      </c>
      <c r="F8" s="216"/>
      <c r="G8" s="32"/>
      <c r="H8" s="33"/>
      <c r="I8" s="33"/>
      <c r="J8" s="33"/>
      <c r="K8" s="33"/>
    </row>
    <row r="9" spans="4:12" ht="18.75" x14ac:dyDescent="0.25">
      <c r="D9" s="214"/>
      <c r="E9" s="511" t="s">
        <v>929</v>
      </c>
      <c r="F9" s="216"/>
      <c r="G9" s="32"/>
      <c r="H9" s="33"/>
      <c r="I9" s="33"/>
      <c r="J9" s="33"/>
      <c r="K9" s="33"/>
    </row>
    <row r="10" spans="4:12" ht="21" x14ac:dyDescent="0.25">
      <c r="D10" s="214"/>
      <c r="E10" s="215"/>
      <c r="F10" s="216"/>
      <c r="G10" s="32"/>
      <c r="H10" s="33"/>
      <c r="I10" s="33"/>
      <c r="J10" s="33"/>
      <c r="K10" s="33"/>
    </row>
    <row r="11" spans="4:12" ht="15.75" x14ac:dyDescent="0.25">
      <c r="D11" s="214">
        <v>3</v>
      </c>
      <c r="E11" s="513" t="s">
        <v>930</v>
      </c>
      <c r="F11" s="288">
        <f>IFERROR(VLOOKUP(F$5,viv!$C$14:$AT$46,vivienda!$D11,FALSE),"")</f>
        <v>276943</v>
      </c>
      <c r="G11" s="289">
        <f>IFERROR(VLOOKUP(G$5,viv!$C$14:$AT$46,vivienda!$D11,FALSE),"")</f>
        <v>54818.999999999985</v>
      </c>
      <c r="H11" s="290">
        <f>IFERROR(VLOOKUP(H$5,viv!$C$14:$AT$46,vivienda!$D11,FALSE),"")</f>
        <v>11962.999999999995</v>
      </c>
      <c r="I11" s="290">
        <f>IFERROR(VLOOKUP(I$5,viv!$C$14:$AT$46,vivienda!$D11,FALSE),"")</f>
        <v>15605</v>
      </c>
      <c r="J11" s="290">
        <f>IFERROR(VLOOKUP(J$5,viv!$C$14:$AT$46,vivienda!$D11,FALSE),"")</f>
        <v>14945</v>
      </c>
      <c r="K11" s="290">
        <f>IFERROR(VLOOKUP(K$5,viv!$C$14:$AT$46,vivienda!$D11,FALSE),"")</f>
        <v>12305.999999999995</v>
      </c>
      <c r="L11" s="47"/>
    </row>
    <row r="12" spans="4:12" ht="30" x14ac:dyDescent="0.25">
      <c r="D12" s="214"/>
      <c r="E12" s="280" t="s">
        <v>931</v>
      </c>
      <c r="F12" s="283">
        <f>IFERROR(F11/$F$11*100,"")</f>
        <v>100</v>
      </c>
      <c r="G12" s="284">
        <f t="shared" ref="G12:K12" si="2">IFERROR(G11/$F$11*100,"")</f>
        <v>19.794325908219378</v>
      </c>
      <c r="H12" s="292">
        <f t="shared" si="2"/>
        <v>4.319661446579258</v>
      </c>
      <c r="I12" s="292">
        <f t="shared" si="2"/>
        <v>5.6347335011175588</v>
      </c>
      <c r="J12" s="292">
        <f t="shared" si="2"/>
        <v>5.3964173133099589</v>
      </c>
      <c r="K12" s="292">
        <f t="shared" si="2"/>
        <v>4.4435136472126011</v>
      </c>
      <c r="L12" s="47"/>
    </row>
    <row r="13" spans="4:12" ht="15.75" x14ac:dyDescent="0.25">
      <c r="D13" s="214"/>
      <c r="E13" s="280"/>
      <c r="F13" s="283"/>
      <c r="G13" s="284"/>
      <c r="H13" s="292"/>
      <c r="I13" s="292"/>
      <c r="J13" s="292"/>
      <c r="K13" s="292"/>
      <c r="L13" s="47"/>
    </row>
    <row r="14" spans="4:12" ht="15.75" x14ac:dyDescent="0.25">
      <c r="D14" s="214"/>
      <c r="E14" s="446" t="s">
        <v>932</v>
      </c>
      <c r="F14" s="283"/>
      <c r="G14" s="284"/>
      <c r="H14" s="292"/>
      <c r="I14" s="292"/>
      <c r="J14" s="292"/>
      <c r="K14" s="292"/>
      <c r="L14" s="47"/>
    </row>
    <row r="15" spans="4:12" ht="15.75" x14ac:dyDescent="0.25">
      <c r="D15" s="214">
        <v>37</v>
      </c>
      <c r="E15" s="380" t="s">
        <v>779</v>
      </c>
      <c r="F15" s="283">
        <f>IFERROR(VLOOKUP(F$5,viv!$C$14:$AT$46,vivienda!$D15,FALSE),"")</f>
        <v>49</v>
      </c>
      <c r="G15" s="284">
        <f>IFERROR(VLOOKUP(G$5,viv!$C$14:$AT$46,vivienda!$D15,FALSE),"")</f>
        <v>53</v>
      </c>
      <c r="H15" s="292">
        <f>IFERROR(VLOOKUP(H$5,viv!$C$14:$AT$46,vivienda!$D15,FALSE),"")</f>
        <v>46.400000000000006</v>
      </c>
      <c r="I15" s="292">
        <f>IFERROR(VLOOKUP(I$5,viv!$C$14:$AT$46,vivienda!$D15,FALSE),"")</f>
        <v>57.499999999999993</v>
      </c>
      <c r="J15" s="292">
        <f>IFERROR(VLOOKUP(J$5,viv!$C$14:$AT$46,vivienda!$D15,FALSE),"")</f>
        <v>69.399999999999991</v>
      </c>
      <c r="K15" s="292">
        <f>IFERROR(VLOOKUP(K$5,viv!$C$14:$AT$46,vivienda!$D15,FALSE),"")</f>
        <v>33.6</v>
      </c>
      <c r="L15" s="47"/>
    </row>
    <row r="16" spans="4:12" ht="15.75" x14ac:dyDescent="0.25">
      <c r="D16" s="214">
        <v>38</v>
      </c>
      <c r="E16" s="380" t="s">
        <v>780</v>
      </c>
      <c r="F16" s="283">
        <f>IFERROR(VLOOKUP(F$5,viv!$C$14:$AT$46,vivienda!$D16,FALSE),"")</f>
        <v>24.6</v>
      </c>
      <c r="G16" s="284">
        <f>IFERROR(VLOOKUP(G$5,viv!$C$14:$AT$46,vivienda!$D16,FALSE),"")</f>
        <v>22.8</v>
      </c>
      <c r="H16" s="292">
        <f>IFERROR(VLOOKUP(H$5,viv!$C$14:$AT$46,vivienda!$D16,FALSE),"")</f>
        <v>40</v>
      </c>
      <c r="I16" s="292">
        <f>IFERROR(VLOOKUP(I$5,viv!$C$14:$AT$46,vivienda!$D16,FALSE),"")</f>
        <v>11.3</v>
      </c>
      <c r="J16" s="292">
        <f>IFERROR(VLOOKUP(J$5,viv!$C$14:$AT$46,vivienda!$D16,FALSE),"")</f>
        <v>6.2</v>
      </c>
      <c r="K16" s="292">
        <f>IFERROR(VLOOKUP(K$5,viv!$C$14:$AT$46,vivienda!$D16,FALSE),"")</f>
        <v>40.699999999999996</v>
      </c>
      <c r="L16" s="47"/>
    </row>
    <row r="17" spans="4:12" ht="15.75" x14ac:dyDescent="0.25">
      <c r="D17" s="214">
        <v>39</v>
      </c>
      <c r="E17" s="380" t="s">
        <v>781</v>
      </c>
      <c r="F17" s="283">
        <f>IFERROR(VLOOKUP(F$5,viv!$C$14:$AT$46,vivienda!$D17,FALSE),"")</f>
        <v>26.200000000000003</v>
      </c>
      <c r="G17" s="284">
        <f>IFERROR(VLOOKUP(G$5,viv!$C$14:$AT$46,vivienda!$D17,FALSE),"")</f>
        <v>24.3</v>
      </c>
      <c r="H17" s="292">
        <f>IFERROR(VLOOKUP(H$5,viv!$C$14:$AT$46,vivienda!$D17,FALSE),"")</f>
        <v>13.600000000000001</v>
      </c>
      <c r="I17" s="292">
        <f>IFERROR(VLOOKUP(I$5,viv!$C$14:$AT$46,vivienda!$D17,FALSE),"")</f>
        <v>31.3</v>
      </c>
      <c r="J17" s="292">
        <f>IFERROR(VLOOKUP(J$5,viv!$C$14:$AT$46,vivienda!$D17,FALSE),"")</f>
        <v>24.4</v>
      </c>
      <c r="K17" s="292">
        <f>IFERROR(VLOOKUP(K$5,viv!$C$14:$AT$46,vivienda!$D17,FALSE),"")</f>
        <v>25.7</v>
      </c>
      <c r="L17" s="47"/>
    </row>
    <row r="18" spans="4:12" ht="15.75" x14ac:dyDescent="0.25">
      <c r="D18" s="214">
        <v>40</v>
      </c>
      <c r="E18" s="380" t="s">
        <v>782</v>
      </c>
      <c r="F18" s="283">
        <f>IFERROR(VLOOKUP(F$5,viv!$C$14:$AT$46,vivienda!$D18,FALSE),"")</f>
        <v>0.2</v>
      </c>
      <c r="G18" s="284">
        <f>IFERROR(VLOOKUP(G$5,viv!$C$14:$AT$46,vivienda!$D18,FALSE),"")</f>
        <v>0</v>
      </c>
      <c r="H18" s="292">
        <f>IFERROR(VLOOKUP(H$5,viv!$C$14:$AT$46,vivienda!$D18,FALSE),"")</f>
        <v>0</v>
      </c>
      <c r="I18" s="292">
        <f>IFERROR(VLOOKUP(I$5,viv!$C$14:$AT$46,vivienda!$D18,FALSE),"")</f>
        <v>0</v>
      </c>
      <c r="J18" s="292">
        <f>IFERROR(VLOOKUP(J$5,viv!$C$14:$AT$46,vivienda!$D18,FALSE),"")</f>
        <v>0</v>
      </c>
      <c r="K18" s="292">
        <f>IFERROR(VLOOKUP(K$5,viv!$C$14:$AT$46,vivienda!$D18,FALSE),"")</f>
        <v>0</v>
      </c>
      <c r="L18" s="47"/>
    </row>
    <row r="19" spans="4:12" ht="15.75" x14ac:dyDescent="0.25">
      <c r="D19" s="214"/>
      <c r="E19" s="305"/>
      <c r="F19" s="281"/>
      <c r="G19" s="282"/>
      <c r="H19" s="297"/>
      <c r="I19" s="297"/>
      <c r="J19" s="297"/>
      <c r="K19" s="297"/>
      <c r="L19" s="47"/>
    </row>
    <row r="20" spans="4:12" x14ac:dyDescent="0.25">
      <c r="E20" s="512" t="s">
        <v>933</v>
      </c>
      <c r="F20" s="281"/>
      <c r="G20" s="282"/>
      <c r="H20" s="297"/>
      <c r="I20" s="297"/>
      <c r="J20" s="297"/>
      <c r="K20" s="297"/>
      <c r="L20" s="47"/>
    </row>
    <row r="21" spans="4:12" x14ac:dyDescent="0.25">
      <c r="D21" s="208">
        <v>4</v>
      </c>
      <c r="E21" s="280" t="s">
        <v>155</v>
      </c>
      <c r="F21" s="283">
        <f>IFERROR(VLOOKUP(F$5,viv!$C$14:$AT$46,vivienda!$D21,FALSE)/F$11*100,"")</f>
        <v>16.536912836990115</v>
      </c>
      <c r="G21" s="284">
        <f>IFERROR(VLOOKUP(G$5,viv!$C$14:$AT$46,vivienda!$D21,FALSE)/G$11*100,"")</f>
        <v>16.578159488498521</v>
      </c>
      <c r="H21" s="292">
        <f>IFERROR(VLOOKUP(H$5,viv!$C$14:$AT$46,vivienda!$D21,FALSE)/H$11*100,"")</f>
        <v>14.285714285714299</v>
      </c>
      <c r="I21" s="292">
        <f>IFERROR(VLOOKUP(I$5,viv!$C$14:$AT$46,vivienda!$D21,FALSE)/I$11*100,"")</f>
        <v>15</v>
      </c>
      <c r="J21" s="292">
        <f>IFERROR(VLOOKUP(J$5,viv!$C$14:$AT$46,vivienda!$D21,FALSE)/J$11*100,"")</f>
        <v>23.125</v>
      </c>
      <c r="K21" s="292">
        <f>IFERROR(VLOOKUP(K$5,viv!$C$14:$AT$46,vivienda!$D21,FALSE)/K$11*100,"")</f>
        <v>12.857142857142867</v>
      </c>
      <c r="L21" s="47"/>
    </row>
    <row r="22" spans="4:12" x14ac:dyDescent="0.25">
      <c r="D22" s="208">
        <v>6</v>
      </c>
      <c r="E22" s="280" t="s">
        <v>157</v>
      </c>
      <c r="F22" s="283">
        <f>IFERROR(VLOOKUP(F$5,viv!$C$14:$AT$46,vivienda!$D22,FALSE)/F$11*100,"")</f>
        <v>58.7494354824589</v>
      </c>
      <c r="G22" s="284">
        <f>IFERROR(VLOOKUP(G$5,viv!$C$14:$AT$46,vivienda!$D22,FALSE)/G$11*100,"")</f>
        <v>57.548295299075122</v>
      </c>
      <c r="H22" s="292">
        <f>IFERROR(VLOOKUP(H$5,viv!$C$14:$AT$46,vivienda!$D22,FALSE)/H$11*100,"")</f>
        <v>51.428571428571388</v>
      </c>
      <c r="I22" s="292">
        <f>IFERROR(VLOOKUP(I$5,viv!$C$14:$AT$46,vivienda!$D22,FALSE)/I$11*100,"")</f>
        <v>65</v>
      </c>
      <c r="J22" s="292">
        <f>IFERROR(VLOOKUP(J$5,viv!$C$14:$AT$46,vivienda!$D22,FALSE)/J$11*100,"")</f>
        <v>55.000000000000007</v>
      </c>
      <c r="K22" s="292">
        <f>IFERROR(VLOOKUP(K$5,viv!$C$14:$AT$46,vivienda!$D22,FALSE)/K$11*100,"")</f>
        <v>57.142857142857103</v>
      </c>
      <c r="L22" s="47"/>
    </row>
    <row r="23" spans="4:12" x14ac:dyDescent="0.25">
      <c r="D23" s="208">
        <v>7</v>
      </c>
      <c r="E23" s="280" t="s">
        <v>158</v>
      </c>
      <c r="F23" s="283">
        <f>IFERROR(VLOOKUP(F$5,viv!$C$14:$AT$46,vivienda!$D23,FALSE)/F$11*100,"")</f>
        <v>13.688841301683185</v>
      </c>
      <c r="G23" s="284">
        <f>IFERROR(VLOOKUP(G$5,viv!$C$14:$AT$46,vivienda!$D23,FALSE)/G$11*100,"")</f>
        <v>14.14445721373977</v>
      </c>
      <c r="H23" s="292">
        <f>IFERROR(VLOOKUP(H$5,viv!$C$14:$AT$46,vivienda!$D23,FALSE)/H$11*100,"")</f>
        <v>13.571428571428584</v>
      </c>
      <c r="I23" s="292">
        <f>IFERROR(VLOOKUP(I$5,viv!$C$14:$AT$46,vivienda!$D23,FALSE)/I$11*100,"")</f>
        <v>13.125</v>
      </c>
      <c r="J23" s="292">
        <f>IFERROR(VLOOKUP(J$5,viv!$C$14:$AT$46,vivienda!$D23,FALSE)/J$11*100,"")</f>
        <v>14.374999999999998</v>
      </c>
      <c r="K23" s="292">
        <f>IFERROR(VLOOKUP(K$5,viv!$C$14:$AT$46,vivienda!$D23,FALSE)/K$11*100,"")</f>
        <v>15.714285714285728</v>
      </c>
      <c r="L23" s="47"/>
    </row>
    <row r="24" spans="4:12" x14ac:dyDescent="0.25">
      <c r="E24" s="280" t="s">
        <v>550</v>
      </c>
      <c r="F24" s="283">
        <f>IFERROR(IF(100-SUM(F21:F23)&lt;100,100-SUM(F21:F23),0/0),"")</f>
        <v>11.024810378867798</v>
      </c>
      <c r="G24" s="284">
        <f t="shared" ref="G24:K24" si="3">IFERROR(IF(100-SUM(G21:G23)&lt;100,100-SUM(G21:G23),0/0),"")</f>
        <v>11.729087998686595</v>
      </c>
      <c r="H24" s="292">
        <f t="shared" si="3"/>
        <v>20.714285714285722</v>
      </c>
      <c r="I24" s="292">
        <f t="shared" si="3"/>
        <v>6.875</v>
      </c>
      <c r="J24" s="292">
        <f t="shared" si="3"/>
        <v>7.5</v>
      </c>
      <c r="K24" s="292">
        <f t="shared" si="3"/>
        <v>14.285714285714306</v>
      </c>
      <c r="L24" s="47"/>
    </row>
    <row r="25" spans="4:12" x14ac:dyDescent="0.25">
      <c r="E25" s="280"/>
      <c r="F25" s="283"/>
      <c r="G25" s="284"/>
      <c r="H25" s="292"/>
      <c r="I25" s="292"/>
      <c r="J25" s="292"/>
      <c r="K25" s="292"/>
      <c r="L25" s="47"/>
    </row>
    <row r="26" spans="4:12" x14ac:dyDescent="0.25">
      <c r="E26" s="279" t="s">
        <v>934</v>
      </c>
      <c r="F26" s="283"/>
      <c r="G26" s="284"/>
      <c r="H26" s="292"/>
      <c r="I26" s="292"/>
      <c r="J26" s="292"/>
      <c r="K26" s="292"/>
      <c r="L26" s="47"/>
    </row>
    <row r="27" spans="4:12" x14ac:dyDescent="0.25">
      <c r="D27" s="208">
        <v>34</v>
      </c>
      <c r="E27" s="448" t="s">
        <v>775</v>
      </c>
      <c r="F27" s="283">
        <f>IFERROR(VLOOKUP(F$5,viv!$C$14:$AT$46,vivienda!$D27,FALSE)/F$11*100,"")</f>
        <v>73.728972020035371</v>
      </c>
      <c r="G27" s="284">
        <f>IFERROR(VLOOKUP(G$5,viv!$C$14:$AT$46,vivienda!$D27,FALSE)/G$11*100,"")</f>
        <v>74.751363578321374</v>
      </c>
      <c r="H27" s="292">
        <f>IFERROR(VLOOKUP(H$5,viv!$C$14:$AT$46,vivienda!$D27,FALSE)/H$11*100,"")</f>
        <v>85.000000000000071</v>
      </c>
      <c r="I27" s="292">
        <f>IFERROR(VLOOKUP(I$5,viv!$C$14:$AT$46,vivienda!$D27,FALSE)/I$11*100,"")</f>
        <v>66.25</v>
      </c>
      <c r="J27" s="292">
        <f>IFERROR(VLOOKUP(J$5,viv!$C$14:$AT$46,vivienda!$D27,FALSE)/J$11*100,"")</f>
        <v>68.75</v>
      </c>
      <c r="K27" s="292">
        <f>IFERROR(VLOOKUP(K$5,viv!$C$14:$AT$46,vivienda!$D27,FALSE)/K$11*100,"")</f>
        <v>82.857142857142719</v>
      </c>
      <c r="L27" s="47"/>
    </row>
    <row r="28" spans="4:12" x14ac:dyDescent="0.25">
      <c r="D28" s="208">
        <v>35</v>
      </c>
      <c r="E28" s="448" t="s">
        <v>776</v>
      </c>
      <c r="F28" s="283">
        <f>IFERROR(VLOOKUP(F$5,viv!$C$14:$AT$46,vivienda!$D28,FALSE)/F$11*100,"")</f>
        <v>15.588340209526827</v>
      </c>
      <c r="G28" s="284">
        <f>IFERROR(VLOOKUP(G$5,viv!$C$14:$AT$46,vivienda!$D28,FALSE)/G$11*100,"")</f>
        <v>16.573154380780391</v>
      </c>
      <c r="H28" s="292">
        <f>IFERROR(VLOOKUP(H$5,viv!$C$14:$AT$46,vivienda!$D28,FALSE)/H$11*100,"")</f>
        <v>10.714285714285724</v>
      </c>
      <c r="I28" s="292">
        <f>IFERROR(VLOOKUP(I$5,viv!$C$14:$AT$46,vivienda!$D28,FALSE)/I$11*100,"")</f>
        <v>21.875</v>
      </c>
      <c r="J28" s="292">
        <f>IFERROR(VLOOKUP(J$5,viv!$C$14:$AT$46,vivienda!$D28,FALSE)/J$11*100,"")</f>
        <v>19.375</v>
      </c>
      <c r="K28" s="292">
        <f>IFERROR(VLOOKUP(K$5,viv!$C$14:$AT$46,vivienda!$D28,FALSE)/K$11*100,"")</f>
        <v>12.142857142857151</v>
      </c>
      <c r="L28" s="47"/>
    </row>
    <row r="29" spans="4:12" x14ac:dyDescent="0.25">
      <c r="D29" s="208">
        <v>36</v>
      </c>
      <c r="E29" s="448" t="s">
        <v>777</v>
      </c>
      <c r="F29" s="283">
        <f>IFERROR(VLOOKUP(F$5,viv!$C$14:$AT$46,vivienda!$D29,FALSE)/F$11*100,"")</f>
        <v>10.620633358259344</v>
      </c>
      <c r="G29" s="284">
        <f>IFERROR(VLOOKUP(G$5,viv!$C$14:$AT$46,vivienda!$D29,FALSE)/G$11*100,"")</f>
        <v>8.6754820408982312</v>
      </c>
      <c r="H29" s="292">
        <f>IFERROR(VLOOKUP(H$5,viv!$C$14:$AT$46,vivienda!$D29,FALSE)/H$11*100,"")</f>
        <v>4.2857142857142883</v>
      </c>
      <c r="I29" s="292">
        <f>IFERROR(VLOOKUP(I$5,viv!$C$14:$AT$46,vivienda!$D29,FALSE)/I$11*100,"")</f>
        <v>11.875</v>
      </c>
      <c r="J29" s="292">
        <f>IFERROR(VLOOKUP(J$5,viv!$C$14:$AT$46,vivienda!$D29,FALSE)/J$11*100,"")</f>
        <v>11.875</v>
      </c>
      <c r="K29" s="292">
        <f>IFERROR(VLOOKUP(K$5,viv!$C$14:$AT$46,vivienda!$D29,FALSE)/K$11*100,"")</f>
        <v>5.0000000000000018</v>
      </c>
      <c r="L29" s="47"/>
    </row>
    <row r="30" spans="4:12" x14ac:dyDescent="0.25">
      <c r="E30" s="280"/>
      <c r="F30" s="283"/>
      <c r="G30" s="284"/>
      <c r="H30" s="292"/>
      <c r="I30" s="292"/>
      <c r="J30" s="292"/>
      <c r="K30" s="292"/>
      <c r="L30" s="47"/>
    </row>
    <row r="31" spans="4:12" ht="30" x14ac:dyDescent="0.25">
      <c r="E31" s="512" t="s">
        <v>935</v>
      </c>
      <c r="F31" s="294"/>
      <c r="G31" s="295"/>
      <c r="H31" s="296"/>
      <c r="I31" s="296"/>
      <c r="J31" s="296"/>
      <c r="K31" s="296"/>
      <c r="L31" s="47"/>
    </row>
    <row r="32" spans="4:12" x14ac:dyDescent="0.25">
      <c r="D32" s="208">
        <v>10</v>
      </c>
      <c r="E32" s="280" t="s">
        <v>418</v>
      </c>
      <c r="F32" s="283">
        <f>IFERROR(VLOOKUP(F$5,viv!$C$14:$AT$46,vivienda!$D32,FALSE)/F$11*100,"")</f>
        <v>25.185585577078189</v>
      </c>
      <c r="G32" s="284">
        <f>IFERROR(VLOOKUP(G$5,viv!$C$14:$AT$46,vivienda!$D32,FALSE)/G$11*100,"")</f>
        <v>26.005958244404326</v>
      </c>
      <c r="H32" s="292">
        <f>IFERROR(VLOOKUP(H$5,viv!$C$14:$AT$46,vivienda!$D32,FALSE)/H$11*100,"")</f>
        <v>20.000000000000011</v>
      </c>
      <c r="I32" s="292">
        <f>IFERROR(VLOOKUP(I$5,viv!$C$14:$AT$46,vivienda!$D32,FALSE)/I$11*100,"")</f>
        <v>21.875</v>
      </c>
      <c r="J32" s="292">
        <f>IFERROR(VLOOKUP(J$5,viv!$C$14:$AT$46,vivienda!$D32,FALSE)/J$11*100,"")</f>
        <v>31.25</v>
      </c>
      <c r="K32" s="292">
        <f>IFERROR(VLOOKUP(K$5,viv!$C$14:$AT$46,vivienda!$D32,FALSE)/K$11*100,"")</f>
        <v>30.714285714285751</v>
      </c>
      <c r="L32" s="47"/>
    </row>
    <row r="33" spans="4:12" x14ac:dyDescent="0.25">
      <c r="D33" s="208">
        <v>9</v>
      </c>
      <c r="E33" s="280" t="s">
        <v>189</v>
      </c>
      <c r="F33" s="283">
        <f>IFERROR(VLOOKUP(F$5,viv!$C$14:$AT$46,vivienda!$D33,FALSE)/F$11*100,"")</f>
        <v>73.728177928108181</v>
      </c>
      <c r="G33" s="284">
        <f>IFERROR(VLOOKUP(G$5,viv!$C$14:$AT$46,vivienda!$D33,FALSE)/G$11*100,"")</f>
        <v>73.027805140553454</v>
      </c>
      <c r="H33" s="292">
        <f>IFERROR(VLOOKUP(H$5,viv!$C$14:$AT$46,vivienda!$D33,FALSE)/H$11*100,"")</f>
        <v>77.857142857142875</v>
      </c>
      <c r="I33" s="292">
        <f>IFERROR(VLOOKUP(I$5,viv!$C$14:$AT$46,vivienda!$D33,FALSE)/I$11*100,"")</f>
        <v>77.5</v>
      </c>
      <c r="J33" s="292">
        <f>IFERROR(VLOOKUP(J$5,viv!$C$14:$AT$46,vivienda!$D33,FALSE)/J$11*100,"")</f>
        <v>68.75</v>
      </c>
      <c r="K33" s="292">
        <f>IFERROR(VLOOKUP(K$5,viv!$C$14:$AT$46,vivienda!$D33,FALSE)/K$11*100,"")</f>
        <v>67.857142857142776</v>
      </c>
      <c r="L33" s="47"/>
    </row>
    <row r="34" spans="4:12" x14ac:dyDescent="0.25">
      <c r="E34" s="280"/>
      <c r="F34" s="283"/>
      <c r="G34" s="284"/>
      <c r="H34" s="292"/>
      <c r="I34" s="292"/>
      <c r="J34" s="292"/>
      <c r="K34" s="292"/>
      <c r="L34" s="47"/>
    </row>
    <row r="35" spans="4:12" ht="30" x14ac:dyDescent="0.25">
      <c r="E35" s="512" t="s">
        <v>936</v>
      </c>
      <c r="F35" s="283"/>
      <c r="G35" s="284"/>
      <c r="H35" s="292"/>
      <c r="I35" s="292"/>
      <c r="J35" s="292"/>
      <c r="K35" s="292"/>
      <c r="L35" s="47"/>
    </row>
    <row r="36" spans="4:12" x14ac:dyDescent="0.25">
      <c r="D36" s="208">
        <v>12</v>
      </c>
      <c r="E36" s="280" t="s">
        <v>191</v>
      </c>
      <c r="F36" s="283">
        <f>IFERROR(VLOOKUP(F$5,viv!$C$14:$AT$46,vivienda!$D36,FALSE)/F$11*100,"")</f>
        <v>81.806781481105361</v>
      </c>
      <c r="G36" s="284">
        <f>IFERROR(VLOOKUP(G$5,viv!$C$14:$AT$46,vivienda!$D36,FALSE)/G$11*100,"")</f>
        <v>86.268093635418353</v>
      </c>
      <c r="H36" s="292">
        <f>IFERROR(VLOOKUP(H$5,viv!$C$14:$AT$46,vivienda!$D36,FALSE)/H$11*100,"")</f>
        <v>78.571428571428598</v>
      </c>
      <c r="I36" s="292">
        <f>IFERROR(VLOOKUP(I$5,viv!$C$14:$AT$46,vivienda!$D36,FALSE)/I$11*100,"")</f>
        <v>86.25</v>
      </c>
      <c r="J36" s="292">
        <f>IFERROR(VLOOKUP(J$5,viv!$C$14:$AT$46,vivienda!$D36,FALSE)/J$11*100,"")</f>
        <v>89.375</v>
      </c>
      <c r="K36" s="292">
        <f>IFERROR(VLOOKUP(K$5,viv!$C$14:$AT$46,vivienda!$D36,FALSE)/K$11*100,"")</f>
        <v>89.999999999999829</v>
      </c>
      <c r="L36" s="47"/>
    </row>
    <row r="37" spans="4:12" x14ac:dyDescent="0.25">
      <c r="D37" s="208">
        <v>14</v>
      </c>
      <c r="E37" s="280" t="s">
        <v>419</v>
      </c>
      <c r="F37" s="283">
        <f>IFERROR(VLOOKUP(F$5,viv!$C$14:$AT$46,vivienda!$D37,FALSE)/F$11*100,"")</f>
        <v>11.852469059236276</v>
      </c>
      <c r="G37" s="284">
        <f>IFERROR(VLOOKUP(G$5,viv!$C$14:$AT$46,vivienda!$D37,FALSE)/G$11*100,"")</f>
        <v>9.7846549553986808</v>
      </c>
      <c r="H37" s="292">
        <f>IFERROR(VLOOKUP(H$5,viv!$C$14:$AT$46,vivienda!$D37,FALSE)/H$11*100,"")</f>
        <v>13.571428571428584</v>
      </c>
      <c r="I37" s="292">
        <f>IFERROR(VLOOKUP(I$5,viv!$C$14:$AT$46,vivienda!$D37,FALSE)/I$11*100,"")</f>
        <v>10.625</v>
      </c>
      <c r="J37" s="292">
        <f>IFERROR(VLOOKUP(J$5,viv!$C$14:$AT$46,vivienda!$D37,FALSE)/J$11*100,"")</f>
        <v>6.8750000000000009</v>
      </c>
      <c r="K37" s="292">
        <f>IFERROR(VLOOKUP(K$5,viv!$C$14:$AT$46,vivienda!$D37,FALSE)/K$11*100,"")</f>
        <v>8.5714285714285747</v>
      </c>
      <c r="L37" s="47"/>
    </row>
    <row r="38" spans="4:12" x14ac:dyDescent="0.25">
      <c r="E38" s="280"/>
      <c r="F38" s="283"/>
      <c r="G38" s="284"/>
      <c r="H38" s="292"/>
      <c r="I38" s="292"/>
      <c r="J38" s="292"/>
      <c r="K38" s="292"/>
      <c r="L38" s="47"/>
    </row>
    <row r="39" spans="4:12" ht="30" x14ac:dyDescent="0.25">
      <c r="E39" s="512" t="s">
        <v>937</v>
      </c>
      <c r="F39" s="283"/>
      <c r="G39" s="284"/>
      <c r="H39" s="292"/>
      <c r="I39" s="292"/>
      <c r="J39" s="292"/>
      <c r="K39" s="292"/>
      <c r="L39" s="47"/>
    </row>
    <row r="40" spans="4:12" x14ac:dyDescent="0.25">
      <c r="D40" s="208">
        <v>17</v>
      </c>
      <c r="E40" s="280" t="s">
        <v>193</v>
      </c>
      <c r="F40" s="283">
        <f>IFERROR(VLOOKUP(F$5,viv!$C$14:$AT$46,vivienda!$D40,FALSE)/F$11*100,"")</f>
        <v>44.750904837829125</v>
      </c>
      <c r="G40" s="284">
        <f>IFERROR(VLOOKUP(G$5,viv!$C$14:$AT$46,vivienda!$D40,FALSE)/G$11*100,"")</f>
        <v>44.95701763986937</v>
      </c>
      <c r="H40" s="292">
        <f>IFERROR(VLOOKUP(H$5,viv!$C$14:$AT$46,vivienda!$D40,FALSE)/H$11*100,"")</f>
        <v>65.714285714285651</v>
      </c>
      <c r="I40" s="292">
        <f>IFERROR(VLOOKUP(I$5,viv!$C$14:$AT$46,vivienda!$D40,FALSE)/I$11*100,"")</f>
        <v>30.625000000000004</v>
      </c>
      <c r="J40" s="292">
        <f>IFERROR(VLOOKUP(J$5,viv!$C$14:$AT$46,vivienda!$D40,FALSE)/J$11*100,"")</f>
        <v>35.625</v>
      </c>
      <c r="K40" s="292">
        <f>IFERROR(VLOOKUP(K$5,viv!$C$14:$AT$46,vivienda!$D40,FALSE)/K$11*100,"")</f>
        <v>54.285714285714249</v>
      </c>
      <c r="L40" s="47"/>
    </row>
    <row r="41" spans="4:12" x14ac:dyDescent="0.25">
      <c r="D41" s="208">
        <v>18</v>
      </c>
      <c r="E41" s="280" t="s">
        <v>190</v>
      </c>
      <c r="F41" s="283">
        <f>IFERROR(VLOOKUP(F$5,viv!$C$14:$AT$46,vivienda!$D41,FALSE)/F$11*100,"")</f>
        <v>40.021876562910727</v>
      </c>
      <c r="G41" s="284">
        <f>IFERROR(VLOOKUP(G$5,viv!$C$14:$AT$46,vivienda!$D41,FALSE)/G$11*100,"")</f>
        <v>39.870710884912178</v>
      </c>
      <c r="H41" s="292">
        <f>IFERROR(VLOOKUP(H$5,viv!$C$14:$AT$46,vivienda!$D41,FALSE)/H$11*100,"")</f>
        <v>16.428571428571441</v>
      </c>
      <c r="I41" s="292">
        <f>IFERROR(VLOOKUP(I$5,viv!$C$14:$AT$46,vivienda!$D41,FALSE)/I$11*100,"")</f>
        <v>56.875</v>
      </c>
      <c r="J41" s="292">
        <f>IFERROR(VLOOKUP(J$5,viv!$C$14:$AT$46,vivienda!$D41,FALSE)/J$11*100,"")</f>
        <v>53.125</v>
      </c>
      <c r="K41" s="292">
        <f>IFERROR(VLOOKUP(K$5,viv!$C$14:$AT$46,vivienda!$D41,FALSE)/K$11*100,"")</f>
        <v>25.000000000000028</v>
      </c>
      <c r="L41" s="47"/>
    </row>
    <row r="42" spans="4:12" x14ac:dyDescent="0.25">
      <c r="E42" s="280"/>
      <c r="F42" s="299"/>
      <c r="G42" s="300"/>
      <c r="H42" s="306"/>
      <c r="I42" s="306"/>
      <c r="J42" s="306"/>
      <c r="K42" s="306"/>
    </row>
    <row r="43" spans="4:12" x14ac:dyDescent="0.25">
      <c r="E43" s="279" t="s">
        <v>938</v>
      </c>
      <c r="F43" s="299"/>
      <c r="G43" s="300"/>
      <c r="H43" s="306"/>
      <c r="I43" s="306"/>
      <c r="J43" s="306"/>
      <c r="K43" s="306"/>
    </row>
    <row r="44" spans="4:12" ht="30" x14ac:dyDescent="0.25">
      <c r="D44" s="208">
        <v>20</v>
      </c>
      <c r="E44" s="280" t="s">
        <v>402</v>
      </c>
      <c r="F44" s="283">
        <f>IFERROR(VLOOKUP(F$5,viv!$C$14:$AT$46,vivienda!$D44,FALSE)/F$11*100,"")</f>
        <v>81.278449720857623</v>
      </c>
      <c r="G44" s="284">
        <f>IFERROR(VLOOKUP(G$5,viv!$C$14:$AT$46,vivienda!$D44,FALSE)/G$11*100,"")</f>
        <v>88.081937831773644</v>
      </c>
      <c r="H44" s="292">
        <f>IFERROR(VLOOKUP(H$5,viv!$C$14:$AT$46,vivienda!$D44,FALSE)/H$11*100,"")</f>
        <v>92.142857142857281</v>
      </c>
      <c r="I44" s="292">
        <f>IFERROR(VLOOKUP(I$5,viv!$C$14:$AT$46,vivienda!$D44,FALSE)/I$11*100,"")</f>
        <v>80</v>
      </c>
      <c r="J44" s="292">
        <f>IFERROR(VLOOKUP(J$5,viv!$C$14:$AT$46,vivienda!$D44,FALSE)/J$11*100,"")</f>
        <v>88.75</v>
      </c>
      <c r="K44" s="292">
        <f>IFERROR(VLOOKUP(K$5,viv!$C$14:$AT$46,vivienda!$D44,FALSE)/K$11*100,"")</f>
        <v>93.571428571428385</v>
      </c>
      <c r="L44" s="47"/>
    </row>
    <row r="45" spans="4:12" ht="30" x14ac:dyDescent="0.25">
      <c r="D45" s="208">
        <v>23</v>
      </c>
      <c r="E45" s="280" t="s">
        <v>403</v>
      </c>
      <c r="F45" s="283">
        <f>IFERROR(VLOOKUP(F$5,viv!$C$14:$AT$46,vivienda!$D45,FALSE)/F$11*100,"")</f>
        <v>96.298227651772052</v>
      </c>
      <c r="G45" s="284">
        <f>IFERROR(VLOOKUP(G$5,viv!$C$14:$AT$46,vivienda!$D45,FALSE)/G$11*100,"")</f>
        <v>97.785838395446831</v>
      </c>
      <c r="H45" s="292">
        <f>IFERROR(VLOOKUP(H$5,viv!$C$14:$AT$46,vivienda!$D45,FALSE)/H$11*100,"")</f>
        <v>97.85714285714306</v>
      </c>
      <c r="I45" s="292">
        <f>IFERROR(VLOOKUP(I$5,viv!$C$14:$AT$46,vivienda!$D45,FALSE)/I$11*100,"")</f>
        <v>95.625</v>
      </c>
      <c r="J45" s="292">
        <f>IFERROR(VLOOKUP(J$5,viv!$C$14:$AT$46,vivienda!$D45,FALSE)/J$11*100,"")</f>
        <v>98.75</v>
      </c>
      <c r="K45" s="292">
        <f>IFERROR(VLOOKUP(K$5,viv!$C$14:$AT$46,vivienda!$D45,FALSE)/K$11*100,"")</f>
        <v>99.285714285714079</v>
      </c>
      <c r="L45" s="47"/>
    </row>
    <row r="46" spans="4:12" x14ac:dyDescent="0.25">
      <c r="D46" s="208">
        <v>25</v>
      </c>
      <c r="E46" s="280" t="s">
        <v>420</v>
      </c>
      <c r="F46" s="283">
        <f>IFERROR(VLOOKUP(F$5,viv!$C$14:$AT$46,vivienda!$D46,FALSE)/F$11*100,"")</f>
        <v>1.233960283634383</v>
      </c>
      <c r="G46" s="284">
        <f>IFERROR(VLOOKUP(G$5,viv!$C$14:$AT$46,vivienda!$D46,FALSE)/G$11*100,"")</f>
        <v>1.3379941261241546</v>
      </c>
      <c r="H46" s="292">
        <f>IFERROR(VLOOKUP(H$5,viv!$C$14:$AT$46,vivienda!$D46,FALSE)/H$11*100,"")</f>
        <v>0</v>
      </c>
      <c r="I46" s="292">
        <f>IFERROR(VLOOKUP(I$5,viv!$C$14:$AT$46,vivienda!$D46,FALSE)/I$11*100,"")</f>
        <v>1.25</v>
      </c>
      <c r="J46" s="292">
        <f>IFERROR(VLOOKUP(J$5,viv!$C$14:$AT$46,vivienda!$D46,FALSE)/J$11*100,"")</f>
        <v>1.25</v>
      </c>
      <c r="K46" s="292">
        <f>IFERROR(VLOOKUP(K$5,viv!$C$14:$AT$46,vivienda!$D46,FALSE)/K$11*100,"")</f>
        <v>2.8571428571428585</v>
      </c>
      <c r="L46" s="47"/>
    </row>
    <row r="47" spans="4:12" x14ac:dyDescent="0.25">
      <c r="E47" s="280"/>
      <c r="F47" s="283"/>
      <c r="G47" s="284"/>
      <c r="H47" s="292"/>
      <c r="I47" s="292"/>
      <c r="J47" s="292"/>
      <c r="K47" s="292"/>
      <c r="L47" s="47"/>
    </row>
    <row r="48" spans="4:12" ht="30" x14ac:dyDescent="0.25">
      <c r="E48" s="512" t="s">
        <v>794</v>
      </c>
      <c r="F48" s="283"/>
      <c r="G48" s="284"/>
      <c r="H48" s="292"/>
      <c r="I48" s="292"/>
      <c r="J48" s="292"/>
      <c r="K48" s="292"/>
      <c r="L48" s="47"/>
    </row>
    <row r="49" spans="4:12" x14ac:dyDescent="0.25">
      <c r="D49" s="208">
        <v>41</v>
      </c>
      <c r="E49" s="380" t="s">
        <v>791</v>
      </c>
      <c r="F49" s="283">
        <f>IFERROR(VLOOKUP(F$5,viv!$C$14:$AT$46,vivienda!$D49,FALSE)/F$11*100,"")</f>
        <v>9.3753084751776877E-2</v>
      </c>
      <c r="G49" s="284">
        <f>IFERROR(VLOOKUP(G$5,viv!$C$14:$AT$46,vivienda!$D49,FALSE)/G$11*100,"")</f>
        <v>0</v>
      </c>
      <c r="H49" s="292">
        <f>IFERROR(VLOOKUP(H$5,viv!$C$14:$AT$46,vivienda!$D49,FALSE)/H$11*100,"")</f>
        <v>0</v>
      </c>
      <c r="I49" s="292">
        <f>IFERROR(VLOOKUP(I$5,viv!$C$14:$AT$46,vivienda!$D49,FALSE)/I$11*100,"")</f>
        <v>0</v>
      </c>
      <c r="J49" s="292">
        <f>IFERROR(VLOOKUP(J$5,viv!$C$14:$AT$46,vivienda!$D49,FALSE)/J$11*100,"")</f>
        <v>0</v>
      </c>
      <c r="K49" s="292">
        <f>IFERROR(VLOOKUP(K$5,viv!$C$14:$AT$46,vivienda!$D49,FALSE)/K$11*100,"")</f>
        <v>0</v>
      </c>
      <c r="L49" s="47"/>
    </row>
    <row r="50" spans="4:12" x14ac:dyDescent="0.25">
      <c r="D50" s="208">
        <v>42</v>
      </c>
      <c r="E50" s="380" t="s">
        <v>181</v>
      </c>
      <c r="F50" s="283">
        <f>IFERROR(VLOOKUP(F$5,viv!$C$14:$AT$46,vivienda!$D50,FALSE)/F$11*100,"")</f>
        <v>4.600536926902274</v>
      </c>
      <c r="G50" s="284">
        <f>IFERROR(VLOOKUP(G$5,viv!$C$14:$AT$46,vivienda!$D50,FALSE)/G$11*100,"")</f>
        <v>3.2610271985990273</v>
      </c>
      <c r="H50" s="292">
        <f>IFERROR(VLOOKUP(H$5,viv!$C$14:$AT$46,vivienda!$D50,FALSE)/H$11*100,"")</f>
        <v>1.4285714285714293</v>
      </c>
      <c r="I50" s="292">
        <f>IFERROR(VLOOKUP(I$5,viv!$C$14:$AT$46,vivienda!$D50,FALSE)/I$11*100,"")</f>
        <v>6.8750000000000009</v>
      </c>
      <c r="J50" s="292">
        <f>IFERROR(VLOOKUP(J$5,viv!$C$14:$AT$46,vivienda!$D50,FALSE)/J$11*100,"")</f>
        <v>1.875</v>
      </c>
      <c r="K50" s="292">
        <f>IFERROR(VLOOKUP(K$5,viv!$C$14:$AT$46,vivienda!$D50,FALSE)/K$11*100,"")</f>
        <v>2.1428571428571441</v>
      </c>
      <c r="L50" s="47"/>
    </row>
    <row r="51" spans="4:12" x14ac:dyDescent="0.25">
      <c r="D51" s="208">
        <v>43</v>
      </c>
      <c r="E51" s="380" t="s">
        <v>792</v>
      </c>
      <c r="F51" s="283">
        <f>IFERROR(VLOOKUP(F$5,viv!$C$14:$AT$46,vivienda!$D51,FALSE)/F$11*100,"")</f>
        <v>62.617137318196725</v>
      </c>
      <c r="G51" s="284">
        <f>IFERROR(VLOOKUP(G$5,viv!$C$14:$AT$46,vivienda!$D51,FALSE)/G$11*100,"")</f>
        <v>66.508737846367126</v>
      </c>
      <c r="H51" s="292">
        <f>IFERROR(VLOOKUP(H$5,viv!$C$14:$AT$46,vivienda!$D51,FALSE)/H$11*100,"")</f>
        <v>44.285714285714256</v>
      </c>
      <c r="I51" s="292">
        <f>IFERROR(VLOOKUP(I$5,viv!$C$14:$AT$46,vivienda!$D51,FALSE)/I$11*100,"")</f>
        <v>76.25</v>
      </c>
      <c r="J51" s="292">
        <f>IFERROR(VLOOKUP(J$5,viv!$C$14:$AT$46,vivienda!$D51,FALSE)/J$11*100,"")</f>
        <v>81.25</v>
      </c>
      <c r="K51" s="292">
        <f>IFERROR(VLOOKUP(K$5,viv!$C$14:$AT$46,vivienda!$D51,FALSE)/K$11*100,"")</f>
        <v>57.857142857142804</v>
      </c>
      <c r="L51" s="47"/>
    </row>
    <row r="52" spans="4:12" x14ac:dyDescent="0.25">
      <c r="D52" s="208">
        <v>44</v>
      </c>
      <c r="E52" s="380" t="s">
        <v>793</v>
      </c>
      <c r="F52" s="283">
        <f>IFERROR(VLOOKUP(F$5,viv!$C$14:$AT$46,vivienda!$D52,FALSE)/F$11*100,"")</f>
        <v>32.688572670149249</v>
      </c>
      <c r="G52" s="284">
        <f>IFERROR(VLOOKUP(G$5,viv!$C$14:$AT$46,vivienda!$D52,FALSE)/G$11*100,"")</f>
        <v>30.230234955033829</v>
      </c>
      <c r="H52" s="292">
        <f>IFERROR(VLOOKUP(H$5,viv!$C$14:$AT$46,vivienda!$D52,FALSE)/H$11*100,"")</f>
        <v>54.285714285714235</v>
      </c>
      <c r="I52" s="292">
        <f>IFERROR(VLOOKUP(I$5,viv!$C$14:$AT$46,vivienda!$D52,FALSE)/I$11*100,"")</f>
        <v>16.875</v>
      </c>
      <c r="J52" s="292">
        <f>IFERROR(VLOOKUP(J$5,viv!$C$14:$AT$46,vivienda!$D52,FALSE)/J$11*100,"")</f>
        <v>16.875</v>
      </c>
      <c r="K52" s="292">
        <f>IFERROR(VLOOKUP(K$5,viv!$C$14:$AT$46,vivienda!$D52,FALSE)/K$11*100,"")</f>
        <v>40.000000000000014</v>
      </c>
      <c r="L52" s="47"/>
    </row>
    <row r="53" spans="4:12" x14ac:dyDescent="0.25">
      <c r="E53" s="305"/>
      <c r="F53" s="281"/>
      <c r="G53" s="282"/>
      <c r="H53" s="297"/>
      <c r="I53" s="297"/>
      <c r="J53" s="297"/>
      <c r="K53" s="297"/>
    </row>
    <row r="54" spans="4:12" x14ac:dyDescent="0.25">
      <c r="E54" s="514" t="s">
        <v>939</v>
      </c>
      <c r="F54" s="281"/>
      <c r="G54" s="282"/>
      <c r="H54" s="297"/>
      <c r="I54" s="297"/>
      <c r="J54" s="297"/>
      <c r="K54" s="297"/>
    </row>
    <row r="55" spans="4:12" x14ac:dyDescent="0.25">
      <c r="D55" s="208">
        <v>30</v>
      </c>
      <c r="E55" s="280" t="s">
        <v>423</v>
      </c>
      <c r="F55" s="283">
        <f>IFERROR(VLOOKUP(F$5,viv!$C$14:$AT$46,vivienda!$D55,FALSE)/F$11*100,"")</f>
        <v>97.914878563542956</v>
      </c>
      <c r="G55" s="284">
        <f>IFERROR(VLOOKUP(G$5,viv!$C$14:$AT$46,vivienda!$D55,FALSE)/G$11*100,"")</f>
        <v>98.283031430708334</v>
      </c>
      <c r="H55" s="292">
        <f>IFERROR(VLOOKUP(H$5,viv!$C$14:$AT$46,vivienda!$D55,FALSE)/H$11*100,"")</f>
        <v>99.285714285714491</v>
      </c>
      <c r="I55" s="292">
        <f>IFERROR(VLOOKUP(I$5,viv!$C$14:$AT$46,vivienda!$D55,FALSE)/I$11*100,"")</f>
        <v>96.875</v>
      </c>
      <c r="J55" s="292">
        <f>IFERROR(VLOOKUP(J$5,viv!$C$14:$AT$46,vivienda!$D55,FALSE)/J$11*100,"")</f>
        <v>98.125</v>
      </c>
      <c r="K55" s="292">
        <f>IFERROR(VLOOKUP(K$5,viv!$C$14:$AT$46,vivienda!$D55,FALSE)/K$11*100,"")</f>
        <v>99.285714285714079</v>
      </c>
    </row>
    <row r="56" spans="4:12" x14ac:dyDescent="0.25">
      <c r="D56" s="208">
        <v>31</v>
      </c>
      <c r="E56" s="280" t="s">
        <v>422</v>
      </c>
      <c r="F56" s="283">
        <f>IFERROR(VLOOKUP(F$5,viv!$C$14:$AT$46,vivienda!$D56,FALSE)/F$11*100,"")</f>
        <v>46.041207815184521</v>
      </c>
      <c r="G56" s="284">
        <f>IFERROR(VLOOKUP(G$5,viv!$C$14:$AT$46,vivienda!$D56,FALSE)/G$11*100,"")</f>
        <v>45.203271219832509</v>
      </c>
      <c r="H56" s="292">
        <f>IFERROR(VLOOKUP(H$5,viv!$C$14:$AT$46,vivienda!$D56,FALSE)/H$11*100,"")</f>
        <v>63.571428571428513</v>
      </c>
      <c r="I56" s="292">
        <f>IFERROR(VLOOKUP(I$5,viv!$C$14:$AT$46,vivienda!$D56,FALSE)/I$11*100,"")</f>
        <v>27.500000000000004</v>
      </c>
      <c r="J56" s="292">
        <f>IFERROR(VLOOKUP(J$5,viv!$C$14:$AT$46,vivienda!$D56,FALSE)/J$11*100,"")</f>
        <v>35.625</v>
      </c>
      <c r="K56" s="292">
        <f>IFERROR(VLOOKUP(K$5,viv!$C$14:$AT$46,vivienda!$D56,FALSE)/K$11*100,"")</f>
        <v>61.428571428571367</v>
      </c>
      <c r="L56" s="47"/>
    </row>
    <row r="57" spans="4:12" x14ac:dyDescent="0.25">
      <c r="D57" s="208">
        <v>32</v>
      </c>
      <c r="E57" s="280" t="s">
        <v>421</v>
      </c>
      <c r="F57" s="283">
        <f>IFERROR(VLOOKUP(F$5,viv!$C$14:$AT$46,vivienda!$D57,FALSE)/F$11*100,"")</f>
        <v>56.697202540855095</v>
      </c>
      <c r="G57" s="284">
        <f>IFERROR(VLOOKUP(G$5,viv!$C$14:$AT$46,vivienda!$D57,FALSE)/G$11*100,"")</f>
        <v>54.96377852569362</v>
      </c>
      <c r="H57" s="292">
        <f>IFERROR(VLOOKUP(H$5,viv!$C$14:$AT$46,vivienda!$D57,FALSE)/H$11*100,"")</f>
        <v>67.85714285714279</v>
      </c>
      <c r="I57" s="292">
        <f>IFERROR(VLOOKUP(I$5,viv!$C$14:$AT$46,vivienda!$D57,FALSE)/I$11*100,"")</f>
        <v>46.25</v>
      </c>
      <c r="J57" s="292">
        <f>IFERROR(VLOOKUP(J$5,viv!$C$14:$AT$46,vivienda!$D57,FALSE)/J$11*100,"")</f>
        <v>43.125</v>
      </c>
      <c r="K57" s="292">
        <f>IFERROR(VLOOKUP(K$5,viv!$C$14:$AT$46,vivienda!$D57,FALSE)/K$11*100,"")</f>
        <v>67.857142857142776</v>
      </c>
      <c r="L57" s="47"/>
    </row>
    <row r="58" spans="4:12" x14ac:dyDescent="0.25">
      <c r="D58" s="208">
        <v>33</v>
      </c>
      <c r="E58" s="280" t="s">
        <v>424</v>
      </c>
      <c r="F58" s="283">
        <f>IFERROR(VLOOKUP(F$5,viv!$C$14:$AT$46,vivienda!$D58,FALSE)/F$11*100,"")</f>
        <v>2.3074609166244509</v>
      </c>
      <c r="G58" s="284">
        <f>IFERROR(VLOOKUP(G$5,viv!$C$14:$AT$46,vivienda!$D58,FALSE)/G$11*100,"")</f>
        <v>1.5114399204655327</v>
      </c>
      <c r="H58" s="292">
        <f>IFERROR(VLOOKUP(H$5,viv!$C$14:$AT$46,vivienda!$D58,FALSE)/H$11*100,"")</f>
        <v>0.71428571428571463</v>
      </c>
      <c r="I58" s="292">
        <f>IFERROR(VLOOKUP(I$5,viv!$C$14:$AT$46,vivienda!$D58,FALSE)/I$11*100,"")</f>
        <v>1.875</v>
      </c>
      <c r="J58" s="292">
        <f>IFERROR(VLOOKUP(J$5,viv!$C$14:$AT$46,vivienda!$D58,FALSE)/J$11*100,"")</f>
        <v>1.25</v>
      </c>
      <c r="K58" s="292">
        <f>IFERROR(VLOOKUP(K$5,viv!$C$14:$AT$46,vivienda!$D58,FALSE)/K$11*100,"")</f>
        <v>2.1428571428571441</v>
      </c>
      <c r="L58" s="47"/>
    </row>
    <row r="59" spans="4:12" x14ac:dyDescent="0.25">
      <c r="L59" s="47"/>
    </row>
    <row r="60" spans="4:12" ht="15.75" x14ac:dyDescent="0.3">
      <c r="E60" s="223" t="s">
        <v>465</v>
      </c>
      <c r="L60" s="47"/>
    </row>
    <row r="61" spans="4:12" ht="15.75" x14ac:dyDescent="0.3">
      <c r="E61" s="304" t="s">
        <v>810</v>
      </c>
      <c r="L61" s="47"/>
    </row>
    <row r="62" spans="4:12" ht="15.75" customHeight="1" x14ac:dyDescent="0.25">
      <c r="E62" s="651" t="s">
        <v>795</v>
      </c>
      <c r="F62" s="651"/>
      <c r="G62" s="651"/>
      <c r="H62" s="651"/>
      <c r="I62" s="651"/>
      <c r="J62" s="651"/>
      <c r="K62" s="651"/>
      <c r="L62" s="47"/>
    </row>
    <row r="63" spans="4:12" ht="15.75" customHeight="1" x14ac:dyDescent="0.25">
      <c r="E63" s="651"/>
      <c r="F63" s="651"/>
      <c r="G63" s="651"/>
      <c r="H63" s="651"/>
      <c r="I63" s="651"/>
      <c r="J63" s="651"/>
      <c r="K63" s="651"/>
      <c r="L63" s="47"/>
    </row>
    <row r="64" spans="4:12" ht="5.25" customHeight="1" x14ac:dyDescent="0.25">
      <c r="E64" s="530"/>
      <c r="F64" s="530"/>
      <c r="G64" s="530"/>
      <c r="H64" s="530"/>
      <c r="I64" s="530"/>
      <c r="J64" s="530"/>
      <c r="K64" s="530"/>
      <c r="L64" s="47"/>
    </row>
    <row r="65" spans="1:55" ht="15.75" customHeight="1" x14ac:dyDescent="0.3">
      <c r="E65" s="304" t="s">
        <v>851</v>
      </c>
      <c r="F65" s="530"/>
      <c r="G65" s="530"/>
      <c r="H65" s="530"/>
      <c r="I65" s="530"/>
      <c r="J65" s="530"/>
      <c r="K65" s="530"/>
      <c r="L65" s="47"/>
    </row>
    <row r="66" spans="1:55" x14ac:dyDescent="0.25">
      <c r="L66" s="47"/>
    </row>
    <row r="67" spans="1:55" x14ac:dyDescent="0.25">
      <c r="L67" s="47"/>
    </row>
    <row r="68" spans="1:55" x14ac:dyDescent="0.25">
      <c r="A68" s="47"/>
      <c r="B68" s="47"/>
      <c r="C68" s="47"/>
      <c r="L68" s="47"/>
      <c r="AV68" s="47"/>
      <c r="AW68" s="47"/>
      <c r="AX68" s="47"/>
      <c r="AY68" s="47"/>
      <c r="AZ68" s="47"/>
      <c r="BA68" s="47"/>
      <c r="BB68" s="47"/>
      <c r="BC68" s="47"/>
    </row>
    <row r="69" spans="1:55" x14ac:dyDescent="0.25">
      <c r="L69" s="47"/>
    </row>
    <row r="70" spans="1:55" x14ac:dyDescent="0.25">
      <c r="L70" s="47"/>
      <c r="AV70" s="47"/>
      <c r="AW70" s="47"/>
      <c r="AX70" s="47"/>
      <c r="AY70" s="47"/>
      <c r="AZ70" s="47"/>
      <c r="BA70" s="47"/>
      <c r="BB70" s="47"/>
      <c r="BC70" s="47"/>
    </row>
    <row r="71" spans="1:55" x14ac:dyDescent="0.25">
      <c r="L71" s="47"/>
      <c r="AV71" s="47"/>
      <c r="AW71" s="47"/>
      <c r="AX71" s="47"/>
      <c r="AY71" s="47"/>
      <c r="AZ71" s="47"/>
      <c r="BA71" s="47"/>
      <c r="BB71" s="47"/>
      <c r="BC71" s="47"/>
    </row>
    <row r="72" spans="1:55" x14ac:dyDescent="0.25">
      <c r="L72" s="47"/>
      <c r="AV72" s="47"/>
      <c r="AW72" s="47"/>
      <c r="AX72" s="47"/>
      <c r="AY72" s="47"/>
      <c r="AZ72" s="47"/>
      <c r="BA72" s="47"/>
      <c r="BB72" s="47"/>
      <c r="BC72" s="47"/>
    </row>
    <row r="73" spans="1:55" x14ac:dyDescent="0.25">
      <c r="L73" s="47"/>
      <c r="AV73" s="47"/>
      <c r="AW73" s="47"/>
      <c r="AX73" s="47"/>
      <c r="AY73" s="47"/>
      <c r="AZ73" s="47"/>
      <c r="BA73" s="47"/>
      <c r="BB73" s="47"/>
      <c r="BC73" s="47"/>
    </row>
    <row r="74" spans="1:55" x14ac:dyDescent="0.25">
      <c r="L74" s="47"/>
      <c r="AV74" s="47"/>
      <c r="AW74" s="47"/>
      <c r="AX74" s="47"/>
      <c r="AY74" s="47"/>
      <c r="AZ74" s="47"/>
      <c r="BA74" s="47"/>
      <c r="BB74" s="47"/>
      <c r="BC74" s="47"/>
    </row>
    <row r="75" spans="1:55" x14ac:dyDescent="0.25">
      <c r="L75" s="47"/>
      <c r="AV75" s="47"/>
      <c r="AW75" s="47"/>
      <c r="AX75" s="47"/>
      <c r="AY75" s="47"/>
      <c r="AZ75" s="47"/>
      <c r="BA75" s="47"/>
      <c r="BB75" s="47"/>
      <c r="BC75" s="47"/>
    </row>
    <row r="76" spans="1:55" x14ac:dyDescent="0.25">
      <c r="L76" s="47"/>
      <c r="AV76" s="47"/>
      <c r="AW76" s="47"/>
      <c r="AX76" s="47"/>
      <c r="AY76" s="47"/>
      <c r="AZ76" s="47"/>
      <c r="BA76" s="47"/>
      <c r="BB76" s="47"/>
      <c r="BC76" s="47"/>
    </row>
    <row r="77" spans="1:55" x14ac:dyDescent="0.25">
      <c r="L77" s="47"/>
      <c r="AV77" s="47"/>
      <c r="AW77" s="47"/>
      <c r="AX77" s="47"/>
      <c r="AY77" s="47"/>
      <c r="AZ77" s="47"/>
      <c r="BA77" s="47"/>
      <c r="BB77" s="47"/>
      <c r="BC77" s="47"/>
    </row>
    <row r="78" spans="1:55" x14ac:dyDescent="0.25">
      <c r="L78" s="47"/>
      <c r="AV78" s="47"/>
      <c r="AW78" s="47"/>
      <c r="AX78" s="47"/>
      <c r="AY78" s="47"/>
      <c r="AZ78" s="47"/>
      <c r="BA78" s="47"/>
      <c r="BB78" s="47"/>
      <c r="BC78" s="47"/>
    </row>
    <row r="79" spans="1:55" x14ac:dyDescent="0.25">
      <c r="L79" s="47"/>
      <c r="AV79" s="47"/>
      <c r="AW79" s="47"/>
      <c r="AX79" s="47"/>
      <c r="AY79" s="47"/>
      <c r="AZ79" s="47"/>
      <c r="BA79" s="47"/>
      <c r="BB79" s="47"/>
      <c r="BC79" s="47"/>
    </row>
    <row r="80" spans="1:55" x14ac:dyDescent="0.25">
      <c r="L80" s="47"/>
      <c r="AV80" s="47"/>
      <c r="AW80" s="47"/>
      <c r="AX80" s="47"/>
      <c r="AY80" s="47"/>
      <c r="AZ80" s="47"/>
      <c r="BA80" s="47"/>
      <c r="BB80" s="47"/>
      <c r="BC80" s="47"/>
    </row>
    <row r="81" spans="12:55" x14ac:dyDescent="0.25">
      <c r="L81" s="47"/>
      <c r="AV81" s="47"/>
      <c r="AW81" s="47"/>
      <c r="AX81" s="47"/>
      <c r="AY81" s="47"/>
      <c r="AZ81" s="47"/>
      <c r="BA81" s="47"/>
      <c r="BB81" s="47"/>
      <c r="BC81" s="47"/>
    </row>
    <row r="82" spans="12:55" x14ac:dyDescent="0.25">
      <c r="L82" s="47"/>
      <c r="AV82" s="47"/>
      <c r="AW82" s="47"/>
      <c r="AX82" s="47"/>
      <c r="AY82" s="47"/>
      <c r="AZ82" s="47"/>
      <c r="BA82" s="47"/>
      <c r="BB82" s="47"/>
      <c r="BC82" s="47"/>
    </row>
    <row r="83" spans="12:55" x14ac:dyDescent="0.25">
      <c r="L83" s="47"/>
      <c r="AV83" s="47"/>
      <c r="AW83" s="47"/>
      <c r="AX83" s="47"/>
      <c r="AY83" s="47"/>
      <c r="AZ83" s="47"/>
      <c r="BA83" s="47"/>
      <c r="BB83" s="47"/>
      <c r="BC83" s="47"/>
    </row>
    <row r="84" spans="12:55" x14ac:dyDescent="0.25">
      <c r="L84" s="47"/>
      <c r="AV84" s="47"/>
      <c r="AW84" s="47"/>
      <c r="AX84" s="47"/>
      <c r="AY84" s="47"/>
      <c r="AZ84" s="47"/>
      <c r="BA84" s="47"/>
      <c r="BB84" s="47"/>
      <c r="BC84" s="47"/>
    </row>
    <row r="85" spans="12:55" x14ac:dyDescent="0.25">
      <c r="L85" s="47"/>
      <c r="AV85" s="47"/>
      <c r="AW85" s="47"/>
      <c r="AX85" s="47"/>
      <c r="AY85" s="47"/>
      <c r="AZ85" s="47"/>
      <c r="BA85" s="47"/>
      <c r="BB85" s="47"/>
      <c r="BC85" s="47"/>
    </row>
    <row r="86" spans="12:55" x14ac:dyDescent="0.25">
      <c r="L86" s="47"/>
      <c r="AV86" s="47"/>
      <c r="AW86" s="47"/>
      <c r="AX86" s="47"/>
      <c r="AY86" s="47"/>
      <c r="AZ86" s="47"/>
      <c r="BA86" s="47"/>
      <c r="BB86" s="47"/>
      <c r="BC86" s="47"/>
    </row>
    <row r="87" spans="12:55" x14ac:dyDescent="0.25">
      <c r="L87" s="47"/>
      <c r="AV87" s="47"/>
      <c r="AW87" s="47"/>
      <c r="AX87" s="47"/>
      <c r="AY87" s="47"/>
      <c r="AZ87" s="47"/>
      <c r="BA87" s="47"/>
      <c r="BB87" s="47"/>
      <c r="BC87" s="47"/>
    </row>
    <row r="88" spans="12:55" x14ac:dyDescent="0.25">
      <c r="L88" s="47"/>
      <c r="AV88" s="47"/>
      <c r="AW88" s="47"/>
      <c r="AX88" s="47"/>
      <c r="AY88" s="47"/>
      <c r="AZ88" s="47"/>
      <c r="BA88" s="47"/>
      <c r="BB88" s="47"/>
      <c r="BC88" s="47"/>
    </row>
    <row r="89" spans="12:55" x14ac:dyDescent="0.25">
      <c r="L89" s="47"/>
      <c r="AV89" s="47"/>
      <c r="AW89" s="47"/>
      <c r="AX89" s="47"/>
      <c r="AY89" s="47"/>
      <c r="AZ89" s="47"/>
      <c r="BA89" s="47"/>
      <c r="BB89" s="47"/>
      <c r="BC89" s="47"/>
    </row>
    <row r="90" spans="12:55" x14ac:dyDescent="0.25">
      <c r="L90" s="47"/>
      <c r="AV90" s="47"/>
      <c r="AW90" s="47"/>
      <c r="AX90" s="47"/>
      <c r="AY90" s="47"/>
      <c r="AZ90" s="47"/>
      <c r="BA90" s="47"/>
      <c r="BB90" s="47"/>
      <c r="BC90" s="47"/>
    </row>
    <row r="91" spans="12:55" x14ac:dyDescent="0.25">
      <c r="L91" s="47"/>
      <c r="AV91" s="47"/>
      <c r="AW91" s="47"/>
      <c r="AX91" s="47"/>
      <c r="AY91" s="47"/>
      <c r="AZ91" s="47"/>
      <c r="BA91" s="47"/>
      <c r="BB91" s="47"/>
      <c r="BC91" s="47"/>
    </row>
    <row r="92" spans="12:55" x14ac:dyDescent="0.25">
      <c r="L92" s="47"/>
      <c r="AV92" s="47"/>
      <c r="AW92" s="47"/>
      <c r="AX92" s="47"/>
      <c r="AY92" s="47"/>
      <c r="AZ92" s="47"/>
      <c r="BA92" s="47"/>
      <c r="BB92" s="47"/>
      <c r="BC92" s="47"/>
    </row>
    <row r="93" spans="12:55" x14ac:dyDescent="0.25">
      <c r="L93" s="47"/>
      <c r="AV93" s="47"/>
      <c r="AW93" s="47"/>
      <c r="AX93" s="47"/>
      <c r="AY93" s="47"/>
      <c r="AZ93" s="47"/>
      <c r="BA93" s="47"/>
      <c r="BB93" s="47"/>
      <c r="BC93" s="47"/>
    </row>
    <row r="94" spans="12:55" x14ac:dyDescent="0.25">
      <c r="L94" s="47"/>
      <c r="AV94" s="47"/>
      <c r="AW94" s="47"/>
      <c r="AX94" s="47"/>
      <c r="AY94" s="47"/>
      <c r="AZ94" s="47"/>
      <c r="BA94" s="47"/>
      <c r="BB94" s="47"/>
      <c r="BC94" s="47"/>
    </row>
    <row r="95" spans="12:55" x14ac:dyDescent="0.25">
      <c r="L95" s="47"/>
      <c r="AV95" s="47"/>
      <c r="AW95" s="47"/>
      <c r="AX95" s="47"/>
      <c r="AY95" s="47"/>
      <c r="AZ95" s="47"/>
      <c r="BA95" s="47"/>
      <c r="BB95" s="47"/>
      <c r="BC95" s="47"/>
    </row>
    <row r="96" spans="12:55" x14ac:dyDescent="0.25">
      <c r="L96" s="47"/>
      <c r="AV96" s="47"/>
      <c r="AW96" s="47"/>
      <c r="AX96" s="47"/>
      <c r="AY96" s="47"/>
      <c r="AZ96" s="47"/>
      <c r="BA96" s="47"/>
      <c r="BB96" s="47"/>
      <c r="BC96" s="47"/>
    </row>
    <row r="97" spans="12:55" x14ac:dyDescent="0.25">
      <c r="L97" s="47"/>
      <c r="AV97" s="47"/>
      <c r="AW97" s="47"/>
      <c r="AX97" s="47"/>
      <c r="AY97" s="47"/>
      <c r="AZ97" s="47"/>
      <c r="BA97" s="47"/>
      <c r="BB97" s="47"/>
      <c r="BC97" s="47"/>
    </row>
    <row r="98" spans="12:55" x14ac:dyDescent="0.25">
      <c r="L98" s="47"/>
      <c r="AV98" s="47"/>
      <c r="AW98" s="47"/>
      <c r="AX98" s="47"/>
      <c r="AY98" s="47"/>
      <c r="AZ98" s="47"/>
      <c r="BA98" s="47"/>
      <c r="BB98" s="47"/>
      <c r="BC98" s="47"/>
    </row>
    <row r="99" spans="12:55" x14ac:dyDescent="0.25">
      <c r="L99" s="47"/>
      <c r="AV99" s="47"/>
      <c r="AW99" s="47"/>
      <c r="AX99" s="47"/>
      <c r="AY99" s="47"/>
      <c r="AZ99" s="47"/>
      <c r="BA99" s="47"/>
      <c r="BB99" s="47"/>
      <c r="BC99" s="47"/>
    </row>
    <row r="100" spans="12:55" x14ac:dyDescent="0.25">
      <c r="L100" s="47"/>
      <c r="AV100" s="47"/>
      <c r="AW100" s="47"/>
      <c r="AX100" s="47"/>
      <c r="AY100" s="47"/>
      <c r="AZ100" s="47"/>
      <c r="BA100" s="47"/>
      <c r="BB100" s="47"/>
      <c r="BC100" s="47"/>
    </row>
    <row r="101" spans="12:55" x14ac:dyDescent="0.25">
      <c r="L101" s="47"/>
      <c r="AV101" s="47"/>
      <c r="AW101" s="47"/>
      <c r="AX101" s="47"/>
      <c r="AY101" s="47"/>
      <c r="AZ101" s="47"/>
      <c r="BA101" s="47"/>
      <c r="BB101" s="47"/>
      <c r="BC101" s="47"/>
    </row>
    <row r="102" spans="12:55" x14ac:dyDescent="0.25">
      <c r="L102" s="47"/>
      <c r="AV102" s="47"/>
      <c r="AW102" s="47"/>
      <c r="AX102" s="47"/>
      <c r="AY102" s="47"/>
      <c r="AZ102" s="47"/>
      <c r="BA102" s="47"/>
      <c r="BB102" s="47"/>
      <c r="BC102" s="47"/>
    </row>
    <row r="103" spans="12:55" x14ac:dyDescent="0.25">
      <c r="L103" s="47"/>
      <c r="AV103" s="47"/>
      <c r="AW103" s="47"/>
      <c r="AX103" s="47"/>
      <c r="AY103" s="47"/>
      <c r="AZ103" s="47"/>
      <c r="BA103" s="47"/>
      <c r="BB103" s="47"/>
      <c r="BC103" s="47"/>
    </row>
    <row r="104" spans="12:55" x14ac:dyDescent="0.25">
      <c r="L104" s="47"/>
      <c r="AV104" s="47"/>
      <c r="AW104" s="47"/>
      <c r="AX104" s="47"/>
      <c r="AY104" s="47"/>
      <c r="AZ104" s="47"/>
      <c r="BA104" s="47"/>
      <c r="BB104" s="47"/>
      <c r="BC104" s="47"/>
    </row>
    <row r="105" spans="12:55" x14ac:dyDescent="0.25">
      <c r="L105" s="47"/>
      <c r="AV105" s="47"/>
      <c r="AW105" s="47"/>
      <c r="AX105" s="47"/>
      <c r="AY105" s="47"/>
      <c r="AZ105" s="47"/>
      <c r="BA105" s="47"/>
      <c r="BB105" s="47"/>
      <c r="BC105" s="47"/>
    </row>
    <row r="106" spans="12:55" x14ac:dyDescent="0.25">
      <c r="L106" s="47"/>
      <c r="AV106" s="47"/>
      <c r="AW106" s="47"/>
      <c r="AX106" s="47"/>
      <c r="AY106" s="47"/>
      <c r="AZ106" s="47"/>
      <c r="BA106" s="47"/>
      <c r="BB106" s="47"/>
      <c r="BC106" s="47"/>
    </row>
    <row r="107" spans="12:55" x14ac:dyDescent="0.25">
      <c r="L107" s="47"/>
      <c r="AV107" s="47"/>
      <c r="AW107" s="47"/>
      <c r="AX107" s="47"/>
      <c r="AY107" s="47"/>
      <c r="AZ107" s="47"/>
      <c r="BA107" s="47"/>
      <c r="BB107" s="47"/>
      <c r="BC107" s="47"/>
    </row>
    <row r="108" spans="12:55" x14ac:dyDescent="0.25">
      <c r="L108" s="47"/>
      <c r="AV108" s="47"/>
      <c r="AW108" s="47"/>
      <c r="AX108" s="47"/>
      <c r="AY108" s="47"/>
      <c r="AZ108" s="47"/>
      <c r="BA108" s="47"/>
      <c r="BB108" s="47"/>
      <c r="BC108" s="47"/>
    </row>
    <row r="109" spans="12:55" x14ac:dyDescent="0.25">
      <c r="L109" s="47"/>
      <c r="AV109" s="47"/>
      <c r="AW109" s="47"/>
      <c r="AX109" s="47"/>
      <c r="AY109" s="47"/>
      <c r="AZ109" s="47"/>
      <c r="BA109" s="47"/>
      <c r="BB109" s="47"/>
      <c r="BC109" s="47"/>
    </row>
    <row r="110" spans="12:55" x14ac:dyDescent="0.25">
      <c r="L110" s="47"/>
      <c r="AV110" s="47"/>
      <c r="AW110" s="47"/>
      <c r="AX110" s="47"/>
      <c r="AY110" s="47"/>
      <c r="AZ110" s="47"/>
      <c r="BA110" s="47"/>
      <c r="BB110" s="47"/>
      <c r="BC110" s="47"/>
    </row>
    <row r="111" spans="12:55" x14ac:dyDescent="0.25">
      <c r="L111" s="47"/>
      <c r="AV111" s="47"/>
      <c r="AW111" s="47"/>
      <c r="AX111" s="47"/>
      <c r="AY111" s="47"/>
      <c r="AZ111" s="47"/>
      <c r="BA111" s="47"/>
      <c r="BB111" s="47"/>
      <c r="BC111" s="47"/>
    </row>
    <row r="112" spans="12:55" x14ac:dyDescent="0.25">
      <c r="L112" s="47"/>
      <c r="AV112" s="47"/>
      <c r="AW112" s="47"/>
      <c r="AX112" s="47"/>
      <c r="AY112" s="47"/>
      <c r="AZ112" s="47"/>
      <c r="BA112" s="47"/>
      <c r="BB112" s="47"/>
      <c r="BC112" s="47"/>
    </row>
    <row r="113" spans="12:55" x14ac:dyDescent="0.25">
      <c r="L113" s="47"/>
      <c r="AV113" s="47"/>
      <c r="AW113" s="47"/>
      <c r="AX113" s="47"/>
      <c r="AY113" s="47"/>
      <c r="AZ113" s="47"/>
      <c r="BA113" s="47"/>
      <c r="BB113" s="47"/>
      <c r="BC113" s="47"/>
    </row>
    <row r="114" spans="12:55" x14ac:dyDescent="0.25">
      <c r="L114" s="47"/>
      <c r="AV114" s="47"/>
      <c r="AW114" s="47"/>
      <c r="AX114" s="47"/>
      <c r="AY114" s="47"/>
      <c r="AZ114" s="47"/>
      <c r="BA114" s="47"/>
      <c r="BB114" s="47"/>
      <c r="BC114" s="47"/>
    </row>
    <row r="115" spans="12:55" x14ac:dyDescent="0.25">
      <c r="L115" s="47"/>
      <c r="AV115" s="47"/>
      <c r="AW115" s="47"/>
      <c r="AX115" s="47"/>
      <c r="AY115" s="47"/>
      <c r="AZ115" s="47"/>
      <c r="BA115" s="47"/>
      <c r="BB115" s="47"/>
      <c r="BC115" s="47"/>
    </row>
    <row r="116" spans="12:55" x14ac:dyDescent="0.25">
      <c r="L116" s="47"/>
      <c r="AV116" s="47"/>
      <c r="AW116" s="47"/>
      <c r="AX116" s="47"/>
      <c r="AY116" s="47"/>
      <c r="AZ116" s="47"/>
      <c r="BA116" s="47"/>
      <c r="BB116" s="47"/>
      <c r="BC116" s="47"/>
    </row>
    <row r="117" spans="12:55" x14ac:dyDescent="0.25">
      <c r="L117" s="47"/>
      <c r="AV117" s="47"/>
      <c r="AW117" s="47"/>
      <c r="AX117" s="47"/>
      <c r="AY117" s="47"/>
      <c r="AZ117" s="47"/>
      <c r="BA117" s="47"/>
      <c r="BB117" s="47"/>
      <c r="BC117" s="47"/>
    </row>
    <row r="118" spans="12:55" x14ac:dyDescent="0.25">
      <c r="L118" s="47"/>
      <c r="AV118" s="47"/>
      <c r="AW118" s="47"/>
      <c r="AX118" s="47"/>
      <c r="AY118" s="47"/>
      <c r="AZ118" s="47"/>
      <c r="BA118" s="47"/>
      <c r="BB118" s="47"/>
      <c r="BC118" s="47"/>
    </row>
    <row r="119" spans="12:55" x14ac:dyDescent="0.25">
      <c r="L119" s="47"/>
      <c r="AV119" s="47"/>
      <c r="AW119" s="47"/>
      <c r="AX119" s="47"/>
      <c r="AY119" s="47"/>
      <c r="AZ119" s="47"/>
      <c r="BA119" s="47"/>
      <c r="BB119" s="47"/>
      <c r="BC119" s="47"/>
    </row>
    <row r="120" spans="12:55" x14ac:dyDescent="0.25">
      <c r="L120" s="47"/>
      <c r="AV120" s="47"/>
      <c r="AW120" s="47"/>
      <c r="AX120" s="47"/>
      <c r="AY120" s="47"/>
      <c r="AZ120" s="47"/>
      <c r="BA120" s="47"/>
      <c r="BB120" s="47"/>
      <c r="BC120" s="47"/>
    </row>
    <row r="121" spans="12:55" x14ac:dyDescent="0.25">
      <c r="L121" s="47"/>
      <c r="AV121" s="47"/>
      <c r="AW121" s="47"/>
      <c r="AX121" s="47"/>
      <c r="AY121" s="47"/>
      <c r="AZ121" s="47"/>
      <c r="BA121" s="47"/>
      <c r="BB121" s="47"/>
      <c r="BC121" s="47"/>
    </row>
    <row r="122" spans="12:55" x14ac:dyDescent="0.25">
      <c r="L122" s="47"/>
      <c r="AV122" s="47"/>
      <c r="AW122" s="47"/>
      <c r="AX122" s="47"/>
      <c r="AY122" s="47"/>
      <c r="AZ122" s="47"/>
      <c r="BA122" s="47"/>
      <c r="BB122" s="47"/>
      <c r="BC122" s="47"/>
    </row>
    <row r="123" spans="12:55" x14ac:dyDescent="0.25">
      <c r="L123" s="47"/>
      <c r="AV123" s="47"/>
      <c r="AW123" s="47"/>
      <c r="AX123" s="47"/>
      <c r="AY123" s="47"/>
      <c r="AZ123" s="47"/>
      <c r="BA123" s="47"/>
      <c r="BB123" s="47"/>
      <c r="BC123" s="47"/>
    </row>
    <row r="124" spans="12:55" x14ac:dyDescent="0.25">
      <c r="L124" s="47"/>
      <c r="AV124" s="47"/>
      <c r="AW124" s="47"/>
      <c r="AX124" s="47"/>
      <c r="AY124" s="47"/>
      <c r="AZ124" s="47"/>
      <c r="BA124" s="47"/>
      <c r="BB124" s="47"/>
      <c r="BC124" s="47"/>
    </row>
    <row r="125" spans="12:55" x14ac:dyDescent="0.25">
      <c r="L125" s="47"/>
      <c r="AV125" s="47"/>
      <c r="AW125" s="47"/>
      <c r="AX125" s="47"/>
      <c r="AY125" s="47"/>
      <c r="AZ125" s="47"/>
      <c r="BA125" s="47"/>
      <c r="BB125" s="47"/>
      <c r="BC125" s="47"/>
    </row>
    <row r="126" spans="12:55" x14ac:dyDescent="0.25">
      <c r="L126" s="47"/>
      <c r="AV126" s="47"/>
      <c r="AW126" s="47"/>
      <c r="AX126" s="47"/>
      <c r="AY126" s="47"/>
      <c r="AZ126" s="47"/>
      <c r="BA126" s="47"/>
      <c r="BB126" s="47"/>
      <c r="BC126" s="47"/>
    </row>
    <row r="127" spans="12:55" x14ac:dyDescent="0.25">
      <c r="L127" s="47"/>
      <c r="AV127" s="47"/>
      <c r="AW127" s="47"/>
      <c r="AX127" s="47"/>
      <c r="AY127" s="47"/>
      <c r="AZ127" s="47"/>
      <c r="BA127" s="47"/>
      <c r="BB127" s="47"/>
      <c r="BC127" s="47"/>
    </row>
    <row r="128" spans="12:55" x14ac:dyDescent="0.25">
      <c r="L128" s="47"/>
      <c r="AV128" s="47"/>
      <c r="AW128" s="47"/>
      <c r="AX128" s="47"/>
      <c r="AY128" s="47"/>
      <c r="AZ128" s="47"/>
      <c r="BA128" s="47"/>
      <c r="BB128" s="47"/>
      <c r="BC128" s="47"/>
    </row>
    <row r="129" spans="12:55" x14ac:dyDescent="0.25">
      <c r="L129" s="47"/>
      <c r="AV129" s="47"/>
      <c r="AW129" s="47"/>
      <c r="AX129" s="47"/>
      <c r="AY129" s="47"/>
      <c r="AZ129" s="47"/>
      <c r="BA129" s="47"/>
      <c r="BB129" s="47"/>
      <c r="BC129" s="47"/>
    </row>
    <row r="130" spans="12:55" x14ac:dyDescent="0.25">
      <c r="L130" s="47"/>
      <c r="AV130" s="47"/>
      <c r="AW130" s="47"/>
      <c r="AX130" s="47"/>
      <c r="AY130" s="47"/>
      <c r="AZ130" s="47"/>
      <c r="BA130" s="47"/>
      <c r="BB130" s="47"/>
      <c r="BC130" s="47"/>
    </row>
    <row r="131" spans="12:55" x14ac:dyDescent="0.25">
      <c r="L131" s="47"/>
      <c r="AV131" s="47"/>
      <c r="AW131" s="47"/>
      <c r="AX131" s="47"/>
      <c r="AY131" s="47"/>
      <c r="AZ131" s="47"/>
      <c r="BA131" s="47"/>
      <c r="BB131" s="47"/>
      <c r="BC131" s="47"/>
    </row>
    <row r="132" spans="12:55" x14ac:dyDescent="0.25">
      <c r="L132" s="47"/>
      <c r="AV132" s="47"/>
      <c r="AW132" s="47"/>
      <c r="AX132" s="47"/>
      <c r="AY132" s="47"/>
      <c r="AZ132" s="47"/>
      <c r="BA132" s="47"/>
      <c r="BB132" s="47"/>
      <c r="BC132" s="47"/>
    </row>
    <row r="133" spans="12:55" x14ac:dyDescent="0.25">
      <c r="L133" s="47"/>
      <c r="AV133" s="47"/>
      <c r="AW133" s="47"/>
      <c r="AX133" s="47"/>
      <c r="AY133" s="47"/>
      <c r="AZ133" s="47"/>
      <c r="BA133" s="47"/>
      <c r="BB133" s="47"/>
      <c r="BC133" s="47"/>
    </row>
    <row r="134" spans="12:55" x14ac:dyDescent="0.25">
      <c r="L134" s="47"/>
      <c r="AV134" s="47"/>
      <c r="AW134" s="47"/>
      <c r="AX134" s="47"/>
      <c r="AY134" s="47"/>
      <c r="AZ134" s="47"/>
      <c r="BA134" s="47"/>
      <c r="BB134" s="47"/>
      <c r="BC134" s="47"/>
    </row>
    <row r="135" spans="12:55" x14ac:dyDescent="0.25">
      <c r="L135" s="47"/>
      <c r="AV135" s="47"/>
      <c r="AW135" s="47"/>
      <c r="AX135" s="47"/>
      <c r="AY135" s="47"/>
      <c r="AZ135" s="47"/>
      <c r="BA135" s="47"/>
      <c r="BB135" s="47"/>
      <c r="BC135" s="47"/>
    </row>
    <row r="136" spans="12:55" x14ac:dyDescent="0.25">
      <c r="L136" s="47"/>
      <c r="AV136" s="47"/>
      <c r="AW136" s="47"/>
      <c r="AX136" s="47"/>
      <c r="AY136" s="47"/>
      <c r="AZ136" s="47"/>
      <c r="BA136" s="47"/>
      <c r="BB136" s="47"/>
      <c r="BC136" s="47"/>
    </row>
    <row r="137" spans="12:55" x14ac:dyDescent="0.25">
      <c r="L137" s="47"/>
      <c r="AV137" s="47"/>
      <c r="AW137" s="47"/>
      <c r="AX137" s="47"/>
      <c r="AY137" s="47"/>
      <c r="AZ137" s="47"/>
      <c r="BA137" s="47"/>
      <c r="BB137" s="47"/>
      <c r="BC137" s="47"/>
    </row>
    <row r="138" spans="12:55" x14ac:dyDescent="0.25">
      <c r="L138" s="47"/>
      <c r="AV138" s="47"/>
      <c r="AW138" s="47"/>
      <c r="AX138" s="47"/>
      <c r="AY138" s="47"/>
      <c r="AZ138" s="47"/>
      <c r="BA138" s="47"/>
      <c r="BB138" s="47"/>
      <c r="BC138" s="47"/>
    </row>
    <row r="139" spans="12:55" x14ac:dyDescent="0.25">
      <c r="L139" s="47"/>
      <c r="AV139" s="47"/>
      <c r="AW139" s="47"/>
      <c r="AX139" s="47"/>
      <c r="AY139" s="47"/>
      <c r="AZ139" s="47"/>
      <c r="BA139" s="47"/>
      <c r="BB139" s="47"/>
      <c r="BC139" s="47"/>
    </row>
    <row r="140" spans="12:55" x14ac:dyDescent="0.25">
      <c r="L140" s="47"/>
      <c r="AV140" s="47"/>
      <c r="AW140" s="47"/>
      <c r="AX140" s="47"/>
      <c r="AY140" s="47"/>
      <c r="AZ140" s="47"/>
      <c r="BA140" s="47"/>
      <c r="BB140" s="47"/>
      <c r="BC140" s="47"/>
    </row>
    <row r="141" spans="12:55" x14ac:dyDescent="0.25">
      <c r="L141" s="47"/>
      <c r="AV141" s="47"/>
      <c r="AW141" s="47"/>
      <c r="AX141" s="47"/>
      <c r="AY141" s="47"/>
      <c r="AZ141" s="47"/>
      <c r="BA141" s="47"/>
      <c r="BB141" s="47"/>
      <c r="BC141" s="47"/>
    </row>
    <row r="142" spans="12:55" x14ac:dyDescent="0.25">
      <c r="L142" s="47"/>
      <c r="AV142" s="47"/>
      <c r="AW142" s="47"/>
      <c r="AX142" s="47"/>
      <c r="AY142" s="47"/>
      <c r="AZ142" s="47"/>
      <c r="BA142" s="47"/>
      <c r="BB142" s="47"/>
      <c r="BC142" s="47"/>
    </row>
    <row r="143" spans="12:55" x14ac:dyDescent="0.25">
      <c r="L143" s="47"/>
      <c r="AV143" s="47"/>
      <c r="AW143" s="47"/>
      <c r="AX143" s="47"/>
      <c r="AY143" s="47"/>
      <c r="AZ143" s="47"/>
      <c r="BA143" s="47"/>
      <c r="BB143" s="47"/>
      <c r="BC143" s="47"/>
    </row>
    <row r="144" spans="12:55" x14ac:dyDescent="0.25">
      <c r="L144" s="47"/>
      <c r="AV144" s="47"/>
      <c r="AW144" s="47"/>
      <c r="AX144" s="47"/>
      <c r="AY144" s="47"/>
      <c r="AZ144" s="47"/>
      <c r="BA144" s="47"/>
      <c r="BB144" s="47"/>
      <c r="BC144" s="47"/>
    </row>
    <row r="145" spans="12:55" x14ac:dyDescent="0.25">
      <c r="L145" s="47"/>
      <c r="AV145" s="47"/>
      <c r="AW145" s="47"/>
      <c r="AX145" s="47"/>
      <c r="AY145" s="47"/>
      <c r="AZ145" s="47"/>
      <c r="BA145" s="47"/>
      <c r="BB145" s="47"/>
      <c r="BC145" s="47"/>
    </row>
    <row r="146" spans="12:55" x14ac:dyDescent="0.25">
      <c r="L146" s="47"/>
      <c r="AV146" s="47"/>
      <c r="AW146" s="47"/>
      <c r="AX146" s="47"/>
      <c r="AY146" s="47"/>
      <c r="AZ146" s="47"/>
      <c r="BA146" s="47"/>
      <c r="BB146" s="47"/>
      <c r="BC146" s="47"/>
    </row>
    <row r="147" spans="12:55" x14ac:dyDescent="0.25">
      <c r="L147" s="47"/>
      <c r="AV147" s="47"/>
      <c r="AW147" s="47"/>
      <c r="AX147" s="47"/>
      <c r="AY147" s="47"/>
      <c r="AZ147" s="47"/>
      <c r="BA147" s="47"/>
      <c r="BB147" s="47"/>
      <c r="BC147" s="47"/>
    </row>
    <row r="148" spans="12:55" x14ac:dyDescent="0.25">
      <c r="L148" s="47"/>
      <c r="AV148" s="47"/>
      <c r="AW148" s="47"/>
      <c r="AX148" s="47"/>
      <c r="AY148" s="47"/>
      <c r="AZ148" s="47"/>
      <c r="BA148" s="47"/>
      <c r="BB148" s="47"/>
      <c r="BC148" s="47"/>
    </row>
    <row r="149" spans="12:55" x14ac:dyDescent="0.25">
      <c r="L149" s="47"/>
      <c r="AV149" s="47"/>
      <c r="AW149" s="47"/>
      <c r="AX149" s="47"/>
      <c r="AY149" s="47"/>
      <c r="AZ149" s="47"/>
      <c r="BA149" s="47"/>
      <c r="BB149" s="47"/>
      <c r="BC149" s="47"/>
    </row>
    <row r="150" spans="12:55" x14ac:dyDescent="0.25">
      <c r="L150" s="47"/>
      <c r="AV150" s="47"/>
      <c r="AW150" s="47"/>
      <c r="AX150" s="47"/>
      <c r="AY150" s="47"/>
      <c r="AZ150" s="47"/>
      <c r="BA150" s="47"/>
      <c r="BB150" s="47"/>
      <c r="BC150" s="47"/>
    </row>
    <row r="151" spans="12:55" x14ac:dyDescent="0.25">
      <c r="L151" s="47"/>
      <c r="AV151" s="47"/>
      <c r="AW151" s="47"/>
      <c r="AX151" s="47"/>
      <c r="AY151" s="47"/>
      <c r="AZ151" s="47"/>
      <c r="BA151" s="47"/>
      <c r="BB151" s="47"/>
      <c r="BC151" s="47"/>
    </row>
    <row r="152" spans="12:55" x14ac:dyDescent="0.25">
      <c r="L152" s="47"/>
      <c r="AV152" s="47"/>
      <c r="AW152" s="47"/>
      <c r="AX152" s="47"/>
      <c r="AY152" s="47"/>
      <c r="AZ152" s="47"/>
      <c r="BA152" s="47"/>
      <c r="BB152" s="47"/>
      <c r="BC152" s="47"/>
    </row>
    <row r="153" spans="12:55" x14ac:dyDescent="0.25">
      <c r="L153" s="47"/>
      <c r="AV153" s="47"/>
      <c r="AW153" s="47"/>
      <c r="AX153" s="47"/>
      <c r="AY153" s="47"/>
      <c r="AZ153" s="47"/>
      <c r="BA153" s="47"/>
      <c r="BB153" s="47"/>
      <c r="BC153" s="47"/>
    </row>
    <row r="154" spans="12:55" x14ac:dyDescent="0.25">
      <c r="L154" s="47"/>
      <c r="AV154" s="47"/>
      <c r="AW154" s="47"/>
      <c r="AX154" s="47"/>
      <c r="AY154" s="47"/>
      <c r="AZ154" s="47"/>
      <c r="BA154" s="47"/>
      <c r="BB154" s="47"/>
      <c r="BC154" s="47"/>
    </row>
    <row r="155" spans="12:55" x14ac:dyDescent="0.25">
      <c r="L155" s="47"/>
      <c r="AV155" s="47"/>
      <c r="AW155" s="47"/>
      <c r="AX155" s="47"/>
      <c r="AY155" s="47"/>
      <c r="AZ155" s="47"/>
      <c r="BA155" s="47"/>
      <c r="BB155" s="47"/>
      <c r="BC155" s="47"/>
    </row>
    <row r="156" spans="12:55" x14ac:dyDescent="0.25">
      <c r="L156" s="47"/>
      <c r="AV156" s="47"/>
      <c r="AW156" s="47"/>
      <c r="AX156" s="47"/>
      <c r="AY156" s="47"/>
      <c r="AZ156" s="47"/>
      <c r="BA156" s="47"/>
      <c r="BB156" s="47"/>
      <c r="BC156" s="47"/>
    </row>
    <row r="157" spans="12:55" x14ac:dyDescent="0.25">
      <c r="L157" s="47"/>
      <c r="AV157" s="47"/>
      <c r="AW157" s="47"/>
      <c r="AX157" s="47"/>
      <c r="AY157" s="47"/>
      <c r="AZ157" s="47"/>
      <c r="BA157" s="47"/>
      <c r="BB157" s="47"/>
      <c r="BC157" s="47"/>
    </row>
    <row r="158" spans="12:55" x14ac:dyDescent="0.25">
      <c r="L158" s="47"/>
      <c r="AV158" s="47"/>
      <c r="AW158" s="47"/>
      <c r="AX158" s="47"/>
      <c r="AY158" s="47"/>
      <c r="AZ158" s="47"/>
      <c r="BA158" s="47"/>
      <c r="BB158" s="47"/>
      <c r="BC158" s="47"/>
    </row>
    <row r="159" spans="12:55" x14ac:dyDescent="0.25">
      <c r="L159" s="47"/>
      <c r="AV159" s="47"/>
      <c r="AW159" s="47"/>
      <c r="AX159" s="47"/>
      <c r="AY159" s="47"/>
      <c r="AZ159" s="47"/>
      <c r="BA159" s="47"/>
      <c r="BB159" s="47"/>
      <c r="BC159" s="47"/>
    </row>
    <row r="160" spans="12:55" x14ac:dyDescent="0.25">
      <c r="L160" s="47"/>
      <c r="AV160" s="47"/>
      <c r="AW160" s="47"/>
      <c r="AX160" s="47"/>
      <c r="AY160" s="47"/>
      <c r="AZ160" s="47"/>
      <c r="BA160" s="47"/>
      <c r="BB160" s="47"/>
      <c r="BC160" s="47"/>
    </row>
    <row r="161" spans="12:55" x14ac:dyDescent="0.25">
      <c r="L161" s="47"/>
      <c r="AV161" s="47"/>
      <c r="AW161" s="47"/>
      <c r="AX161" s="47"/>
      <c r="AY161" s="47"/>
      <c r="AZ161" s="47"/>
      <c r="BA161" s="47"/>
      <c r="BB161" s="47"/>
      <c r="BC161" s="47"/>
    </row>
    <row r="162" spans="12:55" x14ac:dyDescent="0.25">
      <c r="L162" s="47"/>
      <c r="AV162" s="47"/>
      <c r="AW162" s="47"/>
      <c r="AX162" s="47"/>
      <c r="AY162" s="47"/>
      <c r="AZ162" s="47"/>
      <c r="BA162" s="47"/>
      <c r="BB162" s="47"/>
      <c r="BC162" s="47"/>
    </row>
    <row r="163" spans="12:55" x14ac:dyDescent="0.25">
      <c r="L163" s="47"/>
      <c r="AV163" s="47"/>
      <c r="AW163" s="47"/>
      <c r="AX163" s="47"/>
      <c r="AY163" s="47"/>
      <c r="AZ163" s="47"/>
      <c r="BA163" s="47"/>
      <c r="BB163" s="47"/>
      <c r="BC163" s="47"/>
    </row>
    <row r="164" spans="12:55" x14ac:dyDescent="0.25">
      <c r="L164" s="47"/>
      <c r="AV164" s="47"/>
      <c r="AW164" s="47"/>
      <c r="AX164" s="47"/>
      <c r="AY164" s="47"/>
      <c r="AZ164" s="47"/>
      <c r="BA164" s="47"/>
      <c r="BB164" s="47"/>
      <c r="BC164" s="47"/>
    </row>
    <row r="165" spans="12:55" x14ac:dyDescent="0.25">
      <c r="L165" s="47"/>
      <c r="AV165" s="47"/>
      <c r="AW165" s="47"/>
      <c r="AX165" s="47"/>
      <c r="AY165" s="47"/>
      <c r="AZ165" s="47"/>
      <c r="BA165" s="47"/>
      <c r="BB165" s="47"/>
      <c r="BC165" s="47"/>
    </row>
    <row r="166" spans="12:55" x14ac:dyDescent="0.25">
      <c r="L166" s="47"/>
      <c r="AV166" s="47"/>
      <c r="AW166" s="47"/>
      <c r="AX166" s="47"/>
      <c r="AY166" s="47"/>
      <c r="AZ166" s="47"/>
      <c r="BA166" s="47"/>
      <c r="BB166" s="47"/>
      <c r="BC166" s="47"/>
    </row>
    <row r="167" spans="12:55" x14ac:dyDescent="0.25">
      <c r="L167" s="47"/>
      <c r="AV167" s="47"/>
      <c r="AW167" s="47"/>
      <c r="AX167" s="47"/>
      <c r="AY167" s="47"/>
      <c r="AZ167" s="47"/>
      <c r="BA167" s="47"/>
      <c r="BB167" s="47"/>
      <c r="BC167" s="47"/>
    </row>
    <row r="168" spans="12:55" x14ac:dyDescent="0.25">
      <c r="L168" s="47"/>
      <c r="AV168" s="47"/>
      <c r="AW168" s="47"/>
      <c r="AX168" s="47"/>
      <c r="AY168" s="47"/>
      <c r="AZ168" s="47"/>
      <c r="BA168" s="47"/>
      <c r="BB168" s="47"/>
      <c r="BC168" s="47"/>
    </row>
    <row r="169" spans="12:55" x14ac:dyDescent="0.25">
      <c r="L169" s="47"/>
      <c r="AV169" s="47"/>
      <c r="AW169" s="47"/>
      <c r="AX169" s="47"/>
      <c r="AY169" s="47"/>
      <c r="AZ169" s="47"/>
      <c r="BA169" s="47"/>
      <c r="BB169" s="47"/>
      <c r="BC169" s="47"/>
    </row>
    <row r="170" spans="12:55" x14ac:dyDescent="0.25">
      <c r="L170" s="47"/>
      <c r="AV170" s="47"/>
      <c r="AW170" s="47"/>
      <c r="AX170" s="47"/>
      <c r="AY170" s="47"/>
      <c r="AZ170" s="47"/>
      <c r="BA170" s="47"/>
      <c r="BB170" s="47"/>
      <c r="BC170" s="47"/>
    </row>
    <row r="171" spans="12:55" x14ac:dyDescent="0.25">
      <c r="L171" s="47"/>
      <c r="AV171" s="47"/>
      <c r="AW171" s="47"/>
      <c r="AX171" s="47"/>
      <c r="AY171" s="47"/>
      <c r="AZ171" s="47"/>
      <c r="BA171" s="47"/>
      <c r="BB171" s="47"/>
      <c r="BC171" s="47"/>
    </row>
    <row r="172" spans="12:55" x14ac:dyDescent="0.25">
      <c r="L172" s="47"/>
      <c r="AV172" s="47"/>
      <c r="AW172" s="47"/>
      <c r="AX172" s="47"/>
      <c r="AY172" s="47"/>
      <c r="AZ172" s="47"/>
      <c r="BA172" s="47"/>
      <c r="BB172" s="47"/>
      <c r="BC172" s="47"/>
    </row>
    <row r="173" spans="12:55" x14ac:dyDescent="0.25">
      <c r="L173" s="47"/>
      <c r="AV173" s="47"/>
      <c r="AW173" s="47"/>
      <c r="AX173" s="47"/>
      <c r="AY173" s="47"/>
      <c r="AZ173" s="47"/>
      <c r="BA173" s="47"/>
      <c r="BB173" s="47"/>
      <c r="BC173" s="47"/>
    </row>
    <row r="174" spans="12:55" x14ac:dyDescent="0.25">
      <c r="L174" s="47"/>
      <c r="AV174" s="47"/>
      <c r="AW174" s="47"/>
      <c r="AX174" s="47"/>
      <c r="AY174" s="47"/>
      <c r="AZ174" s="47"/>
      <c r="BA174" s="47"/>
      <c r="BB174" s="47"/>
      <c r="BC174" s="47"/>
    </row>
    <row r="175" spans="12:55" x14ac:dyDescent="0.25">
      <c r="L175" s="47"/>
      <c r="AV175" s="47"/>
      <c r="AW175" s="47"/>
      <c r="AX175" s="47"/>
      <c r="AY175" s="47"/>
      <c r="AZ175" s="47"/>
      <c r="BA175" s="47"/>
      <c r="BB175" s="47"/>
      <c r="BC175" s="47"/>
    </row>
    <row r="176" spans="12:55" x14ac:dyDescent="0.25">
      <c r="L176" s="47"/>
      <c r="AV176" s="47"/>
      <c r="AW176" s="47"/>
      <c r="AX176" s="47"/>
      <c r="AY176" s="47"/>
      <c r="AZ176" s="47"/>
      <c r="BA176" s="47"/>
      <c r="BB176" s="47"/>
      <c r="BC176" s="47"/>
    </row>
    <row r="177" spans="12:55" x14ac:dyDescent="0.25">
      <c r="L177" s="47"/>
      <c r="AV177" s="47"/>
      <c r="AW177" s="47"/>
      <c r="AX177" s="47"/>
      <c r="AY177" s="47"/>
      <c r="AZ177" s="47"/>
      <c r="BA177" s="47"/>
      <c r="BB177" s="47"/>
      <c r="BC177" s="47"/>
    </row>
    <row r="178" spans="12:55" x14ac:dyDescent="0.25">
      <c r="L178" s="47"/>
      <c r="AV178" s="47"/>
      <c r="AW178" s="47"/>
      <c r="AX178" s="47"/>
      <c r="AY178" s="47"/>
      <c r="AZ178" s="47"/>
      <c r="BA178" s="47"/>
      <c r="BB178" s="47"/>
      <c r="BC178" s="47"/>
    </row>
    <row r="179" spans="12:55" x14ac:dyDescent="0.25">
      <c r="L179" s="47"/>
      <c r="AV179" s="47"/>
      <c r="AW179" s="47"/>
      <c r="AX179" s="47"/>
      <c r="AY179" s="47"/>
      <c r="AZ179" s="47"/>
      <c r="BA179" s="47"/>
      <c r="BB179" s="47"/>
      <c r="BC179" s="47"/>
    </row>
    <row r="180" spans="12:55" x14ac:dyDescent="0.25">
      <c r="L180" s="47"/>
      <c r="AV180" s="47"/>
      <c r="AW180" s="47"/>
      <c r="AX180" s="47"/>
      <c r="AY180" s="47"/>
      <c r="AZ180" s="47"/>
      <c r="BA180" s="47"/>
      <c r="BB180" s="47"/>
      <c r="BC180" s="47"/>
    </row>
    <row r="181" spans="12:55" x14ac:dyDescent="0.25">
      <c r="L181" s="47"/>
      <c r="AV181" s="47"/>
      <c r="AW181" s="47"/>
      <c r="AX181" s="47"/>
      <c r="AY181" s="47"/>
      <c r="AZ181" s="47"/>
      <c r="BA181" s="47"/>
      <c r="BB181" s="47"/>
      <c r="BC181" s="47"/>
    </row>
    <row r="182" spans="12:55" x14ac:dyDescent="0.25">
      <c r="L182" s="47"/>
      <c r="AV182" s="47"/>
      <c r="AW182" s="47"/>
      <c r="AX182" s="47"/>
      <c r="AY182" s="47"/>
      <c r="AZ182" s="47"/>
      <c r="BA182" s="47"/>
      <c r="BB182" s="47"/>
      <c r="BC182" s="47"/>
    </row>
    <row r="183" spans="12:55" x14ac:dyDescent="0.25">
      <c r="L183" s="47"/>
      <c r="AV183" s="47"/>
      <c r="AW183" s="47"/>
      <c r="AX183" s="47"/>
      <c r="AY183" s="47"/>
      <c r="AZ183" s="47"/>
      <c r="BA183" s="47"/>
      <c r="BB183" s="47"/>
      <c r="BC183" s="47"/>
    </row>
    <row r="184" spans="12:55" x14ac:dyDescent="0.25">
      <c r="L184" s="47"/>
      <c r="AV184" s="47"/>
      <c r="AW184" s="47"/>
      <c r="AX184" s="47"/>
      <c r="AY184" s="47"/>
      <c r="AZ184" s="47"/>
      <c r="BA184" s="47"/>
      <c r="BB184" s="47"/>
      <c r="BC184" s="47"/>
    </row>
    <row r="185" spans="12:55" x14ac:dyDescent="0.25">
      <c r="L185" s="47"/>
      <c r="AV185" s="47"/>
      <c r="AW185" s="47"/>
      <c r="AX185" s="47"/>
      <c r="AY185" s="47"/>
      <c r="AZ185" s="47"/>
      <c r="BA185" s="47"/>
      <c r="BB185" s="47"/>
      <c r="BC185" s="47"/>
    </row>
    <row r="186" spans="12:55" x14ac:dyDescent="0.25">
      <c r="L186" s="47"/>
      <c r="AV186" s="47"/>
      <c r="AW186" s="47"/>
      <c r="AX186" s="47"/>
      <c r="AY186" s="47"/>
      <c r="AZ186" s="47"/>
      <c r="BA186" s="47"/>
      <c r="BB186" s="47"/>
      <c r="BC186" s="47"/>
    </row>
    <row r="187" spans="12:55" x14ac:dyDescent="0.25">
      <c r="L187" s="47"/>
      <c r="AV187" s="47"/>
      <c r="AW187" s="47"/>
      <c r="AX187" s="47"/>
      <c r="AY187" s="47"/>
      <c r="AZ187" s="47"/>
      <c r="BA187" s="47"/>
      <c r="BB187" s="47"/>
      <c r="BC187" s="47"/>
    </row>
    <row r="188" spans="12:55" x14ac:dyDescent="0.25">
      <c r="L188" s="47"/>
      <c r="AV188" s="47"/>
      <c r="AW188" s="47"/>
      <c r="AX188" s="47"/>
      <c r="AY188" s="47"/>
      <c r="AZ188" s="47"/>
      <c r="BA188" s="47"/>
      <c r="BB188" s="47"/>
      <c r="BC188" s="47"/>
    </row>
    <row r="189" spans="12:55" x14ac:dyDescent="0.25">
      <c r="L189" s="47"/>
      <c r="AV189" s="47"/>
      <c r="AW189" s="47"/>
      <c r="AX189" s="47"/>
      <c r="AY189" s="47"/>
      <c r="AZ189" s="47"/>
      <c r="BA189" s="47"/>
      <c r="BB189" s="47"/>
      <c r="BC189" s="47"/>
    </row>
    <row r="190" spans="12:55" x14ac:dyDescent="0.25">
      <c r="L190" s="47"/>
      <c r="AV190" s="47"/>
      <c r="AW190" s="47"/>
      <c r="AX190" s="47"/>
      <c r="AY190" s="47"/>
      <c r="AZ190" s="47"/>
      <c r="BA190" s="47"/>
      <c r="BB190" s="47"/>
      <c r="BC190" s="47"/>
    </row>
    <row r="191" spans="12:55" x14ac:dyDescent="0.25">
      <c r="L191" s="47"/>
      <c r="AV191" s="47"/>
      <c r="AW191" s="47"/>
      <c r="AX191" s="47"/>
      <c r="AY191" s="47"/>
      <c r="AZ191" s="47"/>
      <c r="BA191" s="47"/>
      <c r="BB191" s="47"/>
      <c r="BC191" s="47"/>
    </row>
    <row r="192" spans="12:55" x14ac:dyDescent="0.25">
      <c r="L192" s="47"/>
      <c r="AV192" s="47"/>
      <c r="AW192" s="47"/>
      <c r="AX192" s="47"/>
      <c r="AY192" s="47"/>
      <c r="AZ192" s="47"/>
      <c r="BA192" s="47"/>
      <c r="BB192" s="47"/>
      <c r="BC192" s="47"/>
    </row>
    <row r="193" spans="12:55" x14ac:dyDescent="0.25">
      <c r="L193" s="47"/>
      <c r="AV193" s="47"/>
      <c r="AW193" s="47"/>
      <c r="AX193" s="47"/>
      <c r="AY193" s="47"/>
      <c r="AZ193" s="47"/>
      <c r="BA193" s="47"/>
      <c r="BB193" s="47"/>
      <c r="BC193" s="47"/>
    </row>
    <row r="194" spans="12:55" x14ac:dyDescent="0.25">
      <c r="L194" s="47"/>
      <c r="AV194" s="47"/>
      <c r="AW194" s="47"/>
      <c r="AX194" s="47"/>
      <c r="AY194" s="47"/>
      <c r="AZ194" s="47"/>
      <c r="BA194" s="47"/>
      <c r="BB194" s="47"/>
      <c r="BC194" s="47"/>
    </row>
    <row r="195" spans="12:55" x14ac:dyDescent="0.25">
      <c r="L195" s="47"/>
      <c r="AV195" s="47"/>
      <c r="AW195" s="47"/>
      <c r="AX195" s="47"/>
      <c r="AY195" s="47"/>
      <c r="AZ195" s="47"/>
      <c r="BA195" s="47"/>
      <c r="BB195" s="47"/>
      <c r="BC195" s="47"/>
    </row>
    <row r="196" spans="12:55" x14ac:dyDescent="0.25">
      <c r="L196" s="47"/>
      <c r="AV196" s="47"/>
      <c r="AW196" s="47"/>
      <c r="AX196" s="47"/>
      <c r="AY196" s="47"/>
      <c r="AZ196" s="47"/>
      <c r="BA196" s="47"/>
      <c r="BB196" s="47"/>
      <c r="BC196" s="47"/>
    </row>
    <row r="197" spans="12:55" x14ac:dyDescent="0.25">
      <c r="L197" s="47"/>
      <c r="AV197" s="47"/>
      <c r="AW197" s="47"/>
      <c r="AX197" s="47"/>
      <c r="AY197" s="47"/>
      <c r="AZ197" s="47"/>
      <c r="BA197" s="47"/>
      <c r="BB197" s="47"/>
      <c r="BC197" s="47"/>
    </row>
    <row r="198" spans="12:55" x14ac:dyDescent="0.25">
      <c r="L198" s="47"/>
      <c r="AV198" s="47"/>
      <c r="AW198" s="47"/>
      <c r="AX198" s="47"/>
      <c r="AY198" s="47"/>
      <c r="AZ198" s="47"/>
      <c r="BA198" s="47"/>
      <c r="BB198" s="47"/>
      <c r="BC198" s="47"/>
    </row>
    <row r="199" spans="12:55" x14ac:dyDescent="0.25">
      <c r="L199" s="47"/>
      <c r="AV199" s="47"/>
      <c r="AW199" s="47"/>
      <c r="AX199" s="47"/>
      <c r="AY199" s="47"/>
      <c r="AZ199" s="47"/>
      <c r="BA199" s="47"/>
      <c r="BB199" s="47"/>
      <c r="BC199" s="47"/>
    </row>
    <row r="200" spans="12:55" x14ac:dyDescent="0.25">
      <c r="L200" s="47"/>
      <c r="AV200" s="47"/>
      <c r="AW200" s="47"/>
      <c r="AX200" s="47"/>
      <c r="AY200" s="47"/>
      <c r="AZ200" s="47"/>
      <c r="BA200" s="47"/>
      <c r="BB200" s="47"/>
      <c r="BC200" s="47"/>
    </row>
    <row r="201" spans="12:55" x14ac:dyDescent="0.25">
      <c r="L201" s="47"/>
      <c r="AV201" s="47"/>
      <c r="AW201" s="47"/>
      <c r="AX201" s="47"/>
      <c r="AY201" s="47"/>
      <c r="AZ201" s="47"/>
      <c r="BA201" s="47"/>
      <c r="BB201" s="47"/>
      <c r="BC201" s="47"/>
    </row>
    <row r="202" spans="12:55" x14ac:dyDescent="0.25">
      <c r="L202" s="47"/>
      <c r="AV202" s="47"/>
      <c r="AW202" s="47"/>
      <c r="AX202" s="47"/>
      <c r="AY202" s="47"/>
      <c r="AZ202" s="47"/>
      <c r="BA202" s="47"/>
      <c r="BB202" s="47"/>
      <c r="BC202" s="47"/>
    </row>
    <row r="203" spans="12:55" x14ac:dyDescent="0.25">
      <c r="L203" s="47"/>
      <c r="AV203" s="47"/>
      <c r="AW203" s="47"/>
      <c r="AX203" s="47"/>
      <c r="AY203" s="47"/>
      <c r="AZ203" s="47"/>
      <c r="BA203" s="47"/>
      <c r="BB203" s="47"/>
      <c r="BC203" s="47"/>
    </row>
    <row r="204" spans="12:55" x14ac:dyDescent="0.25">
      <c r="L204" s="47"/>
      <c r="AV204" s="47"/>
      <c r="AW204" s="47"/>
      <c r="AX204" s="47"/>
      <c r="AY204" s="47"/>
      <c r="AZ204" s="47"/>
      <c r="BA204" s="47"/>
      <c r="BB204" s="47"/>
      <c r="BC204" s="47"/>
    </row>
    <row r="205" spans="12:55" x14ac:dyDescent="0.25">
      <c r="L205" s="47"/>
      <c r="AV205" s="47"/>
      <c r="AW205" s="47"/>
      <c r="AX205" s="47"/>
      <c r="AY205" s="47"/>
      <c r="AZ205" s="47"/>
      <c r="BA205" s="47"/>
      <c r="BB205" s="47"/>
      <c r="BC205" s="47"/>
    </row>
    <row r="206" spans="12:55" x14ac:dyDescent="0.25">
      <c r="L206" s="47"/>
      <c r="AV206" s="47"/>
      <c r="AW206" s="47"/>
      <c r="AX206" s="47"/>
      <c r="AY206" s="47"/>
      <c r="AZ206" s="47"/>
      <c r="BA206" s="47"/>
      <c r="BB206" s="47"/>
      <c r="BC206" s="47"/>
    </row>
    <row r="207" spans="12:55" x14ac:dyDescent="0.25">
      <c r="L207" s="47"/>
      <c r="AV207" s="47"/>
      <c r="AW207" s="47"/>
      <c r="AX207" s="47"/>
      <c r="AY207" s="47"/>
      <c r="AZ207" s="47"/>
      <c r="BA207" s="47"/>
      <c r="BB207" s="47"/>
      <c r="BC207" s="47"/>
    </row>
    <row r="208" spans="12:55" x14ac:dyDescent="0.25">
      <c r="L208" s="47"/>
      <c r="AV208" s="47"/>
      <c r="AW208" s="47"/>
      <c r="AX208" s="47"/>
      <c r="AY208" s="47"/>
      <c r="AZ208" s="47"/>
      <c r="BA208" s="47"/>
      <c r="BB208" s="47"/>
      <c r="BC208" s="47"/>
    </row>
    <row r="209" spans="12:55" x14ac:dyDescent="0.25">
      <c r="L209" s="47"/>
      <c r="AV209" s="47"/>
      <c r="AW209" s="47"/>
      <c r="AX209" s="47"/>
      <c r="AY209" s="47"/>
      <c r="AZ209" s="47"/>
      <c r="BA209" s="47"/>
      <c r="BB209" s="47"/>
      <c r="BC209" s="47"/>
    </row>
    <row r="210" spans="12:55" x14ac:dyDescent="0.25">
      <c r="L210" s="47"/>
      <c r="AV210" s="47"/>
      <c r="AW210" s="47"/>
      <c r="AX210" s="47"/>
      <c r="AY210" s="47"/>
      <c r="AZ210" s="47"/>
      <c r="BA210" s="47"/>
      <c r="BB210" s="47"/>
      <c r="BC210" s="47"/>
    </row>
    <row r="211" spans="12:55" x14ac:dyDescent="0.25">
      <c r="L211" s="47"/>
      <c r="AV211" s="47"/>
      <c r="AW211" s="47"/>
      <c r="AX211" s="47"/>
      <c r="AY211" s="47"/>
      <c r="AZ211" s="47"/>
      <c r="BA211" s="47"/>
      <c r="BB211" s="47"/>
      <c r="BC211" s="47"/>
    </row>
    <row r="212" spans="12:55" x14ac:dyDescent="0.25">
      <c r="L212" s="47"/>
      <c r="AV212" s="47"/>
      <c r="AW212" s="47"/>
      <c r="AX212" s="47"/>
      <c r="AY212" s="47"/>
      <c r="AZ212" s="47"/>
      <c r="BA212" s="47"/>
      <c r="BB212" s="47"/>
      <c r="BC212" s="47"/>
    </row>
    <row r="213" spans="12:55" x14ac:dyDescent="0.25">
      <c r="L213" s="47"/>
      <c r="AV213" s="47"/>
      <c r="AW213" s="47"/>
      <c r="AX213" s="47"/>
      <c r="AY213" s="47"/>
      <c r="AZ213" s="47"/>
      <c r="BA213" s="47"/>
      <c r="BB213" s="47"/>
      <c r="BC213" s="47"/>
    </row>
    <row r="214" spans="12:55" x14ac:dyDescent="0.25">
      <c r="L214" s="47"/>
      <c r="AV214" s="47"/>
      <c r="AW214" s="47"/>
      <c r="AX214" s="47"/>
      <c r="AY214" s="47"/>
      <c r="AZ214" s="47"/>
      <c r="BA214" s="47"/>
      <c r="BB214" s="47"/>
      <c r="BC214" s="47"/>
    </row>
    <row r="215" spans="12:55" x14ac:dyDescent="0.25">
      <c r="L215" s="47"/>
      <c r="AV215" s="47"/>
      <c r="AW215" s="47"/>
      <c r="AX215" s="47"/>
      <c r="AY215" s="47"/>
      <c r="AZ215" s="47"/>
      <c r="BA215" s="47"/>
      <c r="BB215" s="47"/>
      <c r="BC215" s="47"/>
    </row>
    <row r="216" spans="12:55" x14ac:dyDescent="0.25">
      <c r="L216" s="47"/>
      <c r="AV216" s="47"/>
      <c r="AW216" s="47"/>
      <c r="AX216" s="47"/>
      <c r="AY216" s="47"/>
      <c r="AZ216" s="47"/>
      <c r="BA216" s="47"/>
      <c r="BB216" s="47"/>
      <c r="BC216" s="47"/>
    </row>
    <row r="217" spans="12:55" x14ac:dyDescent="0.25">
      <c r="L217" s="47"/>
      <c r="AV217" s="47"/>
      <c r="AW217" s="47"/>
      <c r="AX217" s="47"/>
      <c r="AY217" s="47"/>
      <c r="AZ217" s="47"/>
      <c r="BA217" s="47"/>
      <c r="BB217" s="47"/>
      <c r="BC217" s="47"/>
    </row>
    <row r="218" spans="12:55" x14ac:dyDescent="0.25">
      <c r="L218" s="47"/>
      <c r="AV218" s="47"/>
      <c r="AW218" s="47"/>
      <c r="AX218" s="47"/>
      <c r="AY218" s="47"/>
      <c r="AZ218" s="47"/>
      <c r="BA218" s="47"/>
      <c r="BB218" s="47"/>
      <c r="BC218" s="47"/>
    </row>
    <row r="219" spans="12:55" x14ac:dyDescent="0.25">
      <c r="L219" s="47"/>
      <c r="AV219" s="47"/>
      <c r="AW219" s="47"/>
      <c r="AX219" s="47"/>
      <c r="AY219" s="47"/>
      <c r="AZ219" s="47"/>
      <c r="BA219" s="47"/>
      <c r="BB219" s="47"/>
      <c r="BC219" s="47"/>
    </row>
    <row r="220" spans="12:55" x14ac:dyDescent="0.25">
      <c r="L220" s="47"/>
      <c r="AV220" s="47"/>
      <c r="AW220" s="47"/>
      <c r="AX220" s="47"/>
      <c r="AY220" s="47"/>
      <c r="AZ220" s="47"/>
      <c r="BA220" s="47"/>
      <c r="BB220" s="47"/>
      <c r="BC220" s="47"/>
    </row>
    <row r="221" spans="12:55" x14ac:dyDescent="0.25">
      <c r="L221" s="47"/>
      <c r="AV221" s="47"/>
      <c r="AW221" s="47"/>
      <c r="AX221" s="47"/>
      <c r="AY221" s="47"/>
      <c r="AZ221" s="47"/>
      <c r="BA221" s="47"/>
      <c r="BB221" s="47"/>
      <c r="BC221" s="47"/>
    </row>
    <row r="222" spans="12:55" x14ac:dyDescent="0.25">
      <c r="L222" s="47"/>
      <c r="AV222" s="47"/>
      <c r="AW222" s="47"/>
      <c r="AX222" s="47"/>
      <c r="AY222" s="47"/>
      <c r="AZ222" s="47"/>
      <c r="BA222" s="47"/>
      <c r="BB222" s="47"/>
      <c r="BC222" s="47"/>
    </row>
    <row r="223" spans="12:55" x14ac:dyDescent="0.25">
      <c r="L223" s="47"/>
      <c r="AV223" s="47"/>
      <c r="AW223" s="47"/>
      <c r="AX223" s="47"/>
      <c r="AY223" s="47"/>
      <c r="AZ223" s="47"/>
      <c r="BA223" s="47"/>
      <c r="BB223" s="47"/>
      <c r="BC223" s="47"/>
    </row>
    <row r="224" spans="12:55" x14ac:dyDescent="0.25">
      <c r="L224" s="47"/>
      <c r="AV224" s="47"/>
      <c r="AW224" s="47"/>
      <c r="AX224" s="47"/>
      <c r="AY224" s="47"/>
      <c r="AZ224" s="47"/>
      <c r="BA224" s="47"/>
      <c r="BB224" s="47"/>
      <c r="BC224" s="47"/>
    </row>
    <row r="225" spans="12:55" x14ac:dyDescent="0.25">
      <c r="L225" s="47"/>
      <c r="AV225" s="47"/>
      <c r="AW225" s="47"/>
      <c r="AX225" s="47"/>
      <c r="AY225" s="47"/>
      <c r="AZ225" s="47"/>
      <c r="BA225" s="47"/>
      <c r="BB225" s="47"/>
      <c r="BC225" s="47"/>
    </row>
    <row r="226" spans="12:55" x14ac:dyDescent="0.25">
      <c r="L226" s="47"/>
      <c r="AV226" s="47"/>
      <c r="AW226" s="47"/>
      <c r="AX226" s="47"/>
      <c r="AY226" s="47"/>
      <c r="AZ226" s="47"/>
      <c r="BA226" s="47"/>
      <c r="BB226" s="47"/>
      <c r="BC226" s="47"/>
    </row>
    <row r="227" spans="12:55" x14ac:dyDescent="0.25">
      <c r="L227" s="47"/>
      <c r="AV227" s="47"/>
      <c r="AW227" s="47"/>
      <c r="AX227" s="47"/>
      <c r="AY227" s="47"/>
      <c r="AZ227" s="47"/>
      <c r="BA227" s="47"/>
      <c r="BB227" s="47"/>
      <c r="BC227" s="47"/>
    </row>
    <row r="228" spans="12:55" x14ac:dyDescent="0.25">
      <c r="L228" s="47"/>
      <c r="AV228" s="47"/>
      <c r="AW228" s="47"/>
      <c r="AX228" s="47"/>
      <c r="AY228" s="47"/>
      <c r="AZ228" s="47"/>
      <c r="BA228" s="47"/>
      <c r="BB228" s="47"/>
      <c r="BC228" s="47"/>
    </row>
    <row r="229" spans="12:55" x14ac:dyDescent="0.25">
      <c r="L229" s="47"/>
      <c r="AV229" s="47"/>
      <c r="AW229" s="47"/>
      <c r="AX229" s="47"/>
      <c r="AY229" s="47"/>
      <c r="AZ229" s="47"/>
      <c r="BA229" s="47"/>
      <c r="BB229" s="47"/>
      <c r="BC229" s="47"/>
    </row>
    <row r="230" spans="12:55" x14ac:dyDescent="0.25">
      <c r="L230" s="47"/>
      <c r="AV230" s="47"/>
      <c r="AW230" s="47"/>
      <c r="AX230" s="47"/>
      <c r="AY230" s="47"/>
      <c r="AZ230" s="47"/>
      <c r="BA230" s="47"/>
      <c r="BB230" s="47"/>
      <c r="BC230" s="47"/>
    </row>
    <row r="231" spans="12:55" x14ac:dyDescent="0.25">
      <c r="L231" s="47"/>
      <c r="AV231" s="47"/>
      <c r="AW231" s="47"/>
      <c r="AX231" s="47"/>
      <c r="AY231" s="47"/>
      <c r="AZ231" s="47"/>
      <c r="BA231" s="47"/>
      <c r="BB231" s="47"/>
      <c r="BC231" s="47"/>
    </row>
    <row r="232" spans="12:55" x14ac:dyDescent="0.25">
      <c r="L232" s="47"/>
      <c r="AV232" s="47"/>
      <c r="AW232" s="47"/>
      <c r="AX232" s="47"/>
      <c r="AY232" s="47"/>
      <c r="AZ232" s="47"/>
      <c r="BA232" s="47"/>
      <c r="BB232" s="47"/>
      <c r="BC232" s="47"/>
    </row>
    <row r="233" spans="12:55" x14ac:dyDescent="0.25">
      <c r="L233" s="47"/>
      <c r="AV233" s="47"/>
      <c r="AW233" s="47"/>
      <c r="AX233" s="47"/>
      <c r="AY233" s="47"/>
      <c r="AZ233" s="47"/>
      <c r="BA233" s="47"/>
      <c r="BB233" s="47"/>
      <c r="BC233" s="47"/>
    </row>
    <row r="234" spans="12:55" x14ac:dyDescent="0.25">
      <c r="L234" s="47"/>
      <c r="AV234" s="47"/>
      <c r="AW234" s="47"/>
      <c r="AX234" s="47"/>
      <c r="AY234" s="47"/>
      <c r="AZ234" s="47"/>
      <c r="BA234" s="47"/>
      <c r="BB234" s="47"/>
      <c r="BC234" s="47"/>
    </row>
    <row r="235" spans="12:55" x14ac:dyDescent="0.25">
      <c r="L235" s="47"/>
      <c r="AV235" s="47"/>
      <c r="AW235" s="47"/>
      <c r="AX235" s="47"/>
      <c r="AY235" s="47"/>
      <c r="AZ235" s="47"/>
      <c r="BA235" s="47"/>
      <c r="BB235" s="47"/>
      <c r="BC235" s="47"/>
    </row>
    <row r="236" spans="12:55" x14ac:dyDescent="0.25">
      <c r="L236" s="47"/>
      <c r="AV236" s="47"/>
      <c r="AW236" s="47"/>
      <c r="AX236" s="47"/>
      <c r="AY236" s="47"/>
      <c r="AZ236" s="47"/>
      <c r="BA236" s="47"/>
      <c r="BB236" s="47"/>
      <c r="BC236" s="47"/>
    </row>
    <row r="237" spans="12:55" x14ac:dyDescent="0.25">
      <c r="L237" s="47"/>
      <c r="AV237" s="47"/>
      <c r="AW237" s="47"/>
      <c r="AX237" s="47"/>
      <c r="AY237" s="47"/>
      <c r="AZ237" s="47"/>
      <c r="BA237" s="47"/>
      <c r="BB237" s="47"/>
      <c r="BC237" s="47"/>
    </row>
    <row r="238" spans="12:55" x14ac:dyDescent="0.25">
      <c r="L238" s="47"/>
      <c r="AV238" s="47"/>
      <c r="AW238" s="47"/>
      <c r="AX238" s="47"/>
      <c r="AY238" s="47"/>
      <c r="AZ238" s="47"/>
      <c r="BA238" s="47"/>
      <c r="BB238" s="47"/>
      <c r="BC238" s="47"/>
    </row>
    <row r="239" spans="12:55" x14ac:dyDescent="0.25">
      <c r="L239" s="47"/>
      <c r="AV239" s="47"/>
      <c r="AW239" s="47"/>
      <c r="AX239" s="47"/>
      <c r="AY239" s="47"/>
      <c r="AZ239" s="47"/>
      <c r="BA239" s="47"/>
      <c r="BB239" s="47"/>
      <c r="BC239" s="47"/>
    </row>
    <row r="240" spans="12:55" x14ac:dyDescent="0.25">
      <c r="L240" s="47"/>
      <c r="AV240" s="47"/>
      <c r="AW240" s="47"/>
      <c r="AX240" s="47"/>
      <c r="AY240" s="47"/>
      <c r="AZ240" s="47"/>
      <c r="BA240" s="47"/>
      <c r="BB240" s="47"/>
      <c r="BC240" s="47"/>
    </row>
    <row r="241" spans="12:55" x14ac:dyDescent="0.25">
      <c r="L241" s="47"/>
      <c r="AV241" s="47"/>
      <c r="AW241" s="47"/>
      <c r="AX241" s="47"/>
      <c r="AY241" s="47"/>
      <c r="AZ241" s="47"/>
      <c r="BA241" s="47"/>
      <c r="BB241" s="47"/>
      <c r="BC241" s="47"/>
    </row>
    <row r="242" spans="12:55" x14ac:dyDescent="0.25">
      <c r="L242" s="47"/>
      <c r="AV242" s="47"/>
      <c r="AW242" s="47"/>
      <c r="AX242" s="47"/>
      <c r="AY242" s="47"/>
      <c r="AZ242" s="47"/>
      <c r="BA242" s="47"/>
      <c r="BB242" s="47"/>
      <c r="BC242" s="47"/>
    </row>
    <row r="243" spans="12:55" x14ac:dyDescent="0.25">
      <c r="L243" s="47"/>
      <c r="AV243" s="47"/>
      <c r="AW243" s="47"/>
      <c r="AX243" s="47"/>
      <c r="AY243" s="47"/>
      <c r="AZ243" s="47"/>
      <c r="BA243" s="47"/>
      <c r="BB243" s="47"/>
      <c r="BC243" s="47"/>
    </row>
    <row r="244" spans="12:55" x14ac:dyDescent="0.25">
      <c r="L244" s="47"/>
      <c r="AV244" s="47"/>
      <c r="AW244" s="47"/>
      <c r="AX244" s="47"/>
      <c r="AY244" s="47"/>
      <c r="AZ244" s="47"/>
      <c r="BA244" s="47"/>
      <c r="BB244" s="47"/>
      <c r="BC244" s="47"/>
    </row>
    <row r="245" spans="12:55" x14ac:dyDescent="0.25">
      <c r="L245" s="47"/>
      <c r="AV245" s="47"/>
      <c r="AW245" s="47"/>
      <c r="AX245" s="47"/>
      <c r="AY245" s="47"/>
      <c r="AZ245" s="47"/>
      <c r="BA245" s="47"/>
      <c r="BB245" s="47"/>
      <c r="BC245" s="47"/>
    </row>
    <row r="246" spans="12:55" x14ac:dyDescent="0.25">
      <c r="L246" s="47"/>
      <c r="AV246" s="47"/>
      <c r="AW246" s="47"/>
      <c r="AX246" s="47"/>
      <c r="AY246" s="47"/>
      <c r="AZ246" s="47"/>
      <c r="BA246" s="47"/>
      <c r="BB246" s="47"/>
      <c r="BC246" s="47"/>
    </row>
    <row r="247" spans="12:55" x14ac:dyDescent="0.25">
      <c r="L247" s="47"/>
      <c r="AV247" s="47"/>
      <c r="AW247" s="47"/>
      <c r="AX247" s="47"/>
      <c r="AY247" s="47"/>
      <c r="AZ247" s="47"/>
      <c r="BA247" s="47"/>
      <c r="BB247" s="47"/>
      <c r="BC247" s="47"/>
    </row>
    <row r="248" spans="12:55" x14ac:dyDescent="0.25">
      <c r="L248" s="47"/>
      <c r="AV248" s="47"/>
      <c r="AW248" s="47"/>
      <c r="AX248" s="47"/>
      <c r="AY248" s="47"/>
      <c r="AZ248" s="47"/>
      <c r="BA248" s="47"/>
      <c r="BB248" s="47"/>
      <c r="BC248" s="47"/>
    </row>
    <row r="249" spans="12:55" x14ac:dyDescent="0.25">
      <c r="L249" s="47"/>
      <c r="AV249" s="47"/>
      <c r="AW249" s="47"/>
      <c r="AX249" s="47"/>
      <c r="AY249" s="47"/>
      <c r="AZ249" s="47"/>
      <c r="BA249" s="47"/>
      <c r="BB249" s="47"/>
      <c r="BC249" s="47"/>
    </row>
    <row r="250" spans="12:55" x14ac:dyDescent="0.25">
      <c r="L250" s="47"/>
      <c r="AV250" s="47"/>
      <c r="AW250" s="47"/>
      <c r="AX250" s="47"/>
      <c r="AY250" s="47"/>
      <c r="AZ250" s="47"/>
      <c r="BA250" s="47"/>
      <c r="BB250" s="47"/>
      <c r="BC250" s="47"/>
    </row>
    <row r="251" spans="12:55" x14ac:dyDescent="0.25">
      <c r="L251" s="47"/>
      <c r="AV251" s="47"/>
      <c r="AW251" s="47"/>
      <c r="AX251" s="47"/>
      <c r="AY251" s="47"/>
      <c r="AZ251" s="47"/>
      <c r="BA251" s="47"/>
      <c r="BB251" s="47"/>
      <c r="BC251" s="47"/>
    </row>
    <row r="252" spans="12:55" x14ac:dyDescent="0.25">
      <c r="L252" s="47"/>
      <c r="AV252" s="47"/>
      <c r="AW252" s="47"/>
      <c r="AX252" s="47"/>
      <c r="AY252" s="47"/>
      <c r="AZ252" s="47"/>
      <c r="BA252" s="47"/>
      <c r="BB252" s="47"/>
      <c r="BC252" s="47"/>
    </row>
    <row r="253" spans="12:55" x14ac:dyDescent="0.25">
      <c r="L253" s="47"/>
      <c r="AV253" s="47"/>
      <c r="AW253" s="47"/>
      <c r="AX253" s="47"/>
      <c r="AY253" s="47"/>
      <c r="AZ253" s="47"/>
      <c r="BA253" s="47"/>
      <c r="BB253" s="47"/>
      <c r="BC253" s="47"/>
    </row>
    <row r="254" spans="12:55" x14ac:dyDescent="0.25">
      <c r="L254" s="47"/>
      <c r="AV254" s="47"/>
      <c r="AW254" s="47"/>
      <c r="AX254" s="47"/>
      <c r="AY254" s="47"/>
      <c r="AZ254" s="47"/>
      <c r="BA254" s="47"/>
      <c r="BB254" s="47"/>
      <c r="BC254" s="47"/>
    </row>
    <row r="255" spans="12:55" x14ac:dyDescent="0.25">
      <c r="L255" s="47"/>
      <c r="AV255" s="47"/>
      <c r="AW255" s="47"/>
      <c r="AX255" s="47"/>
      <c r="AY255" s="47"/>
      <c r="AZ255" s="47"/>
      <c r="BA255" s="47"/>
      <c r="BB255" s="47"/>
      <c r="BC255" s="47"/>
    </row>
    <row r="256" spans="12:55" x14ac:dyDescent="0.25">
      <c r="L256" s="47"/>
      <c r="AV256" s="47"/>
      <c r="AW256" s="47"/>
      <c r="AX256" s="47"/>
      <c r="AY256" s="47"/>
      <c r="AZ256" s="47"/>
      <c r="BA256" s="47"/>
      <c r="BB256" s="47"/>
      <c r="BC256" s="47"/>
    </row>
    <row r="257" spans="12:55" x14ac:dyDescent="0.25">
      <c r="L257" s="47"/>
      <c r="AV257" s="47"/>
      <c r="AW257" s="47"/>
      <c r="AX257" s="47"/>
      <c r="AY257" s="47"/>
      <c r="AZ257" s="47"/>
      <c r="BA257" s="47"/>
      <c r="BB257" s="47"/>
      <c r="BC257" s="47"/>
    </row>
    <row r="258" spans="12:55" x14ac:dyDescent="0.25">
      <c r="L258" s="47"/>
      <c r="AV258" s="47"/>
      <c r="AW258" s="47"/>
      <c r="AX258" s="47"/>
      <c r="AY258" s="47"/>
      <c r="AZ258" s="47"/>
      <c r="BA258" s="47"/>
      <c r="BB258" s="47"/>
      <c r="BC258" s="47"/>
    </row>
    <row r="259" spans="12:55" x14ac:dyDescent="0.25">
      <c r="L259" s="47"/>
      <c r="AV259" s="47"/>
      <c r="AW259" s="47"/>
      <c r="AX259" s="47"/>
      <c r="AY259" s="47"/>
      <c r="AZ259" s="47"/>
      <c r="BA259" s="47"/>
      <c r="BB259" s="47"/>
      <c r="BC259" s="47"/>
    </row>
    <row r="260" spans="12:55" x14ac:dyDescent="0.25">
      <c r="L260" s="47"/>
      <c r="AV260" s="47"/>
      <c r="AW260" s="47"/>
      <c r="AX260" s="47"/>
      <c r="AY260" s="47"/>
      <c r="AZ260" s="47"/>
      <c r="BA260" s="47"/>
      <c r="BB260" s="47"/>
      <c r="BC260" s="47"/>
    </row>
    <row r="261" spans="12:55" x14ac:dyDescent="0.25">
      <c r="L261" s="47"/>
      <c r="AV261" s="47"/>
      <c r="AW261" s="47"/>
      <c r="AX261" s="47"/>
      <c r="AY261" s="47"/>
      <c r="AZ261" s="47"/>
      <c r="BA261" s="47"/>
      <c r="BB261" s="47"/>
      <c r="BC261" s="47"/>
    </row>
    <row r="262" spans="12:55" x14ac:dyDescent="0.25">
      <c r="L262" s="47"/>
      <c r="AV262" s="47"/>
      <c r="AW262" s="47"/>
      <c r="AX262" s="47"/>
      <c r="AY262" s="47"/>
      <c r="AZ262" s="47"/>
      <c r="BA262" s="47"/>
      <c r="BB262" s="47"/>
      <c r="BC262" s="47"/>
    </row>
    <row r="263" spans="12:55" x14ac:dyDescent="0.25">
      <c r="L263" s="47"/>
      <c r="AV263" s="47"/>
      <c r="AW263" s="47"/>
      <c r="AX263" s="47"/>
      <c r="AY263" s="47"/>
      <c r="AZ263" s="47"/>
      <c r="BA263" s="47"/>
      <c r="BB263" s="47"/>
      <c r="BC263" s="47"/>
    </row>
    <row r="264" spans="12:55" x14ac:dyDescent="0.25">
      <c r="L264" s="47"/>
      <c r="AV264" s="47"/>
      <c r="AW264" s="47"/>
      <c r="AX264" s="47"/>
      <c r="AY264" s="47"/>
      <c r="AZ264" s="47"/>
      <c r="BA264" s="47"/>
      <c r="BB264" s="47"/>
      <c r="BC264" s="47"/>
    </row>
    <row r="265" spans="12:55" x14ac:dyDescent="0.25">
      <c r="L265" s="47"/>
      <c r="AV265" s="47"/>
      <c r="AW265" s="47"/>
      <c r="AX265" s="47"/>
      <c r="AY265" s="47"/>
      <c r="AZ265" s="47"/>
      <c r="BA265" s="47"/>
      <c r="BB265" s="47"/>
      <c r="BC265" s="47"/>
    </row>
    <row r="266" spans="12:55" x14ac:dyDescent="0.25">
      <c r="L266" s="47"/>
      <c r="AV266" s="47"/>
      <c r="AW266" s="47"/>
      <c r="AX266" s="47"/>
      <c r="AY266" s="47"/>
      <c r="AZ266" s="47"/>
      <c r="BA266" s="47"/>
      <c r="BB266" s="47"/>
      <c r="BC266" s="47"/>
    </row>
    <row r="267" spans="12:55" x14ac:dyDescent="0.25">
      <c r="L267" s="47"/>
      <c r="AV267" s="47"/>
      <c r="AW267" s="47"/>
      <c r="AX267" s="47"/>
      <c r="AY267" s="47"/>
      <c r="AZ267" s="47"/>
      <c r="BA267" s="47"/>
      <c r="BB267" s="47"/>
      <c r="BC267" s="47"/>
    </row>
    <row r="268" spans="12:55" x14ac:dyDescent="0.25">
      <c r="L268" s="47"/>
      <c r="AV268" s="47"/>
      <c r="AW268" s="47"/>
      <c r="AX268" s="47"/>
      <c r="AY268" s="47"/>
      <c r="AZ268" s="47"/>
      <c r="BA268" s="47"/>
      <c r="BB268" s="47"/>
      <c r="BC268" s="47"/>
    </row>
    <row r="269" spans="12:55" x14ac:dyDescent="0.25">
      <c r="L269" s="47"/>
      <c r="AV269" s="47"/>
      <c r="AW269" s="47"/>
      <c r="AX269" s="47"/>
      <c r="AY269" s="47"/>
      <c r="AZ269" s="47"/>
      <c r="BA269" s="47"/>
      <c r="BB269" s="47"/>
      <c r="BC269" s="47"/>
    </row>
    <row r="270" spans="12:55" x14ac:dyDescent="0.25">
      <c r="L270" s="47"/>
      <c r="AV270" s="47"/>
      <c r="AW270" s="47"/>
      <c r="AX270" s="47"/>
      <c r="AY270" s="47"/>
      <c r="AZ270" s="47"/>
      <c r="BA270" s="47"/>
      <c r="BB270" s="47"/>
      <c r="BC270" s="47"/>
    </row>
    <row r="271" spans="12:55" x14ac:dyDescent="0.25">
      <c r="L271" s="47"/>
      <c r="AV271" s="47"/>
      <c r="AW271" s="47"/>
      <c r="AX271" s="47"/>
      <c r="AY271" s="47"/>
      <c r="AZ271" s="47"/>
      <c r="BA271" s="47"/>
      <c r="BB271" s="47"/>
      <c r="BC271" s="47"/>
    </row>
    <row r="272" spans="12:55" x14ac:dyDescent="0.25">
      <c r="L272" s="47"/>
      <c r="AV272" s="47"/>
      <c r="AW272" s="47"/>
      <c r="AX272" s="47"/>
      <c r="AY272" s="47"/>
      <c r="AZ272" s="47"/>
      <c r="BA272" s="47"/>
      <c r="BB272" s="47"/>
      <c r="BC272" s="47"/>
    </row>
    <row r="273" spans="12:55" x14ac:dyDescent="0.25">
      <c r="L273" s="47"/>
      <c r="AV273" s="47"/>
      <c r="AW273" s="47"/>
      <c r="AX273" s="47"/>
      <c r="AY273" s="47"/>
      <c r="AZ273" s="47"/>
      <c r="BA273" s="47"/>
      <c r="BB273" s="47"/>
      <c r="BC273" s="47"/>
    </row>
    <row r="274" spans="12:55" x14ac:dyDescent="0.25">
      <c r="L274" s="47"/>
      <c r="AV274" s="47"/>
      <c r="AW274" s="47"/>
      <c r="AX274" s="47"/>
      <c r="AY274" s="47"/>
      <c r="AZ274" s="47"/>
      <c r="BA274" s="47"/>
      <c r="BB274" s="47"/>
      <c r="BC274" s="47"/>
    </row>
    <row r="275" spans="12:55" x14ac:dyDescent="0.25">
      <c r="L275" s="47"/>
      <c r="AV275" s="47"/>
      <c r="AW275" s="47"/>
      <c r="AX275" s="47"/>
      <c r="AY275" s="47"/>
      <c r="AZ275" s="47"/>
      <c r="BA275" s="47"/>
      <c r="BB275" s="47"/>
      <c r="BC275" s="47"/>
    </row>
    <row r="276" spans="12:55" x14ac:dyDescent="0.25">
      <c r="L276" s="47"/>
      <c r="AV276" s="47"/>
      <c r="AW276" s="47"/>
      <c r="AX276" s="47"/>
      <c r="AY276" s="47"/>
      <c r="AZ276" s="47"/>
      <c r="BA276" s="47"/>
      <c r="BB276" s="47"/>
      <c r="BC276" s="47"/>
    </row>
    <row r="277" spans="12:55" x14ac:dyDescent="0.25">
      <c r="L277" s="47"/>
      <c r="AV277" s="47"/>
      <c r="AW277" s="47"/>
      <c r="AX277" s="47"/>
      <c r="AY277" s="47"/>
      <c r="AZ277" s="47"/>
      <c r="BA277" s="47"/>
      <c r="BB277" s="47"/>
      <c r="BC277" s="47"/>
    </row>
    <row r="278" spans="12:55" x14ac:dyDescent="0.25">
      <c r="L278" s="47"/>
      <c r="AV278" s="47"/>
      <c r="AW278" s="47"/>
      <c r="AX278" s="47"/>
      <c r="AY278" s="47"/>
      <c r="AZ278" s="47"/>
      <c r="BA278" s="47"/>
      <c r="BB278" s="47"/>
      <c r="BC278" s="47"/>
    </row>
    <row r="279" spans="12:55" x14ac:dyDescent="0.25">
      <c r="L279" s="47"/>
      <c r="AV279" s="47"/>
      <c r="AW279" s="47"/>
      <c r="AX279" s="47"/>
      <c r="AY279" s="47"/>
      <c r="AZ279" s="47"/>
      <c r="BA279" s="47"/>
      <c r="BB279" s="47"/>
      <c r="BC279" s="47"/>
    </row>
    <row r="280" spans="12:55" x14ac:dyDescent="0.25">
      <c r="L280" s="47"/>
      <c r="AV280" s="47"/>
      <c r="AW280" s="47"/>
      <c r="AX280" s="47"/>
      <c r="AY280" s="47"/>
      <c r="AZ280" s="47"/>
      <c r="BA280" s="47"/>
      <c r="BB280" s="47"/>
      <c r="BC280" s="47"/>
    </row>
    <row r="281" spans="12:55" x14ac:dyDescent="0.25">
      <c r="L281" s="47"/>
      <c r="AV281" s="47"/>
      <c r="AW281" s="47"/>
      <c r="AX281" s="47"/>
      <c r="AY281" s="47"/>
      <c r="AZ281" s="47"/>
      <c r="BA281" s="47"/>
      <c r="BB281" s="47"/>
      <c r="BC281" s="47"/>
    </row>
    <row r="282" spans="12:55" x14ac:dyDescent="0.25">
      <c r="L282" s="47"/>
      <c r="AV282" s="47"/>
      <c r="AW282" s="47"/>
      <c r="AX282" s="47"/>
      <c r="AY282" s="47"/>
      <c r="AZ282" s="47"/>
      <c r="BA282" s="47"/>
      <c r="BB282" s="47"/>
      <c r="BC282" s="47"/>
    </row>
    <row r="283" spans="12:55" x14ac:dyDescent="0.25">
      <c r="L283" s="47"/>
      <c r="AV283" s="47"/>
      <c r="AW283" s="47"/>
      <c r="AX283" s="47"/>
      <c r="AY283" s="47"/>
      <c r="AZ283" s="47"/>
      <c r="BA283" s="47"/>
      <c r="BB283" s="47"/>
      <c r="BC283" s="47"/>
    </row>
    <row r="284" spans="12:55" x14ac:dyDescent="0.25">
      <c r="L284" s="47"/>
      <c r="AV284" s="47"/>
      <c r="AW284" s="47"/>
      <c r="AX284" s="47"/>
      <c r="AY284" s="47"/>
      <c r="AZ284" s="47"/>
      <c r="BA284" s="47"/>
      <c r="BB284" s="47"/>
      <c r="BC284" s="47"/>
    </row>
    <row r="285" spans="12:55" x14ac:dyDescent="0.25">
      <c r="L285" s="47"/>
      <c r="AV285" s="47"/>
      <c r="AW285" s="47"/>
      <c r="AX285" s="47"/>
      <c r="AY285" s="47"/>
      <c r="AZ285" s="47"/>
      <c r="BA285" s="47"/>
      <c r="BB285" s="47"/>
      <c r="BC285" s="47"/>
    </row>
    <row r="286" spans="12:55" x14ac:dyDescent="0.25">
      <c r="L286" s="47"/>
      <c r="AV286" s="47"/>
      <c r="AW286" s="47"/>
      <c r="AX286" s="47"/>
      <c r="AY286" s="47"/>
      <c r="AZ286" s="47"/>
      <c r="BA286" s="47"/>
      <c r="BB286" s="47"/>
      <c r="BC286" s="47"/>
    </row>
    <row r="287" spans="12:55" x14ac:dyDescent="0.25">
      <c r="L287" s="47"/>
      <c r="AV287" s="47"/>
      <c r="AW287" s="47"/>
      <c r="AX287" s="47"/>
      <c r="AY287" s="47"/>
      <c r="AZ287" s="47"/>
      <c r="BA287" s="47"/>
      <c r="BB287" s="47"/>
      <c r="BC287" s="47"/>
    </row>
    <row r="288" spans="12:55" x14ac:dyDescent="0.25">
      <c r="L288" s="47"/>
      <c r="AV288" s="47"/>
      <c r="AW288" s="47"/>
      <c r="AX288" s="47"/>
      <c r="AY288" s="47"/>
      <c r="AZ288" s="47"/>
      <c r="BA288" s="47"/>
      <c r="BB288" s="47"/>
      <c r="BC288" s="47"/>
    </row>
    <row r="289" spans="12:55" x14ac:dyDescent="0.25">
      <c r="L289" s="47"/>
      <c r="AV289" s="47"/>
      <c r="AW289" s="47"/>
      <c r="AX289" s="47"/>
      <c r="AY289" s="47"/>
      <c r="AZ289" s="47"/>
      <c r="BA289" s="47"/>
      <c r="BB289" s="47"/>
      <c r="BC289" s="47"/>
    </row>
    <row r="290" spans="12:55" x14ac:dyDescent="0.25">
      <c r="L290" s="47"/>
      <c r="AV290" s="47"/>
      <c r="AW290" s="47"/>
      <c r="AX290" s="47"/>
      <c r="AY290" s="47"/>
      <c r="AZ290" s="47"/>
      <c r="BA290" s="47"/>
      <c r="BB290" s="47"/>
      <c r="BC290" s="47"/>
    </row>
    <row r="291" spans="12:55" x14ac:dyDescent="0.25">
      <c r="L291" s="47"/>
      <c r="AV291" s="47"/>
      <c r="AW291" s="47"/>
      <c r="AX291" s="47"/>
      <c r="AY291" s="47"/>
      <c r="AZ291" s="47"/>
      <c r="BA291" s="47"/>
      <c r="BB291" s="47"/>
      <c r="BC291" s="47"/>
    </row>
    <row r="292" spans="12:55" x14ac:dyDescent="0.25">
      <c r="L292" s="47"/>
      <c r="AV292" s="47"/>
      <c r="AW292" s="47"/>
      <c r="AX292" s="47"/>
      <c r="AY292" s="47"/>
      <c r="AZ292" s="47"/>
      <c r="BA292" s="47"/>
      <c r="BB292" s="47"/>
      <c r="BC292" s="47"/>
    </row>
    <row r="293" spans="12:55" x14ac:dyDescent="0.25">
      <c r="L293" s="47"/>
      <c r="AV293" s="47"/>
      <c r="AW293" s="47"/>
      <c r="AX293" s="47"/>
      <c r="AY293" s="47"/>
      <c r="AZ293" s="47"/>
      <c r="BA293" s="47"/>
      <c r="BB293" s="47"/>
      <c r="BC293" s="47"/>
    </row>
    <row r="294" spans="12:55" x14ac:dyDescent="0.25">
      <c r="L294" s="47"/>
      <c r="AV294" s="47"/>
      <c r="AW294" s="47"/>
      <c r="AX294" s="47"/>
      <c r="AY294" s="47"/>
      <c r="AZ294" s="47"/>
      <c r="BA294" s="47"/>
      <c r="BB294" s="47"/>
      <c r="BC294" s="47"/>
    </row>
    <row r="295" spans="12:55" x14ac:dyDescent="0.25">
      <c r="L295" s="47"/>
      <c r="AV295" s="47"/>
      <c r="AW295" s="47"/>
      <c r="AX295" s="47"/>
      <c r="AY295" s="47"/>
      <c r="AZ295" s="47"/>
      <c r="BA295" s="47"/>
      <c r="BB295" s="47"/>
      <c r="BC295" s="47"/>
    </row>
    <row r="296" spans="12:55" x14ac:dyDescent="0.25">
      <c r="L296" s="47"/>
      <c r="AV296" s="47"/>
      <c r="AW296" s="47"/>
      <c r="AX296" s="47"/>
      <c r="AY296" s="47"/>
      <c r="AZ296" s="47"/>
      <c r="BA296" s="47"/>
      <c r="BB296" s="47"/>
      <c r="BC296" s="47"/>
    </row>
    <row r="297" spans="12:55" x14ac:dyDescent="0.25">
      <c r="L297" s="47"/>
      <c r="AV297" s="47"/>
      <c r="AW297" s="47"/>
      <c r="AX297" s="47"/>
      <c r="AY297" s="47"/>
      <c r="AZ297" s="47"/>
      <c r="BA297" s="47"/>
      <c r="BB297" s="47"/>
      <c r="BC297" s="47"/>
    </row>
    <row r="298" spans="12:55" x14ac:dyDescent="0.25">
      <c r="L298" s="47"/>
      <c r="AV298" s="47"/>
      <c r="AW298" s="47"/>
      <c r="AX298" s="47"/>
      <c r="AY298" s="47"/>
      <c r="AZ298" s="47"/>
      <c r="BA298" s="47"/>
      <c r="BB298" s="47"/>
      <c r="BC298" s="47"/>
    </row>
    <row r="299" spans="12:55" x14ac:dyDescent="0.25">
      <c r="L299" s="47"/>
      <c r="AV299" s="47"/>
      <c r="AW299" s="47"/>
      <c r="AX299" s="47"/>
      <c r="AY299" s="47"/>
      <c r="AZ299" s="47"/>
      <c r="BA299" s="47"/>
      <c r="BB299" s="47"/>
      <c r="BC299" s="47"/>
    </row>
    <row r="300" spans="12:55" x14ac:dyDescent="0.25">
      <c r="L300" s="47"/>
      <c r="AV300" s="47"/>
      <c r="AW300" s="47"/>
      <c r="AX300" s="47"/>
      <c r="AY300" s="47"/>
      <c r="AZ300" s="47"/>
      <c r="BA300" s="47"/>
      <c r="BB300" s="47"/>
      <c r="BC300" s="47"/>
    </row>
    <row r="301" spans="12:55" x14ac:dyDescent="0.25">
      <c r="L301" s="47"/>
      <c r="AV301" s="47"/>
      <c r="AW301" s="47"/>
      <c r="AX301" s="47"/>
      <c r="AY301" s="47"/>
      <c r="AZ301" s="47"/>
      <c r="BA301" s="47"/>
      <c r="BB301" s="47"/>
      <c r="BC301" s="47"/>
    </row>
    <row r="302" spans="12:55" x14ac:dyDescent="0.25">
      <c r="L302" s="47"/>
      <c r="AV302" s="47"/>
      <c r="AW302" s="47"/>
      <c r="AX302" s="47"/>
      <c r="AY302" s="47"/>
      <c r="AZ302" s="47"/>
      <c r="BA302" s="47"/>
      <c r="BB302" s="47"/>
      <c r="BC302" s="47"/>
    </row>
    <row r="303" spans="12:55" x14ac:dyDescent="0.25">
      <c r="L303" s="47"/>
      <c r="AV303" s="47"/>
      <c r="AW303" s="47"/>
      <c r="AX303" s="47"/>
      <c r="AY303" s="47"/>
      <c r="AZ303" s="47"/>
      <c r="BA303" s="47"/>
      <c r="BB303" s="47"/>
      <c r="BC303" s="47"/>
    </row>
    <row r="304" spans="12:55" x14ac:dyDescent="0.25">
      <c r="L304" s="47"/>
      <c r="AV304" s="47"/>
      <c r="AW304" s="47"/>
      <c r="AX304" s="47"/>
      <c r="AY304" s="47"/>
      <c r="AZ304" s="47"/>
      <c r="BA304" s="47"/>
      <c r="BB304" s="47"/>
      <c r="BC304" s="47"/>
    </row>
    <row r="305" spans="12:55" x14ac:dyDescent="0.25">
      <c r="L305" s="47"/>
      <c r="AV305" s="47"/>
      <c r="AW305" s="47"/>
      <c r="AX305" s="47"/>
      <c r="AY305" s="47"/>
      <c r="AZ305" s="47"/>
      <c r="BA305" s="47"/>
      <c r="BB305" s="47"/>
      <c r="BC305" s="47"/>
    </row>
    <row r="306" spans="12:55" x14ac:dyDescent="0.25">
      <c r="L306" s="47"/>
      <c r="AV306" s="47"/>
      <c r="AW306" s="47"/>
      <c r="AX306" s="47"/>
      <c r="AY306" s="47"/>
      <c r="AZ306" s="47"/>
      <c r="BA306" s="47"/>
      <c r="BB306" s="47"/>
      <c r="BC306" s="47"/>
    </row>
    <row r="307" spans="12:55" x14ac:dyDescent="0.25">
      <c r="L307" s="47"/>
      <c r="AV307" s="47"/>
      <c r="AW307" s="47"/>
      <c r="AX307" s="47"/>
      <c r="AY307" s="47"/>
      <c r="AZ307" s="47"/>
      <c r="BA307" s="47"/>
      <c r="BB307" s="47"/>
      <c r="BC307" s="47"/>
    </row>
    <row r="308" spans="12:55" x14ac:dyDescent="0.25">
      <c r="L308" s="47"/>
      <c r="AV308" s="47"/>
      <c r="AW308" s="47"/>
      <c r="AX308" s="47"/>
      <c r="AY308" s="47"/>
      <c r="AZ308" s="47"/>
      <c r="BA308" s="47"/>
      <c r="BB308" s="47"/>
      <c r="BC308" s="47"/>
    </row>
    <row r="309" spans="12:55" x14ac:dyDescent="0.25">
      <c r="L309" s="47"/>
      <c r="AV309" s="47"/>
      <c r="AW309" s="47"/>
      <c r="AX309" s="47"/>
      <c r="AY309" s="47"/>
      <c r="AZ309" s="47"/>
      <c r="BA309" s="47"/>
      <c r="BB309" s="47"/>
      <c r="BC309" s="47"/>
    </row>
    <row r="310" spans="12:55" x14ac:dyDescent="0.25">
      <c r="L310" s="47"/>
      <c r="AV310" s="47"/>
      <c r="AW310" s="47"/>
      <c r="AX310" s="47"/>
      <c r="AY310" s="47"/>
      <c r="AZ310" s="47"/>
      <c r="BA310" s="47"/>
      <c r="BB310" s="47"/>
      <c r="BC310" s="47"/>
    </row>
    <row r="311" spans="12:55" x14ac:dyDescent="0.25">
      <c r="L311" s="47"/>
      <c r="AV311" s="47"/>
      <c r="AW311" s="47"/>
      <c r="AX311" s="47"/>
      <c r="AY311" s="47"/>
      <c r="AZ311" s="47"/>
      <c r="BA311" s="47"/>
      <c r="BB311" s="47"/>
      <c r="BC311" s="47"/>
    </row>
    <row r="312" spans="12:55" x14ac:dyDescent="0.25">
      <c r="L312" s="47"/>
      <c r="AV312" s="47"/>
      <c r="AW312" s="47"/>
      <c r="AX312" s="47"/>
      <c r="AY312" s="47"/>
      <c r="AZ312" s="47"/>
      <c r="BA312" s="47"/>
      <c r="BB312" s="47"/>
      <c r="BC312" s="47"/>
    </row>
    <row r="313" spans="12:55" x14ac:dyDescent="0.25">
      <c r="L313" s="47"/>
      <c r="AV313" s="47"/>
      <c r="AW313" s="47"/>
      <c r="AX313" s="47"/>
      <c r="AY313" s="47"/>
      <c r="AZ313" s="47"/>
      <c r="BA313" s="47"/>
      <c r="BB313" s="47"/>
      <c r="BC313" s="47"/>
    </row>
    <row r="314" spans="12:55" x14ac:dyDescent="0.25">
      <c r="L314" s="47"/>
      <c r="AV314" s="47"/>
      <c r="AW314" s="47"/>
      <c r="AX314" s="47"/>
      <c r="AY314" s="47"/>
      <c r="AZ314" s="47"/>
      <c r="BA314" s="47"/>
      <c r="BB314" s="47"/>
      <c r="BC314" s="47"/>
    </row>
    <row r="315" spans="12:55" x14ac:dyDescent="0.25">
      <c r="L315" s="47"/>
      <c r="AV315" s="47"/>
      <c r="AW315" s="47"/>
      <c r="AX315" s="47"/>
      <c r="AY315" s="47"/>
      <c r="AZ315" s="47"/>
      <c r="BA315" s="47"/>
      <c r="BB315" s="47"/>
      <c r="BC315" s="47"/>
    </row>
    <row r="316" spans="12:55" x14ac:dyDescent="0.25">
      <c r="L316" s="47"/>
      <c r="AV316" s="47"/>
      <c r="AW316" s="47"/>
      <c r="AX316" s="47"/>
      <c r="AY316" s="47"/>
      <c r="AZ316" s="47"/>
      <c r="BA316" s="47"/>
      <c r="BB316" s="47"/>
      <c r="BC316" s="47"/>
    </row>
    <row r="317" spans="12:55" x14ac:dyDescent="0.25">
      <c r="L317" s="47"/>
      <c r="AV317" s="47"/>
      <c r="AW317" s="47"/>
      <c r="AX317" s="47"/>
      <c r="AY317" s="47"/>
      <c r="AZ317" s="47"/>
      <c r="BA317" s="47"/>
      <c r="BB317" s="47"/>
      <c r="BC317" s="47"/>
    </row>
    <row r="318" spans="12:55" x14ac:dyDescent="0.25">
      <c r="L318" s="47"/>
      <c r="AV318" s="47"/>
      <c r="AW318" s="47"/>
      <c r="AX318" s="47"/>
      <c r="AY318" s="47"/>
      <c r="AZ318" s="47"/>
      <c r="BA318" s="47"/>
      <c r="BB318" s="47"/>
      <c r="BC318" s="47"/>
    </row>
    <row r="319" spans="12:55" x14ac:dyDescent="0.25">
      <c r="L319" s="47"/>
      <c r="AV319" s="47"/>
      <c r="AW319" s="47"/>
      <c r="AX319" s="47"/>
      <c r="AY319" s="47"/>
      <c r="AZ319" s="47"/>
      <c r="BA319" s="47"/>
      <c r="BB319" s="47"/>
      <c r="BC319" s="47"/>
    </row>
    <row r="320" spans="12:55" x14ac:dyDescent="0.25">
      <c r="L320" s="47"/>
      <c r="AV320" s="47"/>
      <c r="AW320" s="47"/>
      <c r="AX320" s="47"/>
      <c r="AY320" s="47"/>
      <c r="AZ320" s="47"/>
      <c r="BA320" s="47"/>
      <c r="BB320" s="47"/>
      <c r="BC320" s="47"/>
    </row>
    <row r="321" spans="12:55" x14ac:dyDescent="0.25">
      <c r="L321" s="47"/>
      <c r="AV321" s="47"/>
      <c r="AW321" s="47"/>
      <c r="AX321" s="47"/>
      <c r="AY321" s="47"/>
      <c r="AZ321" s="47"/>
      <c r="BA321" s="47"/>
      <c r="BB321" s="47"/>
      <c r="BC321" s="47"/>
    </row>
    <row r="322" spans="12:55" x14ac:dyDescent="0.25">
      <c r="L322" s="47"/>
      <c r="AV322" s="47"/>
      <c r="AW322" s="47"/>
      <c r="AX322" s="47"/>
      <c r="AY322" s="47"/>
      <c r="AZ322" s="47"/>
      <c r="BA322" s="47"/>
      <c r="BB322" s="47"/>
      <c r="BC322" s="47"/>
    </row>
    <row r="323" spans="12:55" x14ac:dyDescent="0.25">
      <c r="L323" s="47"/>
      <c r="AV323" s="47"/>
      <c r="AW323" s="47"/>
      <c r="AX323" s="47"/>
      <c r="AY323" s="47"/>
      <c r="AZ323" s="47"/>
      <c r="BA323" s="47"/>
      <c r="BB323" s="47"/>
      <c r="BC323" s="47"/>
    </row>
    <row r="324" spans="12:55" x14ac:dyDescent="0.25">
      <c r="L324" s="47"/>
      <c r="AV324" s="47"/>
      <c r="AW324" s="47"/>
      <c r="AX324" s="47"/>
      <c r="AY324" s="47"/>
      <c r="AZ324" s="47"/>
      <c r="BA324" s="47"/>
      <c r="BB324" s="47"/>
      <c r="BC324" s="47"/>
    </row>
    <row r="325" spans="12:55" x14ac:dyDescent="0.25">
      <c r="L325" s="47"/>
      <c r="AV325" s="47"/>
      <c r="AW325" s="47"/>
      <c r="AX325" s="47"/>
      <c r="AY325" s="47"/>
      <c r="AZ325" s="47"/>
      <c r="BA325" s="47"/>
      <c r="BB325" s="47"/>
      <c r="BC325" s="47"/>
    </row>
    <row r="326" spans="12:55" x14ac:dyDescent="0.25">
      <c r="L326" s="47"/>
      <c r="AV326" s="47"/>
      <c r="AW326" s="47"/>
      <c r="AX326" s="47"/>
      <c r="AY326" s="47"/>
      <c r="AZ326" s="47"/>
      <c r="BA326" s="47"/>
      <c r="BB326" s="47"/>
      <c r="BC326" s="47"/>
    </row>
    <row r="327" spans="12:55" x14ac:dyDescent="0.25">
      <c r="L327" s="47"/>
      <c r="AV327" s="47"/>
      <c r="AW327" s="47"/>
      <c r="AX327" s="47"/>
      <c r="AY327" s="47"/>
      <c r="AZ327" s="47"/>
      <c r="BA327" s="47"/>
      <c r="BB327" s="47"/>
      <c r="BC327" s="47"/>
    </row>
    <row r="328" spans="12:55" x14ac:dyDescent="0.25">
      <c r="L328" s="47"/>
      <c r="AV328" s="47"/>
      <c r="AW328" s="47"/>
      <c r="AX328" s="47"/>
      <c r="AY328" s="47"/>
      <c r="AZ328" s="47"/>
      <c r="BA328" s="47"/>
      <c r="BB328" s="47"/>
      <c r="BC328" s="47"/>
    </row>
    <row r="329" spans="12:55" x14ac:dyDescent="0.25">
      <c r="L329" s="47"/>
      <c r="AV329" s="47"/>
      <c r="AW329" s="47"/>
      <c r="AX329" s="47"/>
      <c r="AY329" s="47"/>
      <c r="AZ329" s="47"/>
      <c r="BA329" s="47"/>
      <c r="BB329" s="47"/>
      <c r="BC329" s="47"/>
    </row>
    <row r="330" spans="12:55" x14ac:dyDescent="0.25">
      <c r="L330" s="47"/>
      <c r="AV330" s="47"/>
      <c r="AW330" s="47"/>
      <c r="AX330" s="47"/>
      <c r="AY330" s="47"/>
      <c r="AZ330" s="47"/>
      <c r="BA330" s="47"/>
      <c r="BB330" s="47"/>
      <c r="BC330" s="47"/>
    </row>
    <row r="331" spans="12:55" x14ac:dyDescent="0.25">
      <c r="L331" s="47"/>
      <c r="AV331" s="47"/>
      <c r="AW331" s="47"/>
      <c r="AX331" s="47"/>
      <c r="AY331" s="47"/>
      <c r="AZ331" s="47"/>
      <c r="BA331" s="47"/>
      <c r="BB331" s="47"/>
      <c r="BC331" s="47"/>
    </row>
    <row r="332" spans="12:55" x14ac:dyDescent="0.25">
      <c r="L332" s="47"/>
      <c r="AV332" s="47"/>
      <c r="AW332" s="47"/>
      <c r="AX332" s="47"/>
      <c r="AY332" s="47"/>
      <c r="AZ332" s="47"/>
      <c r="BA332" s="47"/>
      <c r="BB332" s="47"/>
      <c r="BC332" s="47"/>
    </row>
    <row r="333" spans="12:55" x14ac:dyDescent="0.25">
      <c r="L333" s="47"/>
      <c r="AV333" s="47"/>
      <c r="AW333" s="47"/>
      <c r="AX333" s="47"/>
      <c r="AY333" s="47"/>
      <c r="AZ333" s="47"/>
      <c r="BA333" s="47"/>
      <c r="BB333" s="47"/>
      <c r="BC333" s="47"/>
    </row>
    <row r="334" spans="12:55" x14ac:dyDescent="0.25">
      <c r="L334" s="47"/>
      <c r="AV334" s="47"/>
      <c r="AW334" s="47"/>
      <c r="AX334" s="47"/>
      <c r="AY334" s="47"/>
      <c r="AZ334" s="47"/>
      <c r="BA334" s="47"/>
      <c r="BB334" s="47"/>
      <c r="BC334" s="47"/>
    </row>
    <row r="335" spans="12:55" x14ac:dyDescent="0.25">
      <c r="L335" s="47"/>
      <c r="AV335" s="47"/>
      <c r="AW335" s="47"/>
      <c r="AX335" s="47"/>
      <c r="AY335" s="47"/>
      <c r="AZ335" s="47"/>
      <c r="BA335" s="47"/>
      <c r="BB335" s="47"/>
      <c r="BC335" s="47"/>
    </row>
    <row r="336" spans="12:55" x14ac:dyDescent="0.25">
      <c r="L336" s="47"/>
      <c r="AV336" s="47"/>
      <c r="AW336" s="47"/>
      <c r="AX336" s="47"/>
      <c r="AY336" s="47"/>
      <c r="AZ336" s="47"/>
      <c r="BA336" s="47"/>
      <c r="BB336" s="47"/>
      <c r="BC336" s="47"/>
    </row>
    <row r="337" spans="12:55" x14ac:dyDescent="0.25">
      <c r="L337" s="47"/>
      <c r="AV337" s="47"/>
      <c r="AW337" s="47"/>
      <c r="AX337" s="47"/>
      <c r="AY337" s="47"/>
      <c r="AZ337" s="47"/>
      <c r="BA337" s="47"/>
      <c r="BB337" s="47"/>
      <c r="BC337" s="47"/>
    </row>
    <row r="338" spans="12:55" x14ac:dyDescent="0.25">
      <c r="L338" s="47"/>
      <c r="AV338" s="47"/>
      <c r="AW338" s="47"/>
      <c r="AX338" s="47"/>
      <c r="AY338" s="47"/>
      <c r="AZ338" s="47"/>
      <c r="BA338" s="47"/>
      <c r="BB338" s="47"/>
      <c r="BC338" s="47"/>
    </row>
    <row r="339" spans="12:55" x14ac:dyDescent="0.25">
      <c r="L339" s="47"/>
      <c r="AV339" s="47"/>
      <c r="AW339" s="47"/>
      <c r="AX339" s="47"/>
      <c r="AY339" s="47"/>
      <c r="AZ339" s="47"/>
      <c r="BA339" s="47"/>
      <c r="BB339" s="47"/>
      <c r="BC339" s="47"/>
    </row>
    <row r="340" spans="12:55" x14ac:dyDescent="0.25">
      <c r="L340" s="47"/>
      <c r="AV340" s="47"/>
      <c r="AW340" s="47"/>
      <c r="AX340" s="47"/>
      <c r="AY340" s="47"/>
      <c r="AZ340" s="47"/>
      <c r="BA340" s="47"/>
      <c r="BB340" s="47"/>
      <c r="BC340" s="47"/>
    </row>
    <row r="341" spans="12:55" x14ac:dyDescent="0.25">
      <c r="L341" s="47"/>
      <c r="AV341" s="47"/>
      <c r="AW341" s="47"/>
      <c r="AX341" s="47"/>
      <c r="AY341" s="47"/>
      <c r="AZ341" s="47"/>
      <c r="BA341" s="47"/>
      <c r="BB341" s="47"/>
      <c r="BC341" s="47"/>
    </row>
    <row r="342" spans="12:55" x14ac:dyDescent="0.25">
      <c r="L342" s="47"/>
      <c r="AV342" s="47"/>
      <c r="AW342" s="47"/>
      <c r="AX342" s="47"/>
      <c r="AY342" s="47"/>
      <c r="AZ342" s="47"/>
      <c r="BA342" s="47"/>
      <c r="BB342" s="47"/>
      <c r="BC342" s="47"/>
    </row>
    <row r="343" spans="12:55" x14ac:dyDescent="0.25">
      <c r="L343" s="47"/>
      <c r="AV343" s="47"/>
      <c r="AW343" s="47"/>
      <c r="AX343" s="47"/>
      <c r="AY343" s="47"/>
      <c r="AZ343" s="47"/>
      <c r="BA343" s="47"/>
      <c r="BB343" s="47"/>
      <c r="BC343" s="47"/>
    </row>
    <row r="344" spans="12:55" x14ac:dyDescent="0.25">
      <c r="L344" s="47"/>
      <c r="AV344" s="47"/>
      <c r="AW344" s="47"/>
      <c r="AX344" s="47"/>
      <c r="AY344" s="47"/>
      <c r="AZ344" s="47"/>
      <c r="BA344" s="47"/>
      <c r="BB344" s="47"/>
      <c r="BC344" s="47"/>
    </row>
    <row r="345" spans="12:55" x14ac:dyDescent="0.25">
      <c r="L345" s="47"/>
      <c r="AV345" s="47"/>
      <c r="AW345" s="47"/>
      <c r="AX345" s="47"/>
      <c r="AY345" s="47"/>
      <c r="AZ345" s="47"/>
      <c r="BA345" s="47"/>
      <c r="BB345" s="47"/>
      <c r="BC345" s="47"/>
    </row>
    <row r="346" spans="12:55" x14ac:dyDescent="0.25">
      <c r="L346" s="47"/>
      <c r="AV346" s="47"/>
      <c r="AW346" s="47"/>
      <c r="AX346" s="47"/>
      <c r="AY346" s="47"/>
      <c r="AZ346" s="47"/>
      <c r="BA346" s="47"/>
      <c r="BB346" s="47"/>
      <c r="BC346" s="47"/>
    </row>
    <row r="347" spans="12:55" x14ac:dyDescent="0.25">
      <c r="L347" s="47"/>
      <c r="AV347" s="47"/>
      <c r="AW347" s="47"/>
      <c r="AX347" s="47"/>
      <c r="AY347" s="47"/>
      <c r="AZ347" s="47"/>
      <c r="BA347" s="47"/>
      <c r="BB347" s="47"/>
      <c r="BC347" s="47"/>
    </row>
    <row r="348" spans="12:55" x14ac:dyDescent="0.25">
      <c r="L348" s="47"/>
      <c r="AV348" s="47"/>
      <c r="AW348" s="47"/>
      <c r="AX348" s="47"/>
      <c r="AY348" s="47"/>
      <c r="AZ348" s="47"/>
      <c r="BA348" s="47"/>
      <c r="BB348" s="47"/>
      <c r="BC348" s="47"/>
    </row>
    <row r="349" spans="12:55" x14ac:dyDescent="0.25">
      <c r="L349" s="47"/>
      <c r="AV349" s="47"/>
      <c r="AW349" s="47"/>
      <c r="AX349" s="47"/>
      <c r="AY349" s="47"/>
      <c r="AZ349" s="47"/>
      <c r="BA349" s="47"/>
      <c r="BB349" s="47"/>
      <c r="BC349" s="47"/>
    </row>
    <row r="350" spans="12:55" x14ac:dyDescent="0.25">
      <c r="L350" s="47"/>
      <c r="AV350" s="47"/>
      <c r="AW350" s="47"/>
      <c r="AX350" s="47"/>
      <c r="AY350" s="47"/>
      <c r="AZ350" s="47"/>
      <c r="BA350" s="47"/>
      <c r="BB350" s="47"/>
      <c r="BC350" s="47"/>
    </row>
    <row r="351" spans="12:55" x14ac:dyDescent="0.25">
      <c r="L351" s="47"/>
      <c r="AV351" s="47"/>
      <c r="AW351" s="47"/>
      <c r="AX351" s="47"/>
      <c r="AY351" s="47"/>
      <c r="AZ351" s="47"/>
      <c r="BA351" s="47"/>
      <c r="BB351" s="47"/>
      <c r="BC351" s="47"/>
    </row>
    <row r="352" spans="12:55" x14ac:dyDescent="0.25">
      <c r="L352" s="47"/>
      <c r="AV352" s="47"/>
      <c r="AW352" s="47"/>
      <c r="AX352" s="47"/>
      <c r="AY352" s="47"/>
      <c r="AZ352" s="47"/>
      <c r="BA352" s="47"/>
      <c r="BB352" s="47"/>
      <c r="BC352" s="47"/>
    </row>
    <row r="353" spans="12:55" x14ac:dyDescent="0.25">
      <c r="L353" s="47"/>
      <c r="AV353" s="47"/>
      <c r="AW353" s="47"/>
      <c r="AX353" s="47"/>
      <c r="AY353" s="47"/>
      <c r="AZ353" s="47"/>
      <c r="BA353" s="47"/>
      <c r="BB353" s="47"/>
      <c r="BC353" s="47"/>
    </row>
    <row r="354" spans="12:55" x14ac:dyDescent="0.25">
      <c r="L354" s="47"/>
      <c r="AV354" s="47"/>
      <c r="AW354" s="47"/>
      <c r="AX354" s="47"/>
      <c r="AY354" s="47"/>
      <c r="AZ354" s="47"/>
      <c r="BA354" s="47"/>
      <c r="BB354" s="47"/>
      <c r="BC354" s="47"/>
    </row>
    <row r="355" spans="12:55" x14ac:dyDescent="0.25">
      <c r="L355" s="47"/>
      <c r="AV355" s="47"/>
      <c r="AW355" s="47"/>
      <c r="AX355" s="47"/>
      <c r="AY355" s="47"/>
      <c r="AZ355" s="47"/>
      <c r="BA355" s="47"/>
      <c r="BB355" s="47"/>
      <c r="BC355" s="47"/>
    </row>
    <row r="356" spans="12:55" x14ac:dyDescent="0.25">
      <c r="L356" s="47"/>
      <c r="AV356" s="47"/>
      <c r="AW356" s="47"/>
      <c r="AX356" s="47"/>
      <c r="AY356" s="47"/>
      <c r="AZ356" s="47"/>
      <c r="BA356" s="47"/>
      <c r="BB356" s="47"/>
      <c r="BC356" s="47"/>
    </row>
    <row r="357" spans="12:55" x14ac:dyDescent="0.25">
      <c r="L357" s="47"/>
      <c r="AV357" s="47"/>
      <c r="AW357" s="47"/>
      <c r="AX357" s="47"/>
      <c r="AY357" s="47"/>
      <c r="AZ357" s="47"/>
      <c r="BA357" s="47"/>
      <c r="BB357" s="47"/>
      <c r="BC357" s="47"/>
    </row>
    <row r="358" spans="12:55" x14ac:dyDescent="0.25">
      <c r="L358" s="47"/>
      <c r="AV358" s="47"/>
      <c r="AW358" s="47"/>
      <c r="AX358" s="47"/>
      <c r="AY358" s="47"/>
      <c r="AZ358" s="47"/>
      <c r="BA358" s="47"/>
      <c r="BB358" s="47"/>
      <c r="BC358" s="47"/>
    </row>
  </sheetData>
  <sheetProtection password="CF66" sheet="1" objects="1" scenarios="1"/>
  <mergeCells count="1">
    <mergeCell ref="E62:K6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T46"/>
  <sheetViews>
    <sheetView topLeftCell="C1" workbookViewId="0">
      <pane xSplit="1" ySplit="1" topLeftCell="AD2" activePane="bottomRight" state="frozen"/>
      <selection activeCell="C1" sqref="C1"/>
      <selection pane="topRight" activeCell="D1" sqref="D1"/>
      <selection pane="bottomLeft" activeCell="C2" sqref="C2"/>
      <selection pane="bottomRight" activeCell="AI28" sqref="AI28"/>
    </sheetView>
  </sheetViews>
  <sheetFormatPr baseColWidth="10" defaultRowHeight="15" x14ac:dyDescent="0.25"/>
  <cols>
    <col min="11" max="13" width="11.42578125" style="73"/>
    <col min="18" max="21" width="11.42578125" style="80"/>
    <col min="25" max="26" width="11.42578125" style="86"/>
    <col min="29" max="31" width="11.42578125" style="92"/>
    <col min="43" max="44" width="11.5703125" bestFit="1" customWidth="1"/>
    <col min="45" max="45" width="12.5703125" bestFit="1" customWidth="1"/>
    <col min="46" max="46" width="11.5703125" bestFit="1" customWidth="1"/>
  </cols>
  <sheetData>
    <row r="1" spans="3:46" x14ac:dyDescent="0.25">
      <c r="C1" s="23">
        <v>1</v>
      </c>
      <c r="D1" s="23">
        <v>2</v>
      </c>
      <c r="E1" s="23">
        <v>3</v>
      </c>
      <c r="F1" s="23">
        <v>4</v>
      </c>
      <c r="G1" s="23">
        <v>5</v>
      </c>
      <c r="H1" s="23">
        <v>6</v>
      </c>
      <c r="I1" s="23">
        <v>7</v>
      </c>
      <c r="J1" s="23">
        <v>8</v>
      </c>
      <c r="K1" s="67">
        <v>9</v>
      </c>
      <c r="L1" s="67">
        <v>10</v>
      </c>
      <c r="M1" s="67">
        <v>11</v>
      </c>
      <c r="N1" s="23">
        <v>12</v>
      </c>
      <c r="O1" s="23">
        <v>13</v>
      </c>
      <c r="P1" s="23">
        <v>14</v>
      </c>
      <c r="Q1" s="23">
        <v>15</v>
      </c>
      <c r="R1" s="74">
        <v>16</v>
      </c>
      <c r="S1" s="74">
        <v>17</v>
      </c>
      <c r="T1" s="74">
        <v>18</v>
      </c>
      <c r="U1" s="74">
        <v>19</v>
      </c>
      <c r="V1" s="23">
        <v>20</v>
      </c>
      <c r="W1" s="23">
        <v>21</v>
      </c>
      <c r="X1" s="23">
        <v>22</v>
      </c>
      <c r="Y1" s="81">
        <v>23</v>
      </c>
      <c r="Z1" s="81">
        <v>24</v>
      </c>
      <c r="AA1" s="23">
        <v>25</v>
      </c>
      <c r="AB1" s="23">
        <v>26</v>
      </c>
      <c r="AC1" s="87">
        <v>27</v>
      </c>
      <c r="AD1" s="87">
        <v>28</v>
      </c>
      <c r="AE1" s="87">
        <v>29</v>
      </c>
      <c r="AF1" s="23">
        <v>30</v>
      </c>
      <c r="AG1" s="23">
        <v>31</v>
      </c>
      <c r="AH1" s="23">
        <v>32</v>
      </c>
      <c r="AI1" s="23">
        <v>33</v>
      </c>
      <c r="AJ1" s="23">
        <v>34</v>
      </c>
      <c r="AK1" s="23">
        <v>35</v>
      </c>
      <c r="AL1" s="23">
        <v>36</v>
      </c>
      <c r="AM1" s="23">
        <v>37</v>
      </c>
      <c r="AN1" s="23">
        <v>38</v>
      </c>
      <c r="AO1" s="23">
        <v>39</v>
      </c>
      <c r="AP1" s="23">
        <v>40</v>
      </c>
      <c r="AQ1" s="23">
        <v>41</v>
      </c>
      <c r="AR1" s="23">
        <v>42</v>
      </c>
      <c r="AS1" s="23">
        <v>43</v>
      </c>
      <c r="AT1" s="23">
        <v>44</v>
      </c>
    </row>
    <row r="5" spans="3:46" x14ac:dyDescent="0.25">
      <c r="D5" s="63" t="s">
        <v>410</v>
      </c>
      <c r="E5" s="63" t="s">
        <v>411</v>
      </c>
      <c r="F5" s="63" t="s">
        <v>411</v>
      </c>
      <c r="G5" s="63" t="s">
        <v>411</v>
      </c>
      <c r="H5" s="63" t="s">
        <v>411</v>
      </c>
      <c r="I5" s="63" t="s">
        <v>411</v>
      </c>
      <c r="J5" s="63" t="s">
        <v>411</v>
      </c>
      <c r="K5" s="68" t="s">
        <v>411</v>
      </c>
      <c r="L5" s="68" t="s">
        <v>411</v>
      </c>
      <c r="M5" s="68" t="s">
        <v>411</v>
      </c>
      <c r="N5" s="63" t="s">
        <v>411</v>
      </c>
      <c r="O5" s="63" t="s">
        <v>411</v>
      </c>
      <c r="P5" s="63" t="s">
        <v>411</v>
      </c>
      <c r="Q5" s="63" t="s">
        <v>411</v>
      </c>
      <c r="R5" s="75" t="s">
        <v>411</v>
      </c>
      <c r="S5" s="75" t="s">
        <v>411</v>
      </c>
      <c r="T5" s="75" t="s">
        <v>411</v>
      </c>
      <c r="U5" s="75" t="s">
        <v>411</v>
      </c>
      <c r="V5" s="63" t="s">
        <v>411</v>
      </c>
      <c r="W5" s="63" t="s">
        <v>411</v>
      </c>
      <c r="X5" s="63" t="s">
        <v>411</v>
      </c>
      <c r="Y5" s="82" t="s">
        <v>411</v>
      </c>
      <c r="Z5" s="82" t="s">
        <v>411</v>
      </c>
      <c r="AA5" s="63" t="s">
        <v>411</v>
      </c>
      <c r="AB5" s="63" t="s">
        <v>411</v>
      </c>
      <c r="AC5" s="88" t="s">
        <v>411</v>
      </c>
      <c r="AD5" s="88" t="s">
        <v>411</v>
      </c>
      <c r="AE5" s="88" t="s">
        <v>411</v>
      </c>
      <c r="AF5" s="63" t="s">
        <v>411</v>
      </c>
      <c r="AG5" s="63" t="s">
        <v>411</v>
      </c>
      <c r="AH5" s="63" t="s">
        <v>411</v>
      </c>
      <c r="AI5" s="63" t="s">
        <v>411</v>
      </c>
      <c r="AJ5" s="63" t="s">
        <v>411</v>
      </c>
      <c r="AK5" s="63" t="s">
        <v>411</v>
      </c>
      <c r="AL5" s="63" t="s">
        <v>411</v>
      </c>
      <c r="AM5" s="63" t="s">
        <v>411</v>
      </c>
      <c r="AN5" s="63" t="s">
        <v>411</v>
      </c>
      <c r="AO5" s="63" t="s">
        <v>411</v>
      </c>
      <c r="AP5" s="63" t="s">
        <v>411</v>
      </c>
      <c r="AQ5" s="75" t="s">
        <v>411</v>
      </c>
      <c r="AR5" s="75" t="s">
        <v>784</v>
      </c>
      <c r="AS5" s="75" t="s">
        <v>785</v>
      </c>
      <c r="AT5" s="75" t="s">
        <v>786</v>
      </c>
    </row>
    <row r="6" spans="3:46" x14ac:dyDescent="0.25">
      <c r="C6" s="17" t="s">
        <v>107</v>
      </c>
      <c r="D6" s="64" t="s">
        <v>412</v>
      </c>
      <c r="E6" s="63" t="s">
        <v>121</v>
      </c>
      <c r="F6" s="63" t="s">
        <v>121</v>
      </c>
      <c r="G6" s="63" t="s">
        <v>121</v>
      </c>
      <c r="H6" s="63" t="s">
        <v>121</v>
      </c>
      <c r="I6" s="63" t="s">
        <v>121</v>
      </c>
      <c r="J6" s="63" t="s">
        <v>121</v>
      </c>
      <c r="K6" s="68" t="s">
        <v>121</v>
      </c>
      <c r="L6" s="68" t="s">
        <v>121</v>
      </c>
      <c r="M6" s="68" t="s">
        <v>121</v>
      </c>
      <c r="N6" s="63" t="s">
        <v>121</v>
      </c>
      <c r="O6" s="63" t="s">
        <v>121</v>
      </c>
      <c r="P6" s="63" t="s">
        <v>121</v>
      </c>
      <c r="Q6" s="63" t="s">
        <v>121</v>
      </c>
      <c r="R6" s="75" t="s">
        <v>121</v>
      </c>
      <c r="S6" s="75" t="s">
        <v>121</v>
      </c>
      <c r="T6" s="75" t="s">
        <v>121</v>
      </c>
      <c r="U6" s="75" t="s">
        <v>121</v>
      </c>
      <c r="V6" s="63" t="s">
        <v>121</v>
      </c>
      <c r="W6" s="63" t="s">
        <v>121</v>
      </c>
      <c r="X6" s="63" t="s">
        <v>121</v>
      </c>
      <c r="Y6" s="82" t="s">
        <v>121</v>
      </c>
      <c r="Z6" s="82" t="s">
        <v>121</v>
      </c>
      <c r="AA6" s="63" t="s">
        <v>121</v>
      </c>
      <c r="AB6" s="63" t="s">
        <v>121</v>
      </c>
      <c r="AC6" s="88" t="s">
        <v>121</v>
      </c>
      <c r="AD6" s="88" t="s">
        <v>121</v>
      </c>
      <c r="AE6" s="88" t="s">
        <v>121</v>
      </c>
      <c r="AF6" s="63" t="s">
        <v>121</v>
      </c>
      <c r="AG6" s="63" t="s">
        <v>121</v>
      </c>
      <c r="AH6" s="63" t="s">
        <v>121</v>
      </c>
      <c r="AI6" s="63" t="s">
        <v>121</v>
      </c>
      <c r="AJ6" s="63" t="s">
        <v>121</v>
      </c>
      <c r="AK6" s="63" t="s">
        <v>121</v>
      </c>
      <c r="AL6" s="63" t="s">
        <v>121</v>
      </c>
      <c r="AM6" s="63" t="s">
        <v>121</v>
      </c>
      <c r="AN6" s="63" t="s">
        <v>121</v>
      </c>
      <c r="AO6" s="63" t="s">
        <v>121</v>
      </c>
      <c r="AP6" s="63" t="s">
        <v>121</v>
      </c>
      <c r="AQ6" s="75" t="s">
        <v>121</v>
      </c>
      <c r="AR6" s="75" t="s">
        <v>121</v>
      </c>
      <c r="AS6" s="75" t="s">
        <v>121</v>
      </c>
      <c r="AT6" s="75" t="s">
        <v>121</v>
      </c>
    </row>
    <row r="7" spans="3:46" x14ac:dyDescent="0.25">
      <c r="C7" s="17" t="s">
        <v>108</v>
      </c>
      <c r="D7" s="64" t="s">
        <v>0</v>
      </c>
      <c r="E7" s="63">
        <v>2016</v>
      </c>
      <c r="F7" s="63">
        <v>2016</v>
      </c>
      <c r="G7" s="63">
        <v>2016</v>
      </c>
      <c r="H7" s="63">
        <v>2016</v>
      </c>
      <c r="I7" s="63">
        <v>2016</v>
      </c>
      <c r="J7" s="63">
        <v>2016</v>
      </c>
      <c r="K7" s="68">
        <v>2016</v>
      </c>
      <c r="L7" s="68">
        <v>2016</v>
      </c>
      <c r="M7" s="68">
        <v>2016</v>
      </c>
      <c r="N7" s="63">
        <v>2016</v>
      </c>
      <c r="O7" s="63">
        <v>2016</v>
      </c>
      <c r="P7" s="63">
        <v>2016</v>
      </c>
      <c r="Q7" s="63">
        <v>2016</v>
      </c>
      <c r="R7" s="75">
        <v>2016</v>
      </c>
      <c r="S7" s="75">
        <v>2016</v>
      </c>
      <c r="T7" s="75">
        <v>2016</v>
      </c>
      <c r="U7" s="75">
        <v>2016</v>
      </c>
      <c r="V7" s="63">
        <v>2016</v>
      </c>
      <c r="W7" s="63">
        <v>2016</v>
      </c>
      <c r="X7" s="63">
        <v>2016</v>
      </c>
      <c r="Y7" s="82">
        <v>2016</v>
      </c>
      <c r="Z7" s="82">
        <v>2016</v>
      </c>
      <c r="AA7" s="63">
        <v>2016</v>
      </c>
      <c r="AB7" s="63">
        <v>2016</v>
      </c>
      <c r="AC7" s="88">
        <v>2016</v>
      </c>
      <c r="AD7" s="88">
        <v>2016</v>
      </c>
      <c r="AE7" s="88">
        <v>2016</v>
      </c>
      <c r="AF7" s="63">
        <v>2016</v>
      </c>
      <c r="AG7" s="63">
        <v>2016</v>
      </c>
      <c r="AH7" s="63">
        <v>2016</v>
      </c>
      <c r="AI7" s="63">
        <v>2016</v>
      </c>
      <c r="AJ7" s="63">
        <v>2016</v>
      </c>
      <c r="AK7" s="63">
        <v>2016</v>
      </c>
      <c r="AL7" s="63">
        <v>2016</v>
      </c>
      <c r="AM7" s="63">
        <v>2016</v>
      </c>
      <c r="AN7" s="63">
        <v>2016</v>
      </c>
      <c r="AO7" s="63">
        <v>2016</v>
      </c>
      <c r="AP7" s="63">
        <v>2016</v>
      </c>
      <c r="AQ7" s="75">
        <v>2016</v>
      </c>
      <c r="AR7" s="75">
        <v>2016</v>
      </c>
      <c r="AS7" s="75">
        <v>2016</v>
      </c>
      <c r="AT7" s="75">
        <v>2016</v>
      </c>
    </row>
    <row r="8" spans="3:46" ht="23.25" x14ac:dyDescent="0.25">
      <c r="C8" s="17" t="s">
        <v>109</v>
      </c>
      <c r="D8" s="64" t="s">
        <v>37</v>
      </c>
      <c r="E8" s="63" t="s">
        <v>153</v>
      </c>
      <c r="F8" s="63" t="s">
        <v>153</v>
      </c>
      <c r="G8" s="63" t="s">
        <v>153</v>
      </c>
      <c r="H8" s="63" t="s">
        <v>153</v>
      </c>
      <c r="I8" s="63" t="s">
        <v>153</v>
      </c>
      <c r="J8" s="63" t="s">
        <v>153</v>
      </c>
      <c r="K8" s="68" t="s">
        <v>153</v>
      </c>
      <c r="L8" s="68" t="s">
        <v>153</v>
      </c>
      <c r="M8" s="68" t="s">
        <v>153</v>
      </c>
      <c r="N8" s="63" t="s">
        <v>153</v>
      </c>
      <c r="O8" s="63" t="s">
        <v>153</v>
      </c>
      <c r="P8" s="63" t="s">
        <v>153</v>
      </c>
      <c r="Q8" s="63" t="s">
        <v>153</v>
      </c>
      <c r="R8" s="75" t="s">
        <v>153</v>
      </c>
      <c r="S8" s="75" t="s">
        <v>153</v>
      </c>
      <c r="T8" s="75" t="s">
        <v>153</v>
      </c>
      <c r="U8" s="75" t="s">
        <v>153</v>
      </c>
      <c r="V8" s="63" t="s">
        <v>153</v>
      </c>
      <c r="W8" s="63" t="s">
        <v>153</v>
      </c>
      <c r="X8" s="63" t="s">
        <v>153</v>
      </c>
      <c r="Y8" s="82" t="s">
        <v>153</v>
      </c>
      <c r="Z8" s="82" t="s">
        <v>153</v>
      </c>
      <c r="AA8" s="63" t="s">
        <v>153</v>
      </c>
      <c r="AB8" s="63" t="s">
        <v>153</v>
      </c>
      <c r="AC8" s="88" t="s">
        <v>153</v>
      </c>
      <c r="AD8" s="88" t="s">
        <v>153</v>
      </c>
      <c r="AE8" s="88" t="s">
        <v>153</v>
      </c>
      <c r="AF8" s="63" t="s">
        <v>153</v>
      </c>
      <c r="AG8" s="63" t="s">
        <v>153</v>
      </c>
      <c r="AH8" s="63" t="s">
        <v>153</v>
      </c>
      <c r="AI8" s="63" t="s">
        <v>153</v>
      </c>
      <c r="AJ8" s="63" t="s">
        <v>774</v>
      </c>
      <c r="AK8" s="63" t="s">
        <v>774</v>
      </c>
      <c r="AL8" s="63" t="s">
        <v>774</v>
      </c>
      <c r="AM8" s="63" t="s">
        <v>778</v>
      </c>
      <c r="AN8" s="63" t="s">
        <v>778</v>
      </c>
      <c r="AO8" s="63" t="s">
        <v>778</v>
      </c>
      <c r="AP8" s="63" t="s">
        <v>778</v>
      </c>
      <c r="AQ8" s="75" t="s">
        <v>787</v>
      </c>
      <c r="AR8" s="75" t="s">
        <v>787</v>
      </c>
      <c r="AS8" s="75" t="s">
        <v>787</v>
      </c>
      <c r="AT8" s="75" t="s">
        <v>787</v>
      </c>
    </row>
    <row r="9" spans="3:46" ht="23.25" x14ac:dyDescent="0.25">
      <c r="C9" s="17" t="s">
        <v>110</v>
      </c>
      <c r="D9" s="64" t="s">
        <v>413</v>
      </c>
      <c r="E9" s="63" t="s">
        <v>2</v>
      </c>
      <c r="F9" s="63" t="s">
        <v>154</v>
      </c>
      <c r="G9" s="63" t="s">
        <v>154</v>
      </c>
      <c r="H9" s="63" t="s">
        <v>154</v>
      </c>
      <c r="I9" s="63" t="s">
        <v>154</v>
      </c>
      <c r="J9" s="63" t="s">
        <v>154</v>
      </c>
      <c r="K9" s="68" t="s">
        <v>160</v>
      </c>
      <c r="L9" s="68" t="s">
        <v>160</v>
      </c>
      <c r="M9" s="68" t="s">
        <v>160</v>
      </c>
      <c r="N9" s="63" t="s">
        <v>163</v>
      </c>
      <c r="O9" s="63" t="s">
        <v>163</v>
      </c>
      <c r="P9" s="63" t="s">
        <v>163</v>
      </c>
      <c r="Q9" s="63" t="s">
        <v>163</v>
      </c>
      <c r="R9" s="75" t="s">
        <v>167</v>
      </c>
      <c r="S9" s="75" t="s">
        <v>167</v>
      </c>
      <c r="T9" s="75" t="s">
        <v>167</v>
      </c>
      <c r="U9" s="75" t="s">
        <v>167</v>
      </c>
      <c r="V9" s="63" t="s">
        <v>171</v>
      </c>
      <c r="W9" s="63" t="s">
        <v>171</v>
      </c>
      <c r="X9" s="63" t="s">
        <v>171</v>
      </c>
      <c r="Y9" s="82" t="s">
        <v>174</v>
      </c>
      <c r="Z9" s="82" t="s">
        <v>174</v>
      </c>
      <c r="AA9" s="63" t="s">
        <v>176</v>
      </c>
      <c r="AB9" s="63" t="s">
        <v>176</v>
      </c>
      <c r="AC9" s="88" t="s">
        <v>179</v>
      </c>
      <c r="AD9" s="88" t="s">
        <v>179</v>
      </c>
      <c r="AE9" s="88" t="s">
        <v>179</v>
      </c>
      <c r="AF9" s="63" t="s">
        <v>183</v>
      </c>
      <c r="AG9" s="63" t="s">
        <v>183</v>
      </c>
      <c r="AH9" s="63" t="s">
        <v>183</v>
      </c>
      <c r="AI9" s="63" t="s">
        <v>183</v>
      </c>
      <c r="AJ9" s="63" t="s">
        <v>40</v>
      </c>
      <c r="AK9" s="63" t="s">
        <v>40</v>
      </c>
      <c r="AL9" s="63" t="s">
        <v>40</v>
      </c>
      <c r="AM9" s="63" t="s">
        <v>40</v>
      </c>
      <c r="AN9" s="63" t="s">
        <v>40</v>
      </c>
      <c r="AO9" s="63" t="s">
        <v>40</v>
      </c>
      <c r="AP9" s="63" t="s">
        <v>40</v>
      </c>
      <c r="AQ9" s="75" t="s">
        <v>40</v>
      </c>
      <c r="AR9" s="75" t="s">
        <v>40</v>
      </c>
      <c r="AS9" s="75" t="s">
        <v>40</v>
      </c>
      <c r="AT9" s="75" t="s">
        <v>40</v>
      </c>
    </row>
    <row r="10" spans="3:46" ht="45" x14ac:dyDescent="0.25">
      <c r="C10" s="17" t="s">
        <v>111</v>
      </c>
      <c r="D10" s="64" t="s">
        <v>414</v>
      </c>
      <c r="E10" s="63" t="s">
        <v>2</v>
      </c>
      <c r="F10" s="63" t="s">
        <v>155</v>
      </c>
      <c r="G10" s="63" t="s">
        <v>156</v>
      </c>
      <c r="H10" s="63" t="s">
        <v>157</v>
      </c>
      <c r="I10" s="63" t="s">
        <v>158</v>
      </c>
      <c r="J10" s="63" t="s">
        <v>159</v>
      </c>
      <c r="K10" s="68" t="s">
        <v>161</v>
      </c>
      <c r="L10" s="68" t="s">
        <v>162</v>
      </c>
      <c r="M10" s="68" t="s">
        <v>159</v>
      </c>
      <c r="N10" s="63" t="s">
        <v>164</v>
      </c>
      <c r="O10" s="63" t="s">
        <v>165</v>
      </c>
      <c r="P10" s="63" t="s">
        <v>166</v>
      </c>
      <c r="Q10" s="63" t="s">
        <v>159</v>
      </c>
      <c r="R10" s="75" t="s">
        <v>168</v>
      </c>
      <c r="S10" s="75" t="s">
        <v>169</v>
      </c>
      <c r="T10" s="75" t="s">
        <v>170</v>
      </c>
      <c r="U10" s="75" t="s">
        <v>159</v>
      </c>
      <c r="V10" s="63" t="s">
        <v>172</v>
      </c>
      <c r="W10" s="63" t="s">
        <v>173</v>
      </c>
      <c r="X10" s="63" t="s">
        <v>159</v>
      </c>
      <c r="Y10" s="82" t="s">
        <v>175</v>
      </c>
      <c r="Z10" s="82" t="s">
        <v>159</v>
      </c>
      <c r="AA10" s="63" t="s">
        <v>177</v>
      </c>
      <c r="AB10" s="63" t="s">
        <v>178</v>
      </c>
      <c r="AC10" s="88" t="s">
        <v>180</v>
      </c>
      <c r="AD10" s="88" t="s">
        <v>181</v>
      </c>
      <c r="AE10" s="88" t="s">
        <v>182</v>
      </c>
      <c r="AF10" s="63" t="s">
        <v>184</v>
      </c>
      <c r="AG10" s="63" t="s">
        <v>185</v>
      </c>
      <c r="AH10" s="63" t="s">
        <v>186</v>
      </c>
      <c r="AI10" s="63" t="s">
        <v>187</v>
      </c>
      <c r="AJ10" s="63" t="s">
        <v>775</v>
      </c>
      <c r="AK10" s="63" t="s">
        <v>776</v>
      </c>
      <c r="AL10" s="63" t="s">
        <v>777</v>
      </c>
      <c r="AM10" s="63" t="s">
        <v>779</v>
      </c>
      <c r="AN10" s="63" t="s">
        <v>780</v>
      </c>
      <c r="AO10" s="63" t="s">
        <v>781</v>
      </c>
      <c r="AP10" s="63" t="s">
        <v>782</v>
      </c>
      <c r="AQ10" s="75" t="s">
        <v>782</v>
      </c>
      <c r="AR10" s="75" t="s">
        <v>782</v>
      </c>
      <c r="AS10" s="75" t="s">
        <v>782</v>
      </c>
      <c r="AT10" s="75" t="s">
        <v>782</v>
      </c>
    </row>
    <row r="11" spans="3:46" ht="33.75" x14ac:dyDescent="0.25">
      <c r="C11" s="17" t="s">
        <v>112</v>
      </c>
      <c r="D11" s="64" t="s">
        <v>415</v>
      </c>
      <c r="E11" s="63"/>
      <c r="F11" s="63"/>
      <c r="G11" s="63"/>
      <c r="H11" s="63"/>
      <c r="I11" s="63"/>
      <c r="J11" s="63"/>
      <c r="K11" s="68"/>
      <c r="L11" s="68"/>
      <c r="M11" s="68"/>
      <c r="N11" s="63"/>
      <c r="O11" s="63"/>
      <c r="P11" s="63"/>
      <c r="Q11" s="63"/>
      <c r="R11" s="75"/>
      <c r="S11" s="75"/>
      <c r="T11" s="75"/>
      <c r="U11" s="75"/>
      <c r="V11" s="63"/>
      <c r="W11" s="63"/>
      <c r="X11" s="63"/>
      <c r="Y11" s="82"/>
      <c r="Z11" s="82"/>
      <c r="AA11" s="63"/>
      <c r="AB11" s="63"/>
      <c r="AC11" s="88"/>
      <c r="AD11" s="88"/>
      <c r="AE11" s="88"/>
      <c r="AF11" s="63"/>
      <c r="AG11" s="63"/>
      <c r="AH11" s="63"/>
      <c r="AI11" s="63"/>
      <c r="AM11" s="447" t="s">
        <v>783</v>
      </c>
      <c r="AN11" s="447" t="s">
        <v>783</v>
      </c>
      <c r="AO11" s="447" t="s">
        <v>783</v>
      </c>
      <c r="AP11" s="447" t="s">
        <v>783</v>
      </c>
      <c r="AQ11" s="80" t="s">
        <v>788</v>
      </c>
      <c r="AR11" s="80" t="s">
        <v>181</v>
      </c>
      <c r="AS11" s="80" t="s">
        <v>789</v>
      </c>
      <c r="AT11" s="80" t="s">
        <v>790</v>
      </c>
    </row>
    <row r="12" spans="3:46" x14ac:dyDescent="0.25">
      <c r="C12" s="17" t="s">
        <v>113</v>
      </c>
      <c r="D12" s="64" t="s">
        <v>416</v>
      </c>
      <c r="E12" s="63" t="s">
        <v>416</v>
      </c>
      <c r="F12" s="63" t="s">
        <v>416</v>
      </c>
      <c r="G12" s="63" t="s">
        <v>416</v>
      </c>
      <c r="H12" s="63" t="s">
        <v>416</v>
      </c>
      <c r="I12" s="63" t="s">
        <v>416</v>
      </c>
      <c r="J12" s="63" t="s">
        <v>416</v>
      </c>
      <c r="K12" s="68" t="s">
        <v>416</v>
      </c>
      <c r="L12" s="68" t="s">
        <v>416</v>
      </c>
      <c r="M12" s="68" t="s">
        <v>416</v>
      </c>
      <c r="N12" s="63" t="s">
        <v>416</v>
      </c>
      <c r="O12" s="63" t="s">
        <v>416</v>
      </c>
      <c r="P12" s="63" t="s">
        <v>416</v>
      </c>
      <c r="Q12" s="63" t="s">
        <v>416</v>
      </c>
      <c r="R12" s="75" t="s">
        <v>416</v>
      </c>
      <c r="S12" s="75" t="s">
        <v>416</v>
      </c>
      <c r="T12" s="75" t="s">
        <v>416</v>
      </c>
      <c r="U12" s="75" t="s">
        <v>416</v>
      </c>
      <c r="V12" s="63" t="s">
        <v>416</v>
      </c>
      <c r="W12" s="63" t="s">
        <v>416</v>
      </c>
      <c r="X12" s="63" t="s">
        <v>416</v>
      </c>
      <c r="Y12" s="82" t="s">
        <v>416</v>
      </c>
      <c r="Z12" s="82" t="s">
        <v>416</v>
      </c>
      <c r="AA12" s="63" t="s">
        <v>416</v>
      </c>
      <c r="AB12" s="63" t="s">
        <v>416</v>
      </c>
      <c r="AC12" s="88" t="s">
        <v>416</v>
      </c>
      <c r="AD12" s="88" t="s">
        <v>416</v>
      </c>
      <c r="AE12" s="88" t="s">
        <v>416</v>
      </c>
      <c r="AF12" s="63" t="s">
        <v>416</v>
      </c>
      <c r="AG12" s="63" t="s">
        <v>416</v>
      </c>
      <c r="AH12" s="63" t="s">
        <v>416</v>
      </c>
      <c r="AI12" s="63" t="s">
        <v>416</v>
      </c>
      <c r="AJ12" s="63" t="s">
        <v>416</v>
      </c>
      <c r="AK12" s="63" t="s">
        <v>416</v>
      </c>
      <c r="AL12" s="63" t="s">
        <v>416</v>
      </c>
      <c r="AM12" s="63" t="s">
        <v>416</v>
      </c>
      <c r="AN12" s="63" t="s">
        <v>416</v>
      </c>
      <c r="AO12" s="63" t="s">
        <v>416</v>
      </c>
      <c r="AP12" s="63" t="s">
        <v>416</v>
      </c>
      <c r="AQ12" s="75" t="s">
        <v>416</v>
      </c>
      <c r="AR12" s="75" t="s">
        <v>416</v>
      </c>
      <c r="AS12" s="75" t="s">
        <v>416</v>
      </c>
      <c r="AT12" s="75" t="s">
        <v>416</v>
      </c>
    </row>
    <row r="13" spans="3:46" ht="22.5" x14ac:dyDescent="0.25">
      <c r="C13" s="17" t="s">
        <v>114</v>
      </c>
      <c r="D13" s="64" t="s">
        <v>417</v>
      </c>
      <c r="E13" s="63"/>
      <c r="F13" s="66">
        <f>F14/$E$14*100</f>
        <v>16.536912836990115</v>
      </c>
      <c r="G13" s="66">
        <f t="shared" ref="G13:J13" si="0">G14/$E$14*100</f>
        <v>8.1783623826280447</v>
      </c>
      <c r="H13" s="66">
        <f t="shared" si="0"/>
        <v>58.7494354824589</v>
      </c>
      <c r="I13" s="66">
        <f t="shared" si="0"/>
        <v>13.688841301683185</v>
      </c>
      <c r="J13" s="66">
        <f t="shared" si="0"/>
        <v>2.8464479962397671</v>
      </c>
      <c r="K13" s="69">
        <f t="shared" ref="K13" si="1">K14/$E$14*100</f>
        <v>73.728177928108181</v>
      </c>
      <c r="L13" s="69">
        <f t="shared" ref="L13" si="2">L14/$E$14*100</f>
        <v>25.185585577078189</v>
      </c>
      <c r="M13" s="69">
        <f t="shared" ref="M13" si="3">M14/$E$14*100</f>
        <v>1.0862364948136605</v>
      </c>
      <c r="N13" s="66">
        <f t="shared" ref="N13" si="4">N14/$E$14*100</f>
        <v>81.806781481105361</v>
      </c>
      <c r="O13" s="66">
        <f t="shared" ref="O13" si="5">O14/$E$14*100</f>
        <v>5.5908980403073461</v>
      </c>
      <c r="P13" s="66">
        <f t="shared" ref="P13" si="6">P14/$E$14*100</f>
        <v>11.852469059236276</v>
      </c>
      <c r="Q13" s="66">
        <f t="shared" ref="Q13" si="7">Q14/$E$14*100</f>
        <v>0.74985141935103372</v>
      </c>
      <c r="R13" s="76">
        <f t="shared" ref="R13" si="8">R14/$E$14*100</f>
        <v>7.8010154378298422</v>
      </c>
      <c r="S13" s="76">
        <f t="shared" ref="S13" si="9">S14/$E$14*100</f>
        <v>44.750904837829125</v>
      </c>
      <c r="T13" s="76">
        <f t="shared" ref="T13" si="10">T14/$E$14*100</f>
        <v>40.021876562910727</v>
      </c>
      <c r="U13" s="76">
        <f t="shared" ref="U13" si="11">U14/$E$14*100</f>
        <v>7.4262031614303101</v>
      </c>
      <c r="V13" s="66">
        <f t="shared" ref="V13" si="12">V14/$E$14*100</f>
        <v>81.278449720857623</v>
      </c>
      <c r="W13" s="66">
        <f t="shared" ref="W13" si="13">W14/$E$14*100</f>
        <v>16.168884760732464</v>
      </c>
      <c r="X13" s="66">
        <f t="shared" ref="X13" si="14">X14/$E$14*100</f>
        <v>2.5526655184099352</v>
      </c>
      <c r="Y13" s="93">
        <f t="shared" ref="Y13" si="15">Y14/$E$14*100</f>
        <v>96.298227651772052</v>
      </c>
      <c r="Z13" s="93">
        <f t="shared" ref="Z13" si="16">Z14/$E$14*100</f>
        <v>3.701772348228006</v>
      </c>
      <c r="AA13" s="66">
        <f t="shared" ref="AA13" si="17">AA14/$E$14*100</f>
        <v>1.233960283634383</v>
      </c>
      <c r="AB13" s="66">
        <f t="shared" ref="AB13" si="18">AB14/$E$14*100</f>
        <v>98.766039716365668</v>
      </c>
      <c r="AC13" s="94">
        <f t="shared" ref="AC13" si="19">AC14/$E$14*100</f>
        <v>25.180505900925894</v>
      </c>
      <c r="AD13" s="94">
        <f t="shared" ref="AD13" si="20">AD14/$E$14*100</f>
        <v>25.169898264663033</v>
      </c>
      <c r="AE13" s="94">
        <f t="shared" ref="AE13" si="21">AE14/$E$14*100</f>
        <v>49.649595834411087</v>
      </c>
      <c r="AF13" s="66">
        <f t="shared" ref="AF13" si="22">AF14/$E$14*100</f>
        <v>97.914878563542956</v>
      </c>
      <c r="AG13" s="66">
        <f t="shared" ref="AG13" si="23">AG14/$E$14*100</f>
        <v>46.041207815184521</v>
      </c>
      <c r="AH13" s="66">
        <f t="shared" ref="AH13" si="24">AH14/$E$14*100</f>
        <v>56.697202540855095</v>
      </c>
      <c r="AI13" s="66">
        <f t="shared" ref="AI13" si="25">AI14/$E$14*100</f>
        <v>2.3074609166244509</v>
      </c>
      <c r="AQ13" s="80"/>
      <c r="AR13" s="80"/>
      <c r="AS13" s="80"/>
      <c r="AT13" s="80"/>
    </row>
    <row r="14" spans="3:46" x14ac:dyDescent="0.25">
      <c r="C14" s="3" t="s">
        <v>41</v>
      </c>
      <c r="D14" s="4" t="s">
        <v>42</v>
      </c>
      <c r="E14" s="5">
        <v>276943</v>
      </c>
      <c r="F14" s="5">
        <v>45797.822518145535</v>
      </c>
      <c r="G14" s="5">
        <v>22649.402133321586</v>
      </c>
      <c r="H14" s="5">
        <v>162702.44910818615</v>
      </c>
      <c r="I14" s="5">
        <v>37910.287766120462</v>
      </c>
      <c r="J14" s="5">
        <v>7883.0384742262977</v>
      </c>
      <c r="K14" s="70">
        <v>204185.02779944064</v>
      </c>
      <c r="L14" s="70">
        <v>69749.716264727656</v>
      </c>
      <c r="M14" s="70">
        <v>3008.2559358317958</v>
      </c>
      <c r="N14" s="5">
        <v>226558.15483721762</v>
      </c>
      <c r="O14" s="5">
        <v>15483.600759768373</v>
      </c>
      <c r="P14" s="5">
        <v>32824.583386720718</v>
      </c>
      <c r="Q14" s="5">
        <v>2076.6610162933334</v>
      </c>
      <c r="R14" s="77">
        <v>21604.366183989099</v>
      </c>
      <c r="S14" s="77">
        <v>123934.49838502912</v>
      </c>
      <c r="T14" s="77">
        <v>110837.78560962186</v>
      </c>
      <c r="U14" s="77">
        <v>20566.349821359945</v>
      </c>
      <c r="V14" s="5">
        <v>225094.97701043473</v>
      </c>
      <c r="W14" s="5">
        <v>44778.594522915308</v>
      </c>
      <c r="X14" s="5">
        <v>7069.4284666500271</v>
      </c>
      <c r="Y14" s="83">
        <v>266691.20060564706</v>
      </c>
      <c r="Z14" s="83">
        <v>10251.799394353086</v>
      </c>
      <c r="AA14" s="5">
        <v>3417.3666283055695</v>
      </c>
      <c r="AB14" s="5">
        <v>273525.6333716946</v>
      </c>
      <c r="AC14" s="89">
        <v>69735.648457201198</v>
      </c>
      <c r="AD14" s="89">
        <v>69706.271351105737</v>
      </c>
      <c r="AE14" s="89">
        <v>137501.08019169309</v>
      </c>
      <c r="AF14" s="5">
        <v>271168.40214023279</v>
      </c>
      <c r="AG14" s="5">
        <v>127507.90215960647</v>
      </c>
      <c r="AH14" s="5">
        <v>157018.93363272032</v>
      </c>
      <c r="AI14" s="5">
        <v>6390.351486327253</v>
      </c>
      <c r="AJ14" s="5">
        <v>204187.22698144658</v>
      </c>
      <c r="AK14" s="5">
        <v>43170.817026469878</v>
      </c>
      <c r="AL14" s="5">
        <v>29413.100641364173</v>
      </c>
      <c r="AM14" s="8">
        <v>49</v>
      </c>
      <c r="AN14" s="8">
        <v>24.6</v>
      </c>
      <c r="AO14" s="8">
        <v>26.200000000000003</v>
      </c>
      <c r="AP14" s="8">
        <v>0.2</v>
      </c>
      <c r="AQ14" s="456">
        <v>259.64260550411342</v>
      </c>
      <c r="AR14" s="456">
        <v>12740.864981470964</v>
      </c>
      <c r="AS14" s="456">
        <v>173413.77860313354</v>
      </c>
      <c r="AT14" s="456">
        <v>90528.713809891429</v>
      </c>
    </row>
    <row r="15" spans="3:46" x14ac:dyDescent="0.25">
      <c r="C15" s="3" t="s">
        <v>43</v>
      </c>
      <c r="D15" s="9" t="s">
        <v>44</v>
      </c>
      <c r="E15" s="10">
        <v>54818.999999999985</v>
      </c>
      <c r="F15" s="10">
        <v>9087.9812500000007</v>
      </c>
      <c r="G15" s="10">
        <v>5552.0062500000013</v>
      </c>
      <c r="H15" s="10">
        <v>31547.399999999987</v>
      </c>
      <c r="I15" s="10">
        <v>7753.8500000000022</v>
      </c>
      <c r="J15" s="10">
        <v>877.76250000000005</v>
      </c>
      <c r="K15" s="71">
        <v>40033.112499999981</v>
      </c>
      <c r="L15" s="71">
        <v>14256.206250000003</v>
      </c>
      <c r="M15" s="71">
        <v>529.68125000000009</v>
      </c>
      <c r="N15" s="10">
        <v>47291.306249999972</v>
      </c>
      <c r="O15" s="10">
        <v>1614.1250000000002</v>
      </c>
      <c r="P15" s="10">
        <v>5363.8500000000013</v>
      </c>
      <c r="Q15" s="10">
        <v>549.71875</v>
      </c>
      <c r="R15" s="78">
        <v>4495.2625000000007</v>
      </c>
      <c r="S15" s="78">
        <v>24644.987499999981</v>
      </c>
      <c r="T15" s="78">
        <v>21856.724999999999</v>
      </c>
      <c r="U15" s="78">
        <v>3822.0250000000001</v>
      </c>
      <c r="V15" s="10">
        <v>48285.637499999983</v>
      </c>
      <c r="W15" s="10">
        <v>4859.4375</v>
      </c>
      <c r="X15" s="10">
        <v>1673.925</v>
      </c>
      <c r="Y15" s="84">
        <v>53605.218749999985</v>
      </c>
      <c r="Z15" s="84">
        <v>1213.78125</v>
      </c>
      <c r="AA15" s="10">
        <v>733.47500000000002</v>
      </c>
      <c r="AB15" s="10">
        <v>54085.524999999994</v>
      </c>
      <c r="AC15" s="90">
        <v>16041.831250000001</v>
      </c>
      <c r="AD15" s="90">
        <v>11305.581250000001</v>
      </c>
      <c r="AE15" s="90">
        <v>27471.587500000001</v>
      </c>
      <c r="AF15" s="10">
        <v>53877.774999999987</v>
      </c>
      <c r="AG15" s="10">
        <v>24779.981249999975</v>
      </c>
      <c r="AH15" s="10">
        <v>30130.593749999975</v>
      </c>
      <c r="AI15" s="10">
        <v>828.55625000000009</v>
      </c>
      <c r="AJ15" s="10">
        <v>40977.949999999983</v>
      </c>
      <c r="AK15" s="10">
        <v>9085.2375000000011</v>
      </c>
      <c r="AL15" s="10">
        <v>4755.8125</v>
      </c>
      <c r="AM15" s="8">
        <v>53</v>
      </c>
      <c r="AN15" s="8">
        <v>22.8</v>
      </c>
      <c r="AO15" s="8">
        <v>24.3</v>
      </c>
      <c r="AP15" s="8">
        <v>0</v>
      </c>
      <c r="AQ15" s="456">
        <v>0</v>
      </c>
      <c r="AR15" s="456">
        <v>1787.6625000000001</v>
      </c>
      <c r="AS15" s="456">
        <v>36459.424999999988</v>
      </c>
      <c r="AT15" s="456">
        <v>16571.912499999991</v>
      </c>
    </row>
    <row r="16" spans="3:46" x14ac:dyDescent="0.25">
      <c r="C16" s="3" t="s">
        <v>45</v>
      </c>
      <c r="D16" s="9" t="s">
        <v>46</v>
      </c>
      <c r="E16" s="10">
        <v>56557.999999999978</v>
      </c>
      <c r="F16" s="10">
        <v>9473.3264765458425</v>
      </c>
      <c r="G16" s="10">
        <v>3580.3932462686575</v>
      </c>
      <c r="H16" s="10">
        <v>31924.862782515964</v>
      </c>
      <c r="I16" s="10">
        <v>9969.5716417910462</v>
      </c>
      <c r="J16" s="10">
        <v>1609.8458528784647</v>
      </c>
      <c r="K16" s="71">
        <v>35917.648981876286</v>
      </c>
      <c r="L16" s="71">
        <v>20362.90039978678</v>
      </c>
      <c r="M16" s="71">
        <v>277.45061833688698</v>
      </c>
      <c r="N16" s="10">
        <v>47595.68219083146</v>
      </c>
      <c r="O16" s="10">
        <v>283.38927238805968</v>
      </c>
      <c r="P16" s="10">
        <v>8403.3770255863565</v>
      </c>
      <c r="Q16" s="10">
        <v>275.55151119402984</v>
      </c>
      <c r="R16" s="78">
        <v>3648.8885874200423</v>
      </c>
      <c r="S16" s="78">
        <v>24992.047585287844</v>
      </c>
      <c r="T16" s="78">
        <v>24552.776708422174</v>
      </c>
      <c r="U16" s="78">
        <v>3364.287118869936</v>
      </c>
      <c r="V16" s="10">
        <v>41517.91604211081</v>
      </c>
      <c r="W16" s="10">
        <v>14515.540207889131</v>
      </c>
      <c r="X16" s="10">
        <v>524.54375000000005</v>
      </c>
      <c r="Y16" s="84">
        <v>55564.917238805887</v>
      </c>
      <c r="Z16" s="84">
        <v>993.0827611940299</v>
      </c>
      <c r="AA16" s="10">
        <v>578.56784381663113</v>
      </c>
      <c r="AB16" s="10">
        <v>55979.432156183277</v>
      </c>
      <c r="AC16" s="90">
        <v>13298.089736140724</v>
      </c>
      <c r="AD16" s="90">
        <v>15088.978635394456</v>
      </c>
      <c r="AE16" s="90">
        <v>28170.931628464819</v>
      </c>
      <c r="AF16" s="10">
        <v>55345.918446161944</v>
      </c>
      <c r="AG16" s="10">
        <v>23753.101942963753</v>
      </c>
      <c r="AH16" s="10">
        <v>26273.636092750527</v>
      </c>
      <c r="AI16" s="10">
        <v>1337.340330490405</v>
      </c>
      <c r="AJ16" s="10">
        <v>37623.702801172651</v>
      </c>
      <c r="AK16" s="10">
        <v>11169.63878731343</v>
      </c>
      <c r="AL16" s="10">
        <v>7764.6584115138603</v>
      </c>
      <c r="AM16" s="8">
        <v>45.9</v>
      </c>
      <c r="AN16" s="8">
        <v>21.099999999999998</v>
      </c>
      <c r="AO16" s="8">
        <v>33</v>
      </c>
      <c r="AP16" s="8">
        <v>0</v>
      </c>
      <c r="AQ16" s="456">
        <v>0</v>
      </c>
      <c r="AR16" s="456">
        <v>2879.4736833688703</v>
      </c>
      <c r="AS16" s="456">
        <v>40571.359645522316</v>
      </c>
      <c r="AT16" s="456">
        <v>13107.166671108738</v>
      </c>
    </row>
    <row r="17" spans="3:46" x14ac:dyDescent="0.25">
      <c r="C17" s="3" t="s">
        <v>47</v>
      </c>
      <c r="D17" s="9" t="s">
        <v>48</v>
      </c>
      <c r="E17" s="10">
        <v>54630</v>
      </c>
      <c r="F17" s="10">
        <v>8831.4369623655912</v>
      </c>
      <c r="G17" s="10">
        <v>3920.7931675627242</v>
      </c>
      <c r="H17" s="10">
        <v>33109.107280465949</v>
      </c>
      <c r="I17" s="10">
        <v>7038.9813172043023</v>
      </c>
      <c r="J17" s="10">
        <v>1729.6812724014337</v>
      </c>
      <c r="K17" s="71">
        <v>39534.599171146998</v>
      </c>
      <c r="L17" s="71">
        <v>14557.322692652335</v>
      </c>
      <c r="M17" s="71">
        <v>538.07813620071693</v>
      </c>
      <c r="N17" s="10">
        <v>47557.424932795773</v>
      </c>
      <c r="O17" s="10">
        <v>838.90062724014342</v>
      </c>
      <c r="P17" s="10">
        <v>5871.9475582437281</v>
      </c>
      <c r="Q17" s="10">
        <v>361.72688172043007</v>
      </c>
      <c r="R17" s="78">
        <v>4368.7862903225814</v>
      </c>
      <c r="S17" s="78">
        <v>22210.395900537635</v>
      </c>
      <c r="T17" s="78">
        <v>24946.265277777769</v>
      </c>
      <c r="U17" s="78">
        <v>3104.5525313620074</v>
      </c>
      <c r="V17" s="10">
        <v>43890.026769713324</v>
      </c>
      <c r="W17" s="10">
        <v>9195.271348566308</v>
      </c>
      <c r="X17" s="10">
        <v>1544.7018817204305</v>
      </c>
      <c r="Y17" s="84">
        <v>53090.543122759962</v>
      </c>
      <c r="Z17" s="84">
        <v>1539.4568772401435</v>
      </c>
      <c r="AA17" s="10">
        <v>266.83250448028673</v>
      </c>
      <c r="AB17" s="10">
        <v>54363.167495519825</v>
      </c>
      <c r="AC17" s="90">
        <v>14127.18019713262</v>
      </c>
      <c r="AD17" s="90">
        <v>15583.468929211471</v>
      </c>
      <c r="AE17" s="90">
        <v>24919.350873655912</v>
      </c>
      <c r="AF17" s="10">
        <v>53635.102486559255</v>
      </c>
      <c r="AG17" s="10">
        <v>24002.407795698924</v>
      </c>
      <c r="AH17" s="10">
        <v>30461.572244623654</v>
      </c>
      <c r="AI17" s="10">
        <v>1648.4225134408603</v>
      </c>
      <c r="AJ17" s="10">
        <v>38535.763575268851</v>
      </c>
      <c r="AK17" s="10">
        <v>9315.7650985663095</v>
      </c>
      <c r="AL17" s="10">
        <v>6687.990076164876</v>
      </c>
      <c r="AM17" s="8">
        <v>52.900000000000006</v>
      </c>
      <c r="AN17" s="8">
        <v>17.899999999999999</v>
      </c>
      <c r="AO17" s="8">
        <v>29.2</v>
      </c>
      <c r="AP17" s="8">
        <v>0</v>
      </c>
      <c r="AQ17" s="456">
        <v>0</v>
      </c>
      <c r="AR17" s="456">
        <v>2471.3818996415775</v>
      </c>
      <c r="AS17" s="456">
        <v>37735.266061827992</v>
      </c>
      <c r="AT17" s="456">
        <v>14423.352038530466</v>
      </c>
    </row>
    <row r="18" spans="3:46" x14ac:dyDescent="0.25">
      <c r="C18" s="3" t="s">
        <v>49</v>
      </c>
      <c r="D18" s="9" t="s">
        <v>50</v>
      </c>
      <c r="E18" s="10">
        <v>39230.999999999993</v>
      </c>
      <c r="F18" s="10">
        <v>5972.760290556902</v>
      </c>
      <c r="G18" s="10">
        <v>2324.2554479418886</v>
      </c>
      <c r="H18" s="10">
        <v>23812.826876513311</v>
      </c>
      <c r="I18" s="10">
        <v>6163.7847457627122</v>
      </c>
      <c r="J18" s="10">
        <v>957.3726392251815</v>
      </c>
      <c r="K18" s="71">
        <v>30488.456295399497</v>
      </c>
      <c r="L18" s="71">
        <v>8196.8567796610187</v>
      </c>
      <c r="M18" s="71">
        <v>545.68692493946742</v>
      </c>
      <c r="N18" s="10">
        <v>33036.806295399503</v>
      </c>
      <c r="O18" s="10">
        <v>1129.6024213075061</v>
      </c>
      <c r="P18" s="10">
        <v>4977.7692493946734</v>
      </c>
      <c r="Q18" s="10">
        <v>86.822033898305079</v>
      </c>
      <c r="R18" s="78">
        <v>2467.6590799031478</v>
      </c>
      <c r="S18" s="78">
        <v>15481.669612590793</v>
      </c>
      <c r="T18" s="78">
        <v>18562.330750605332</v>
      </c>
      <c r="U18" s="78">
        <v>2719.3405569007264</v>
      </c>
      <c r="V18" s="10">
        <v>33383.641525423707</v>
      </c>
      <c r="W18" s="10">
        <v>5122.3870460048429</v>
      </c>
      <c r="X18" s="10">
        <v>724.97142857142865</v>
      </c>
      <c r="Y18" s="84">
        <v>37264.870823244521</v>
      </c>
      <c r="Z18" s="84">
        <v>1966.1291767554476</v>
      </c>
      <c r="AA18" s="10">
        <v>579.38099273607747</v>
      </c>
      <c r="AB18" s="10">
        <v>38651.6190072639</v>
      </c>
      <c r="AC18" s="90">
        <v>9720.7895883777255</v>
      </c>
      <c r="AD18" s="90">
        <v>9911.6556900726373</v>
      </c>
      <c r="AE18" s="90">
        <v>19598.554721549637</v>
      </c>
      <c r="AF18" s="10">
        <v>38524.213075060507</v>
      </c>
      <c r="AG18" s="10">
        <v>15047.574334140436</v>
      </c>
      <c r="AH18" s="10">
        <v>22671.472154963667</v>
      </c>
      <c r="AI18" s="10">
        <v>1103.4297820823244</v>
      </c>
      <c r="AJ18" s="10">
        <v>28243.658716707003</v>
      </c>
      <c r="AK18" s="10">
        <v>6222.4096852300254</v>
      </c>
      <c r="AL18" s="10">
        <v>4764.9315980629544</v>
      </c>
      <c r="AM18" s="8">
        <v>50.6</v>
      </c>
      <c r="AN18" s="8">
        <v>22.6</v>
      </c>
      <c r="AO18" s="8">
        <v>26.3</v>
      </c>
      <c r="AP18" s="8">
        <v>0.5</v>
      </c>
      <c r="AQ18" s="456">
        <v>0</v>
      </c>
      <c r="AR18" s="456">
        <v>1887.6363196125908</v>
      </c>
      <c r="AS18" s="456">
        <v>25803.407869249386</v>
      </c>
      <c r="AT18" s="456">
        <v>11539.955811138012</v>
      </c>
    </row>
    <row r="19" spans="3:46" x14ac:dyDescent="0.25">
      <c r="C19" s="3" t="s">
        <v>51</v>
      </c>
      <c r="D19" s="9" t="s">
        <v>52</v>
      </c>
      <c r="E19" s="10">
        <v>42450.000000000036</v>
      </c>
      <c r="F19" s="10">
        <v>7286.5063185814979</v>
      </c>
      <c r="G19" s="10">
        <v>4141.8000981033365</v>
      </c>
      <c r="H19" s="10">
        <v>25814.132497638289</v>
      </c>
      <c r="I19" s="10">
        <v>3784.0252706925376</v>
      </c>
      <c r="J19" s="10">
        <v>1423.5358149843762</v>
      </c>
      <c r="K19" s="71">
        <v>37154.818225419724</v>
      </c>
      <c r="L19" s="71">
        <v>4899.5460576992973</v>
      </c>
      <c r="M19" s="71">
        <v>395.63571688104059</v>
      </c>
      <c r="N19" s="10">
        <v>29535.344546181281</v>
      </c>
      <c r="O19" s="10">
        <v>9366.6409926604174</v>
      </c>
      <c r="P19" s="10">
        <v>3079.7453310079218</v>
      </c>
      <c r="Q19" s="10">
        <v>468.2691301504251</v>
      </c>
      <c r="R19" s="78">
        <v>4143.8901569653372</v>
      </c>
      <c r="S19" s="78">
        <v>19881.247834459726</v>
      </c>
      <c r="T19" s="78">
        <v>14564.866216118025</v>
      </c>
      <c r="U19" s="78">
        <v>3859.9957924569435</v>
      </c>
      <c r="V19" s="10">
        <v>35327.084892086379</v>
      </c>
      <c r="W19" s="10">
        <v>6207.5993714119631</v>
      </c>
      <c r="X19" s="10">
        <v>915.31573650170776</v>
      </c>
      <c r="Y19" s="84">
        <v>40716.347758157164</v>
      </c>
      <c r="Z19" s="84">
        <v>1733.6522418428895</v>
      </c>
      <c r="AA19" s="10">
        <v>615.41220114817236</v>
      </c>
      <c r="AB19" s="10">
        <v>41834.587798851891</v>
      </c>
      <c r="AC19" s="90">
        <v>9710.0341508611309</v>
      </c>
      <c r="AD19" s="90">
        <v>11196.844836857785</v>
      </c>
      <c r="AE19" s="90">
        <v>21543.121012281088</v>
      </c>
      <c r="AF19" s="10">
        <v>41663.098909963002</v>
      </c>
      <c r="AG19" s="10">
        <v>22931.243768621505</v>
      </c>
      <c r="AH19" s="10">
        <v>27787.31154349252</v>
      </c>
      <c r="AI19" s="10">
        <v>485.75050505050501</v>
      </c>
      <c r="AJ19" s="10">
        <v>35018.66582370473</v>
      </c>
      <c r="AK19" s="10">
        <v>4256.260704163943</v>
      </c>
      <c r="AL19" s="10">
        <v>3093.6993714119617</v>
      </c>
      <c r="AM19" s="8">
        <v>54.2</v>
      </c>
      <c r="AN19" s="8">
        <v>26.1</v>
      </c>
      <c r="AO19" s="8">
        <v>19.7</v>
      </c>
      <c r="AP19" s="8">
        <v>0</v>
      </c>
      <c r="AQ19" s="456">
        <v>81.374100719424462</v>
      </c>
      <c r="AR19" s="456">
        <v>2125.3216554029505</v>
      </c>
      <c r="AS19" s="456">
        <v>19408.227000218027</v>
      </c>
      <c r="AT19" s="456">
        <v>20835.077243659653</v>
      </c>
    </row>
    <row r="20" spans="3:46" x14ac:dyDescent="0.25">
      <c r="C20" s="3" t="s">
        <v>53</v>
      </c>
      <c r="D20" s="9" t="s">
        <v>54</v>
      </c>
      <c r="E20" s="10">
        <v>2053.9999999999982</v>
      </c>
      <c r="F20" s="10">
        <v>261.41818181818195</v>
      </c>
      <c r="G20" s="10">
        <v>112.03636363636366</v>
      </c>
      <c r="H20" s="10">
        <v>1456.4727272727253</v>
      </c>
      <c r="I20" s="10">
        <v>168.05454545454552</v>
      </c>
      <c r="J20" s="10">
        <v>56.018181818181816</v>
      </c>
      <c r="K20" s="71">
        <v>1885.9454545454487</v>
      </c>
      <c r="L20" s="71">
        <v>168.05454545454552</v>
      </c>
      <c r="M20" s="71">
        <v>0</v>
      </c>
      <c r="N20" s="10">
        <v>1381.7818181818166</v>
      </c>
      <c r="O20" s="10">
        <v>504.16363636363593</v>
      </c>
      <c r="P20" s="10">
        <v>112.03636363636366</v>
      </c>
      <c r="Q20" s="10">
        <v>56.018181818181816</v>
      </c>
      <c r="R20" s="78">
        <v>130.70909090909095</v>
      </c>
      <c r="S20" s="78">
        <v>802.92727272727336</v>
      </c>
      <c r="T20" s="78">
        <v>793.59090909090969</v>
      </c>
      <c r="U20" s="78">
        <v>326.77272727272731</v>
      </c>
      <c r="V20" s="10">
        <v>1493.8181818181793</v>
      </c>
      <c r="W20" s="10">
        <v>457.48181818181786</v>
      </c>
      <c r="X20" s="10">
        <v>102.69999999999999</v>
      </c>
      <c r="Y20" s="84">
        <v>1876.6090909090851</v>
      </c>
      <c r="Z20" s="84">
        <v>177.39090909090908</v>
      </c>
      <c r="AA20" s="10">
        <v>37.345454545454544</v>
      </c>
      <c r="AB20" s="10">
        <v>2016.6545454545385</v>
      </c>
      <c r="AC20" s="90">
        <v>513.50000000000023</v>
      </c>
      <c r="AD20" s="90">
        <v>364.11818181818171</v>
      </c>
      <c r="AE20" s="90">
        <v>1176.3818181818183</v>
      </c>
      <c r="AF20" s="10">
        <v>2025.9909090909021</v>
      </c>
      <c r="AG20" s="10">
        <v>1092.3545454545463</v>
      </c>
      <c r="AH20" s="10">
        <v>1260.4090909090903</v>
      </c>
      <c r="AI20" s="10">
        <v>84.027272727272731</v>
      </c>
      <c r="AJ20" s="10">
        <v>1605.8545454545419</v>
      </c>
      <c r="AK20" s="10">
        <v>205.40000000000009</v>
      </c>
      <c r="AL20" s="10">
        <v>242.74545454545466</v>
      </c>
      <c r="AM20" s="8">
        <v>75</v>
      </c>
      <c r="AN20" s="8">
        <v>8.6</v>
      </c>
      <c r="AO20" s="8">
        <v>15</v>
      </c>
      <c r="AP20" s="8">
        <v>1.4000000000000001</v>
      </c>
      <c r="AQ20" s="456">
        <v>18.672727272727272</v>
      </c>
      <c r="AR20" s="456">
        <v>140.04545454545459</v>
      </c>
      <c r="AS20" s="456">
        <v>989.65454545454679</v>
      </c>
      <c r="AT20" s="456">
        <v>905.62727272727375</v>
      </c>
    </row>
    <row r="21" spans="3:46" x14ac:dyDescent="0.25">
      <c r="C21" s="3" t="s">
        <v>55</v>
      </c>
      <c r="D21" s="9" t="s">
        <v>56</v>
      </c>
      <c r="E21" s="10">
        <v>24333.000000000025</v>
      </c>
      <c r="F21" s="10">
        <v>4788.58</v>
      </c>
      <c r="G21" s="10">
        <v>3011.7299999999996</v>
      </c>
      <c r="H21" s="10">
        <v>12811.595000000027</v>
      </c>
      <c r="I21" s="10">
        <v>2747.7749999999996</v>
      </c>
      <c r="J21" s="10">
        <v>973.31999999999994</v>
      </c>
      <c r="K21" s="71">
        <v>17512.885000000064</v>
      </c>
      <c r="L21" s="71">
        <v>6468.869999999999</v>
      </c>
      <c r="M21" s="71">
        <v>351.245</v>
      </c>
      <c r="N21" s="10">
        <v>17457.885000000064</v>
      </c>
      <c r="O21" s="10">
        <v>1730.81</v>
      </c>
      <c r="P21" s="10">
        <v>4958.369999999999</v>
      </c>
      <c r="Q21" s="10">
        <v>185.935</v>
      </c>
      <c r="R21" s="78">
        <v>2183.0949999999998</v>
      </c>
      <c r="S21" s="78">
        <v>15825.410000000051</v>
      </c>
      <c r="T21" s="78">
        <v>3769.5299999999993</v>
      </c>
      <c r="U21" s="78">
        <v>2554.9649999999997</v>
      </c>
      <c r="V21" s="10">
        <v>20618.780000000086</v>
      </c>
      <c r="W21" s="10">
        <v>3197.6649999999995</v>
      </c>
      <c r="X21" s="10">
        <v>516.55500000000006</v>
      </c>
      <c r="Y21" s="84">
        <v>23924.36000000011</v>
      </c>
      <c r="Z21" s="84">
        <v>408.64</v>
      </c>
      <c r="AA21" s="10">
        <v>286.97500000000002</v>
      </c>
      <c r="AB21" s="10">
        <v>24046.025000000111</v>
      </c>
      <c r="AC21" s="90">
        <v>5132.9499999999989</v>
      </c>
      <c r="AD21" s="90">
        <v>5463.57</v>
      </c>
      <c r="AE21" s="90">
        <v>13736.480000000003</v>
      </c>
      <c r="AF21" s="10">
        <v>23809.570000000109</v>
      </c>
      <c r="AG21" s="10">
        <v>15533.955000000049</v>
      </c>
      <c r="AH21" s="10">
        <v>18031.525000000067</v>
      </c>
      <c r="AI21" s="10">
        <v>500.40999999999997</v>
      </c>
      <c r="AJ21" s="10">
        <v>20738.050000000087</v>
      </c>
      <c r="AK21" s="10">
        <v>2219.8649999999998</v>
      </c>
      <c r="AL21" s="10">
        <v>1375.0849999999998</v>
      </c>
      <c r="AM21" s="8">
        <v>26</v>
      </c>
      <c r="AN21" s="8">
        <v>56.100000000000009</v>
      </c>
      <c r="AO21" s="8">
        <v>17.2</v>
      </c>
      <c r="AP21" s="8">
        <v>0.70000000000000007</v>
      </c>
      <c r="AQ21" s="456">
        <v>57.395000000000003</v>
      </c>
      <c r="AR21" s="456">
        <v>695.6149999999999</v>
      </c>
      <c r="AS21" s="456">
        <v>10945.370000000019</v>
      </c>
      <c r="AT21" s="456">
        <v>12634.62000000003</v>
      </c>
    </row>
    <row r="22" spans="3:46" x14ac:dyDescent="0.25">
      <c r="C22" s="3" t="s">
        <v>57</v>
      </c>
      <c r="D22" s="9" t="s">
        <v>58</v>
      </c>
      <c r="E22" s="10">
        <v>1532.9999999999968</v>
      </c>
      <c r="F22" s="10">
        <v>38.325000000000003</v>
      </c>
      <c r="G22" s="10">
        <v>0</v>
      </c>
      <c r="H22" s="10">
        <v>1350.9562499999968</v>
      </c>
      <c r="I22" s="10">
        <v>124.55624999999998</v>
      </c>
      <c r="J22" s="10">
        <v>19.162500000000001</v>
      </c>
      <c r="K22" s="71">
        <v>1025.1937499999981</v>
      </c>
      <c r="L22" s="71">
        <v>488.64375000000041</v>
      </c>
      <c r="M22" s="71">
        <v>19.162500000000001</v>
      </c>
      <c r="N22" s="10">
        <v>1494.6749999999959</v>
      </c>
      <c r="O22" s="10">
        <v>9.5812500000000007</v>
      </c>
      <c r="P22" s="10">
        <v>19.162500000000001</v>
      </c>
      <c r="Q22" s="10">
        <v>9.5812500000000007</v>
      </c>
      <c r="R22" s="78">
        <v>114.97499999999998</v>
      </c>
      <c r="S22" s="78">
        <v>76.649999999999991</v>
      </c>
      <c r="T22" s="78">
        <v>1044.356249999998</v>
      </c>
      <c r="U22" s="78">
        <v>297.01875000000018</v>
      </c>
      <c r="V22" s="10">
        <v>220.36875000000009</v>
      </c>
      <c r="W22" s="10">
        <v>584.45625000000007</v>
      </c>
      <c r="X22" s="10">
        <v>728.17500000000041</v>
      </c>
      <c r="Y22" s="84">
        <v>373.66875000000027</v>
      </c>
      <c r="Z22" s="84">
        <v>1159.3312500000002</v>
      </c>
      <c r="AA22" s="10">
        <v>38.325000000000003</v>
      </c>
      <c r="AB22" s="10">
        <v>1494.6749999999959</v>
      </c>
      <c r="AC22" s="90">
        <v>680.26875000000041</v>
      </c>
      <c r="AD22" s="90">
        <v>383.25000000000028</v>
      </c>
      <c r="AE22" s="90">
        <v>469.48125000000027</v>
      </c>
      <c r="AF22" s="10">
        <v>1398.8624999999963</v>
      </c>
      <c r="AG22" s="10">
        <v>124.55624999999998</v>
      </c>
      <c r="AH22" s="10">
        <v>268.27500000000015</v>
      </c>
      <c r="AI22" s="10">
        <v>153.30000000000001</v>
      </c>
      <c r="AJ22" s="10">
        <v>747.3374999999993</v>
      </c>
      <c r="AK22" s="10">
        <v>402.41250000000031</v>
      </c>
      <c r="AL22" s="10">
        <v>383.25000000000028</v>
      </c>
      <c r="AM22" s="8">
        <v>55.600000000000009</v>
      </c>
      <c r="AN22" s="8">
        <v>0.70000000000000007</v>
      </c>
      <c r="AO22" s="8">
        <v>43.7</v>
      </c>
      <c r="AP22" s="8">
        <v>0</v>
      </c>
      <c r="AQ22" s="456">
        <v>19.162500000000001</v>
      </c>
      <c r="AR22" s="456">
        <v>383.25000000000028</v>
      </c>
      <c r="AS22" s="456">
        <v>862.31249999999875</v>
      </c>
      <c r="AT22" s="456">
        <v>268.27500000000015</v>
      </c>
    </row>
    <row r="23" spans="3:46" x14ac:dyDescent="0.25">
      <c r="C23" s="3" t="s">
        <v>59</v>
      </c>
      <c r="D23" s="9" t="s">
        <v>60</v>
      </c>
      <c r="E23" s="10">
        <v>1334.9999999999986</v>
      </c>
      <c r="F23" s="10">
        <v>57.488038277511961</v>
      </c>
      <c r="G23" s="10">
        <v>6.3875598086124405</v>
      </c>
      <c r="H23" s="10">
        <v>875.09569377990283</v>
      </c>
      <c r="I23" s="10">
        <v>159.68899521531102</v>
      </c>
      <c r="J23" s="10">
        <v>236.33971291866041</v>
      </c>
      <c r="K23" s="71">
        <v>632.36842105263077</v>
      </c>
      <c r="L23" s="71">
        <v>351.31578947368416</v>
      </c>
      <c r="M23" s="71">
        <v>351.31578947368428</v>
      </c>
      <c r="N23" s="10">
        <v>1207.2488038277488</v>
      </c>
      <c r="O23" s="10">
        <v>6.3875598086124405</v>
      </c>
      <c r="P23" s="10">
        <v>38.325358851674643</v>
      </c>
      <c r="Q23" s="10">
        <v>83.038277511961709</v>
      </c>
      <c r="R23" s="78">
        <v>51.100478468899524</v>
      </c>
      <c r="S23" s="78">
        <v>19.162679425837322</v>
      </c>
      <c r="T23" s="78">
        <v>747.34449760765438</v>
      </c>
      <c r="U23" s="78">
        <v>517.3923444976075</v>
      </c>
      <c r="V23" s="10">
        <v>357.70334928229659</v>
      </c>
      <c r="W23" s="10">
        <v>638.75598086124319</v>
      </c>
      <c r="X23" s="10">
        <v>338.54066985645949</v>
      </c>
      <c r="Y23" s="84">
        <v>274.66507177033509</v>
      </c>
      <c r="Z23" s="84">
        <v>1060.3349282296649</v>
      </c>
      <c r="AA23" s="10">
        <v>281.05263157894751</v>
      </c>
      <c r="AB23" s="10">
        <v>1053.9473684210507</v>
      </c>
      <c r="AC23" s="90">
        <v>511.00478468899519</v>
      </c>
      <c r="AD23" s="90">
        <v>408.80382775119597</v>
      </c>
      <c r="AE23" s="90">
        <v>415.19138755980873</v>
      </c>
      <c r="AF23" s="10">
        <v>887.87081339712768</v>
      </c>
      <c r="AG23" s="10">
        <v>242.72727272727289</v>
      </c>
      <c r="AH23" s="10">
        <v>134.13875598086122</v>
      </c>
      <c r="AI23" s="10">
        <v>249.11483253588534</v>
      </c>
      <c r="AJ23" s="10">
        <v>696.24401913875499</v>
      </c>
      <c r="AK23" s="10">
        <v>293.82775119617236</v>
      </c>
      <c r="AL23" s="10">
        <v>344.92822966507174</v>
      </c>
      <c r="AM23" s="8">
        <v>28.199999999999996</v>
      </c>
      <c r="AN23" s="8">
        <v>4.3</v>
      </c>
      <c r="AO23" s="8">
        <v>65.100000000000009</v>
      </c>
      <c r="AP23" s="8">
        <v>2.4</v>
      </c>
      <c r="AQ23" s="456">
        <v>83.038277511961709</v>
      </c>
      <c r="AR23" s="456">
        <v>370.47846889952143</v>
      </c>
      <c r="AS23" s="456">
        <v>638.75598086124319</v>
      </c>
      <c r="AT23" s="456">
        <v>242.72727272727289</v>
      </c>
    </row>
    <row r="24" spans="3:46" x14ac:dyDescent="0.25">
      <c r="C24" s="3" t="s">
        <v>61</v>
      </c>
      <c r="D24" s="20" t="s">
        <v>62</v>
      </c>
      <c r="E24" s="14">
        <v>11962.999999999995</v>
      </c>
      <c r="F24" s="14">
        <v>1709.0000000000007</v>
      </c>
      <c r="G24" s="14">
        <v>2050.8000000000006</v>
      </c>
      <c r="H24" s="14">
        <v>6152.3999999999924</v>
      </c>
      <c r="I24" s="14">
        <v>1623.5500000000006</v>
      </c>
      <c r="J24" s="14">
        <v>427.25</v>
      </c>
      <c r="K24" s="72">
        <v>9314.0499999999975</v>
      </c>
      <c r="L24" s="72">
        <v>2392.6</v>
      </c>
      <c r="M24" s="72">
        <v>256.35000000000002</v>
      </c>
      <c r="N24" s="14">
        <v>9399.4999999999982</v>
      </c>
      <c r="O24" s="14">
        <v>854.50000000000023</v>
      </c>
      <c r="P24" s="14">
        <v>1623.5500000000006</v>
      </c>
      <c r="Q24" s="14">
        <v>85.45</v>
      </c>
      <c r="R24" s="79">
        <v>1110.8500000000004</v>
      </c>
      <c r="S24" s="79">
        <v>7861.3999999999887</v>
      </c>
      <c r="T24" s="79">
        <v>1965.3500000000008</v>
      </c>
      <c r="U24" s="79">
        <v>1025.4000000000001</v>
      </c>
      <c r="V24" s="14">
        <v>11023.050000000012</v>
      </c>
      <c r="W24" s="14">
        <v>683.60000000000014</v>
      </c>
      <c r="X24" s="14">
        <v>256.35000000000002</v>
      </c>
      <c r="Y24" s="85">
        <v>11706.650000000018</v>
      </c>
      <c r="Z24" s="85">
        <v>256.35000000000002</v>
      </c>
      <c r="AA24" s="14">
        <v>0</v>
      </c>
      <c r="AB24" s="14">
        <v>11963.00000000002</v>
      </c>
      <c r="AC24" s="91">
        <v>3503.4500000000003</v>
      </c>
      <c r="AD24" s="91">
        <v>2734.3999999999992</v>
      </c>
      <c r="AE24" s="91">
        <v>5725.1499999999969</v>
      </c>
      <c r="AF24" s="14">
        <v>11877.550000000019</v>
      </c>
      <c r="AG24" s="14">
        <v>7605.0499999999893</v>
      </c>
      <c r="AH24" s="14">
        <v>8117.7499999999882</v>
      </c>
      <c r="AI24" s="14">
        <v>85.45</v>
      </c>
      <c r="AJ24" s="13">
        <v>10168.550000000005</v>
      </c>
      <c r="AK24" s="13">
        <v>1281.7500000000005</v>
      </c>
      <c r="AL24" s="13">
        <v>512.70000000000005</v>
      </c>
      <c r="AM24" s="8">
        <v>46.400000000000006</v>
      </c>
      <c r="AN24" s="8">
        <v>40</v>
      </c>
      <c r="AO24" s="8">
        <v>13.600000000000001</v>
      </c>
      <c r="AP24" s="8">
        <v>0</v>
      </c>
      <c r="AQ24" s="456">
        <v>0</v>
      </c>
      <c r="AR24" s="456">
        <v>170.9</v>
      </c>
      <c r="AS24" s="456">
        <v>5297.8999999999942</v>
      </c>
      <c r="AT24" s="456">
        <v>6494.1999999999916</v>
      </c>
    </row>
    <row r="25" spans="3:46" x14ac:dyDescent="0.25">
      <c r="C25" s="3" t="s">
        <v>63</v>
      </c>
      <c r="D25" s="20" t="s">
        <v>64</v>
      </c>
      <c r="E25" s="14">
        <v>15605</v>
      </c>
      <c r="F25" s="14">
        <v>2340.75</v>
      </c>
      <c r="G25" s="14">
        <v>1072.84375</v>
      </c>
      <c r="H25" s="14">
        <v>10143.25</v>
      </c>
      <c r="I25" s="14">
        <v>2048.15625</v>
      </c>
      <c r="J25" s="14">
        <v>0</v>
      </c>
      <c r="K25" s="72">
        <v>12093.875</v>
      </c>
      <c r="L25" s="72">
        <v>3413.59375</v>
      </c>
      <c r="M25" s="72">
        <v>97.53125</v>
      </c>
      <c r="N25" s="14">
        <v>13459.3125</v>
      </c>
      <c r="O25" s="14">
        <v>292.59375</v>
      </c>
      <c r="P25" s="14">
        <v>1658.03125</v>
      </c>
      <c r="Q25" s="14">
        <v>195.0625</v>
      </c>
      <c r="R25" s="79">
        <v>780.25</v>
      </c>
      <c r="S25" s="79">
        <v>4779.03125</v>
      </c>
      <c r="T25" s="79">
        <v>8875.34375</v>
      </c>
      <c r="U25" s="79">
        <v>1170.375</v>
      </c>
      <c r="V25" s="14">
        <v>12484</v>
      </c>
      <c r="W25" s="14">
        <v>2340.75</v>
      </c>
      <c r="X25" s="14">
        <v>780.25</v>
      </c>
      <c r="Y25" s="85">
        <v>14922.28125</v>
      </c>
      <c r="Z25" s="85">
        <v>682.71875</v>
      </c>
      <c r="AA25" s="14">
        <v>195.0625</v>
      </c>
      <c r="AB25" s="14">
        <v>15409.9375</v>
      </c>
      <c r="AC25" s="91">
        <v>5851.875</v>
      </c>
      <c r="AD25" s="91">
        <v>3511.125</v>
      </c>
      <c r="AE25" s="91">
        <v>6242</v>
      </c>
      <c r="AF25" s="14">
        <v>15117.34375</v>
      </c>
      <c r="AG25" s="14">
        <v>4291.375</v>
      </c>
      <c r="AH25" s="14">
        <v>7217.3125</v>
      </c>
      <c r="AI25" s="14">
        <v>292.59375</v>
      </c>
      <c r="AJ25" s="13">
        <v>10338.3125</v>
      </c>
      <c r="AK25" s="13">
        <v>3413.59375</v>
      </c>
      <c r="AL25" s="13">
        <v>1853.09375</v>
      </c>
      <c r="AM25" s="8">
        <v>57.499999999999993</v>
      </c>
      <c r="AN25" s="8">
        <v>11.3</v>
      </c>
      <c r="AO25" s="8">
        <v>31.3</v>
      </c>
      <c r="AP25" s="8">
        <v>0</v>
      </c>
      <c r="AQ25" s="456">
        <v>0</v>
      </c>
      <c r="AR25" s="456">
        <v>1072.84375</v>
      </c>
      <c r="AS25" s="456">
        <v>11898.8125</v>
      </c>
      <c r="AT25" s="456">
        <v>2633.34375</v>
      </c>
    </row>
    <row r="26" spans="3:46" x14ac:dyDescent="0.25">
      <c r="C26" s="3" t="s">
        <v>65</v>
      </c>
      <c r="D26" s="20" t="s">
        <v>66</v>
      </c>
      <c r="E26" s="14">
        <v>14945</v>
      </c>
      <c r="F26" s="14">
        <v>3456.03125</v>
      </c>
      <c r="G26" s="14">
        <v>934.0625</v>
      </c>
      <c r="H26" s="14">
        <v>8219.75</v>
      </c>
      <c r="I26" s="14">
        <v>2148.34375</v>
      </c>
      <c r="J26" s="14">
        <v>186.8125</v>
      </c>
      <c r="K26" s="72">
        <v>10274.6875</v>
      </c>
      <c r="L26" s="72">
        <v>4670.3125</v>
      </c>
      <c r="M26" s="72">
        <v>0</v>
      </c>
      <c r="N26" s="14">
        <v>13357.09375</v>
      </c>
      <c r="O26" s="14">
        <v>467.03125</v>
      </c>
      <c r="P26" s="14">
        <v>1027.46875</v>
      </c>
      <c r="Q26" s="14">
        <v>93.40625</v>
      </c>
      <c r="R26" s="79">
        <v>934.0625</v>
      </c>
      <c r="S26" s="79">
        <v>5324.15625</v>
      </c>
      <c r="T26" s="79">
        <v>7939.53125</v>
      </c>
      <c r="U26" s="79">
        <v>747.25</v>
      </c>
      <c r="V26" s="14">
        <v>13263.6875</v>
      </c>
      <c r="W26" s="14">
        <v>1307.6875</v>
      </c>
      <c r="X26" s="14">
        <v>373.625</v>
      </c>
      <c r="Y26" s="85">
        <v>14758.1875</v>
      </c>
      <c r="Z26" s="85">
        <v>186.8125</v>
      </c>
      <c r="AA26" s="14">
        <v>186.8125</v>
      </c>
      <c r="AB26" s="14">
        <v>14758.1875</v>
      </c>
      <c r="AC26" s="91">
        <v>4576.90625</v>
      </c>
      <c r="AD26" s="91">
        <v>2335.15625</v>
      </c>
      <c r="AE26" s="91">
        <v>8032.9375</v>
      </c>
      <c r="AF26" s="14">
        <v>14664.78125</v>
      </c>
      <c r="AG26" s="14">
        <v>5324.15625</v>
      </c>
      <c r="AH26" s="14">
        <v>6445.03125</v>
      </c>
      <c r="AI26" s="14">
        <v>186.8125</v>
      </c>
      <c r="AJ26" s="13">
        <v>10274.6875</v>
      </c>
      <c r="AK26" s="13">
        <v>2895.59375</v>
      </c>
      <c r="AL26" s="13">
        <v>1774.71875</v>
      </c>
      <c r="AM26" s="8">
        <v>69.399999999999991</v>
      </c>
      <c r="AN26" s="8">
        <v>6.2</v>
      </c>
      <c r="AO26" s="8">
        <v>24.4</v>
      </c>
      <c r="AP26" s="8">
        <v>0</v>
      </c>
      <c r="AQ26" s="456">
        <v>0</v>
      </c>
      <c r="AR26" s="456">
        <v>280.21875</v>
      </c>
      <c r="AS26" s="456">
        <v>12142.8125</v>
      </c>
      <c r="AT26" s="456">
        <v>2521.96875</v>
      </c>
    </row>
    <row r="27" spans="3:46" x14ac:dyDescent="0.25">
      <c r="C27" s="3" t="s">
        <v>67</v>
      </c>
      <c r="D27" s="20" t="s">
        <v>68</v>
      </c>
      <c r="E27" s="14">
        <v>12305.999999999995</v>
      </c>
      <c r="F27" s="14">
        <v>1582.2000000000005</v>
      </c>
      <c r="G27" s="14">
        <v>1494.3000000000004</v>
      </c>
      <c r="H27" s="14">
        <v>7031.9999999999918</v>
      </c>
      <c r="I27" s="14">
        <v>1933.8000000000009</v>
      </c>
      <c r="J27" s="14">
        <v>263.70000000000005</v>
      </c>
      <c r="K27" s="72">
        <v>8350.4999999999854</v>
      </c>
      <c r="L27" s="72">
        <v>3779.7000000000025</v>
      </c>
      <c r="M27" s="72">
        <v>175.8</v>
      </c>
      <c r="N27" s="14">
        <v>11075.399999999974</v>
      </c>
      <c r="O27" s="14">
        <v>0</v>
      </c>
      <c r="P27" s="14">
        <v>1054.8</v>
      </c>
      <c r="Q27" s="14">
        <v>175.8</v>
      </c>
      <c r="R27" s="79">
        <v>1670.1000000000006</v>
      </c>
      <c r="S27" s="79">
        <v>6680.3999999999924</v>
      </c>
      <c r="T27" s="79">
        <v>3076.5000000000018</v>
      </c>
      <c r="U27" s="79">
        <v>879</v>
      </c>
      <c r="V27" s="14">
        <v>11514.899999999972</v>
      </c>
      <c r="W27" s="14">
        <v>527.4</v>
      </c>
      <c r="X27" s="14">
        <v>263.70000000000005</v>
      </c>
      <c r="Y27" s="85">
        <v>12218.099999999969</v>
      </c>
      <c r="Z27" s="85">
        <v>87.9</v>
      </c>
      <c r="AA27" s="14">
        <v>351.6</v>
      </c>
      <c r="AB27" s="14">
        <v>11954.399999999971</v>
      </c>
      <c r="AC27" s="91">
        <v>2109.6</v>
      </c>
      <c r="AD27" s="91">
        <v>2724.9000000000015</v>
      </c>
      <c r="AE27" s="91">
        <v>7471.5000000000027</v>
      </c>
      <c r="AF27" s="14">
        <v>12218.099999999969</v>
      </c>
      <c r="AG27" s="14">
        <v>7559.3999999999887</v>
      </c>
      <c r="AH27" s="14">
        <v>8350.4999999999854</v>
      </c>
      <c r="AI27" s="14">
        <v>263.70000000000005</v>
      </c>
      <c r="AJ27" s="13">
        <v>10196.399999999978</v>
      </c>
      <c r="AK27" s="13">
        <v>1494.3000000000004</v>
      </c>
      <c r="AL27" s="13">
        <v>615.29999999999995</v>
      </c>
      <c r="AM27" s="8">
        <v>33.6</v>
      </c>
      <c r="AN27" s="8">
        <v>40.699999999999996</v>
      </c>
      <c r="AO27" s="8">
        <v>25.7</v>
      </c>
      <c r="AP27" s="8">
        <v>0</v>
      </c>
      <c r="AQ27" s="456">
        <v>0</v>
      </c>
      <c r="AR27" s="456">
        <v>263.70000000000005</v>
      </c>
      <c r="AS27" s="456">
        <v>7119.8999999999905</v>
      </c>
      <c r="AT27" s="456">
        <v>4922.3999999999996</v>
      </c>
    </row>
    <row r="28" spans="3:46" x14ac:dyDescent="0.25">
      <c r="C28" s="3" t="s">
        <v>69</v>
      </c>
      <c r="D28" s="20" t="s">
        <v>70</v>
      </c>
      <c r="E28" s="14">
        <v>18782.999999999996</v>
      </c>
      <c r="F28" s="14">
        <v>3083.776119402984</v>
      </c>
      <c r="G28" s="14">
        <v>2055.8507462686575</v>
      </c>
      <c r="H28" s="14">
        <v>9812.0149253731324</v>
      </c>
      <c r="I28" s="14">
        <v>3270.6716417910434</v>
      </c>
      <c r="J28" s="14">
        <v>560.68656716417911</v>
      </c>
      <c r="K28" s="72">
        <v>11774.417910447746</v>
      </c>
      <c r="L28" s="72">
        <v>6915.1343283582146</v>
      </c>
      <c r="M28" s="72">
        <v>93.447761194029852</v>
      </c>
      <c r="N28" s="14">
        <v>15605.776119402944</v>
      </c>
      <c r="O28" s="14">
        <v>186.8955223880597</v>
      </c>
      <c r="P28" s="14">
        <v>2896.8805970149247</v>
      </c>
      <c r="Q28" s="14">
        <v>93.447761194029852</v>
      </c>
      <c r="R28" s="79">
        <v>1027.9253731343285</v>
      </c>
      <c r="S28" s="79">
        <v>7569.2686567164255</v>
      </c>
      <c r="T28" s="79">
        <v>8597.1940298507525</v>
      </c>
      <c r="U28" s="79">
        <v>1588.6119402985075</v>
      </c>
      <c r="V28" s="14">
        <v>11680.970149253717</v>
      </c>
      <c r="W28" s="14">
        <v>7102.0298507462749</v>
      </c>
      <c r="X28" s="14">
        <v>0</v>
      </c>
      <c r="Y28" s="85">
        <v>18689.552238805954</v>
      </c>
      <c r="Z28" s="85">
        <v>93.447761194029852</v>
      </c>
      <c r="AA28" s="14">
        <v>186.8955223880597</v>
      </c>
      <c r="AB28" s="14">
        <v>18596.104477611923</v>
      </c>
      <c r="AC28" s="91">
        <v>4952.7313432835817</v>
      </c>
      <c r="AD28" s="91">
        <v>4111.7014925373105</v>
      </c>
      <c r="AE28" s="91">
        <v>9718.567164179105</v>
      </c>
      <c r="AF28" s="14">
        <v>18035.417910447737</v>
      </c>
      <c r="AG28" s="14">
        <v>9064.4328358208986</v>
      </c>
      <c r="AH28" s="14">
        <v>9718.5671641791032</v>
      </c>
      <c r="AI28" s="14">
        <v>373.79104477611941</v>
      </c>
      <c r="AJ28" s="13">
        <v>12054.761194029834</v>
      </c>
      <c r="AK28" s="13">
        <v>4485.4925373134311</v>
      </c>
      <c r="AL28" s="13">
        <v>2242.7462686567169</v>
      </c>
      <c r="AM28" s="8">
        <v>23.400000000000002</v>
      </c>
      <c r="AN28" s="8">
        <v>32.300000000000004</v>
      </c>
      <c r="AO28" s="8">
        <v>44.3</v>
      </c>
      <c r="AP28" s="8">
        <v>0</v>
      </c>
      <c r="AQ28" s="456">
        <v>0</v>
      </c>
      <c r="AR28" s="456">
        <v>934.47761194029863</v>
      </c>
      <c r="AS28" s="456">
        <v>13736.82089552236</v>
      </c>
      <c r="AT28" s="456">
        <v>4111.7014925373105</v>
      </c>
    </row>
    <row r="29" spans="3:46" x14ac:dyDescent="0.25">
      <c r="C29" s="3" t="s">
        <v>71</v>
      </c>
      <c r="D29" s="20" t="s">
        <v>72</v>
      </c>
      <c r="E29" s="14">
        <v>13775</v>
      </c>
      <c r="F29" s="14">
        <v>2853.3928571428582</v>
      </c>
      <c r="G29" s="14">
        <v>688.74999999999989</v>
      </c>
      <c r="H29" s="14">
        <v>6985.8928571428532</v>
      </c>
      <c r="I29" s="14">
        <v>2755.0000000000009</v>
      </c>
      <c r="J29" s="14">
        <v>491.96428571428572</v>
      </c>
      <c r="K29" s="72">
        <v>9937.6785714285597</v>
      </c>
      <c r="L29" s="72">
        <v>3738.9285714285743</v>
      </c>
      <c r="M29" s="72">
        <v>98.392857142857139</v>
      </c>
      <c r="N29" s="14">
        <v>10626.428571428558</v>
      </c>
      <c r="O29" s="14">
        <v>0</v>
      </c>
      <c r="P29" s="14">
        <v>3148.5714285714303</v>
      </c>
      <c r="Q29" s="14">
        <v>0</v>
      </c>
      <c r="R29" s="79">
        <v>885.53571428571411</v>
      </c>
      <c r="S29" s="79">
        <v>8658.5714285714203</v>
      </c>
      <c r="T29" s="79">
        <v>3837.3214285714316</v>
      </c>
      <c r="U29" s="79">
        <v>393.57142857142856</v>
      </c>
      <c r="V29" s="14">
        <v>12299.107142857125</v>
      </c>
      <c r="W29" s="14">
        <v>1475.8928571428569</v>
      </c>
      <c r="X29" s="14">
        <v>0</v>
      </c>
      <c r="Y29" s="85">
        <v>13774.999999999978</v>
      </c>
      <c r="Z29" s="85">
        <v>0</v>
      </c>
      <c r="AA29" s="14">
        <v>295.17857142857144</v>
      </c>
      <c r="AB29" s="14">
        <v>13479.821428571408</v>
      </c>
      <c r="AC29" s="91">
        <v>2656.6071428571427</v>
      </c>
      <c r="AD29" s="91">
        <v>4034.1071428571463</v>
      </c>
      <c r="AE29" s="91">
        <v>7084.2857142857138</v>
      </c>
      <c r="AF29" s="14">
        <v>13578.214285714264</v>
      </c>
      <c r="AG29" s="14">
        <v>6985.8928571428532</v>
      </c>
      <c r="AH29" s="14">
        <v>6592.3214285714257</v>
      </c>
      <c r="AI29" s="14">
        <v>491.96428571428567</v>
      </c>
      <c r="AJ29" s="13">
        <v>10429.642857142844</v>
      </c>
      <c r="AK29" s="13">
        <v>2066.2499999999995</v>
      </c>
      <c r="AL29" s="13">
        <v>1279.1071428571427</v>
      </c>
      <c r="AM29" s="8">
        <v>42.9</v>
      </c>
      <c r="AN29" s="8">
        <v>27.900000000000002</v>
      </c>
      <c r="AO29" s="8">
        <v>29.299999999999997</v>
      </c>
      <c r="AP29" s="8">
        <v>0</v>
      </c>
      <c r="AQ29" s="456">
        <v>0</v>
      </c>
      <c r="AR29" s="456">
        <v>295.17857142857144</v>
      </c>
      <c r="AS29" s="456">
        <v>8264.9999999999927</v>
      </c>
      <c r="AT29" s="456">
        <v>5214.8214285714294</v>
      </c>
    </row>
    <row r="30" spans="3:46" x14ac:dyDescent="0.25">
      <c r="C30" s="3" t="s">
        <v>73</v>
      </c>
      <c r="D30" s="20" t="s">
        <v>74</v>
      </c>
      <c r="E30" s="14">
        <v>15438.999999999987</v>
      </c>
      <c r="F30" s="14">
        <v>2508.837500000001</v>
      </c>
      <c r="G30" s="14">
        <v>578.96249999999998</v>
      </c>
      <c r="H30" s="14">
        <v>8877.4249999999847</v>
      </c>
      <c r="I30" s="14">
        <v>3087.8000000000015</v>
      </c>
      <c r="J30" s="14">
        <v>385.97500000000002</v>
      </c>
      <c r="K30" s="72">
        <v>8298.4624999999869</v>
      </c>
      <c r="L30" s="72">
        <v>7140.5374999999913</v>
      </c>
      <c r="M30" s="72">
        <v>0</v>
      </c>
      <c r="N30" s="14">
        <v>13316.137499999968</v>
      </c>
      <c r="O30" s="14">
        <v>96.493750000000006</v>
      </c>
      <c r="P30" s="14">
        <v>1929.8750000000007</v>
      </c>
      <c r="Q30" s="14">
        <v>96.493750000000006</v>
      </c>
      <c r="R30" s="79">
        <v>964.93749999999989</v>
      </c>
      <c r="S30" s="79">
        <v>5596.6374999999971</v>
      </c>
      <c r="T30" s="79">
        <v>8008.981249999988</v>
      </c>
      <c r="U30" s="79">
        <v>868.44375000000002</v>
      </c>
      <c r="V30" s="14">
        <v>10517.818749999979</v>
      </c>
      <c r="W30" s="14">
        <v>4824.6875</v>
      </c>
      <c r="X30" s="14">
        <v>96.493750000000006</v>
      </c>
      <c r="Y30" s="85">
        <v>15053.024999999961</v>
      </c>
      <c r="Z30" s="85">
        <v>385.97500000000002</v>
      </c>
      <c r="AA30" s="14">
        <v>96.493750000000006</v>
      </c>
      <c r="AB30" s="14">
        <v>15342.50624999996</v>
      </c>
      <c r="AC30" s="91">
        <v>3377.2812500000009</v>
      </c>
      <c r="AD30" s="91">
        <v>4631.7000000000007</v>
      </c>
      <c r="AE30" s="91">
        <v>7430.0187499999984</v>
      </c>
      <c r="AF30" s="14">
        <v>15342.50624999996</v>
      </c>
      <c r="AG30" s="14">
        <v>4535.2062500000011</v>
      </c>
      <c r="AH30" s="14">
        <v>5596.6374999999971</v>
      </c>
      <c r="AI30" s="14">
        <v>385.97500000000002</v>
      </c>
      <c r="AJ30" s="13">
        <v>9745.8687499999814</v>
      </c>
      <c r="AK30" s="13">
        <v>2991.3062500000015</v>
      </c>
      <c r="AL30" s="13">
        <v>2701.8250000000012</v>
      </c>
      <c r="AM30" s="8">
        <v>62.5</v>
      </c>
      <c r="AN30" s="8">
        <v>8.1</v>
      </c>
      <c r="AO30" s="8">
        <v>29.4</v>
      </c>
      <c r="AP30" s="8">
        <v>0</v>
      </c>
      <c r="AQ30" s="456">
        <v>0</v>
      </c>
      <c r="AR30" s="456">
        <v>964.93749999999989</v>
      </c>
      <c r="AS30" s="456">
        <v>12833.66874999997</v>
      </c>
      <c r="AT30" s="456">
        <v>1640.3937500000004</v>
      </c>
    </row>
    <row r="31" spans="3:46" x14ac:dyDescent="0.25">
      <c r="C31" s="3" t="s">
        <v>75</v>
      </c>
      <c r="D31" s="20" t="s">
        <v>76</v>
      </c>
      <c r="E31" s="14">
        <v>8560.9999999999927</v>
      </c>
      <c r="F31" s="14">
        <v>1027.32</v>
      </c>
      <c r="G31" s="14">
        <v>256.83</v>
      </c>
      <c r="H31" s="14">
        <v>6249.5299999999943</v>
      </c>
      <c r="I31" s="14">
        <v>856.1</v>
      </c>
      <c r="J31" s="14">
        <v>171.22</v>
      </c>
      <c r="K31" s="72">
        <v>5907.0899999999947</v>
      </c>
      <c r="L31" s="72">
        <v>2568.2999999999997</v>
      </c>
      <c r="M31" s="72">
        <v>85.61</v>
      </c>
      <c r="N31" s="14">
        <v>8047.3399999999865</v>
      </c>
      <c r="O31" s="14">
        <v>0</v>
      </c>
      <c r="P31" s="14">
        <v>428.05</v>
      </c>
      <c r="Q31" s="14">
        <v>85.61</v>
      </c>
      <c r="R31" s="79">
        <v>770.49</v>
      </c>
      <c r="S31" s="79">
        <v>3167.5700000000006</v>
      </c>
      <c r="T31" s="79">
        <v>4109.2800000000016</v>
      </c>
      <c r="U31" s="79">
        <v>513.66</v>
      </c>
      <c r="V31" s="14">
        <v>7020.0199999999904</v>
      </c>
      <c r="W31" s="14">
        <v>1112.9299999999998</v>
      </c>
      <c r="X31" s="14">
        <v>428.05</v>
      </c>
      <c r="Y31" s="85">
        <v>8047.3399999999865</v>
      </c>
      <c r="Z31" s="85">
        <v>513.66</v>
      </c>
      <c r="AA31" s="14">
        <v>0</v>
      </c>
      <c r="AB31" s="14">
        <v>8560.9999999999891</v>
      </c>
      <c r="AC31" s="91">
        <v>2311.4699999999998</v>
      </c>
      <c r="AD31" s="91">
        <v>2311.4699999999993</v>
      </c>
      <c r="AE31" s="91">
        <v>3938.0600000000004</v>
      </c>
      <c r="AF31" s="14">
        <v>8389.7799999999879</v>
      </c>
      <c r="AG31" s="14">
        <v>3167.5700000000006</v>
      </c>
      <c r="AH31" s="14">
        <v>4366.1100000000006</v>
      </c>
      <c r="AI31" s="14">
        <v>85.61</v>
      </c>
      <c r="AJ31" s="13">
        <v>5393.4299999999967</v>
      </c>
      <c r="AK31" s="13">
        <v>1626.5899999999992</v>
      </c>
      <c r="AL31" s="13">
        <v>1540.9799999999993</v>
      </c>
      <c r="AM31" s="8">
        <v>70</v>
      </c>
      <c r="AN31" s="8">
        <v>9</v>
      </c>
      <c r="AO31" s="8">
        <v>21</v>
      </c>
      <c r="AP31" s="8">
        <v>0</v>
      </c>
      <c r="AQ31" s="456">
        <v>0</v>
      </c>
      <c r="AR31" s="456">
        <v>684.88</v>
      </c>
      <c r="AS31" s="456">
        <v>5735.8699999999953</v>
      </c>
      <c r="AT31" s="456">
        <v>2140.2499999999991</v>
      </c>
    </row>
    <row r="32" spans="3:46" x14ac:dyDescent="0.25">
      <c r="C32" s="3" t="s">
        <v>77</v>
      </c>
      <c r="D32" s="20" t="s">
        <v>78</v>
      </c>
      <c r="E32" s="14">
        <v>24601.000000000025</v>
      </c>
      <c r="F32" s="14">
        <v>3438.8494623655929</v>
      </c>
      <c r="G32" s="14">
        <v>1675.3369175627236</v>
      </c>
      <c r="H32" s="14">
        <v>15959.78853046597</v>
      </c>
      <c r="I32" s="14">
        <v>2645.2688172043013</v>
      </c>
      <c r="J32" s="14">
        <v>881.75627240143376</v>
      </c>
      <c r="K32" s="72">
        <v>16577.017921146973</v>
      </c>
      <c r="L32" s="72">
        <v>7583.1039426523375</v>
      </c>
      <c r="M32" s="72">
        <v>440.87813620071688</v>
      </c>
      <c r="N32" s="14">
        <v>21955.731182795727</v>
      </c>
      <c r="O32" s="14">
        <v>88.17562724014337</v>
      </c>
      <c r="P32" s="14">
        <v>2292.5663082437272</v>
      </c>
      <c r="Q32" s="14">
        <v>264.52688172043008</v>
      </c>
      <c r="R32" s="79">
        <v>1587.1612903225803</v>
      </c>
      <c r="S32" s="79">
        <v>10845.602150537647</v>
      </c>
      <c r="T32" s="79">
        <v>10933.77777777779</v>
      </c>
      <c r="U32" s="79">
        <v>1234.4587813620074</v>
      </c>
      <c r="V32" s="14">
        <v>20456.745519713288</v>
      </c>
      <c r="W32" s="14">
        <v>3879.7275985663105</v>
      </c>
      <c r="X32" s="14">
        <v>264.52688172043008</v>
      </c>
      <c r="Y32" s="85">
        <v>24512.824372759889</v>
      </c>
      <c r="Z32" s="85">
        <v>88.17562724014337</v>
      </c>
      <c r="AA32" s="14">
        <v>176.35125448028674</v>
      </c>
      <c r="AB32" s="14">
        <v>24424.648745519746</v>
      </c>
      <c r="AC32" s="91">
        <v>7759.4551971326182</v>
      </c>
      <c r="AD32" s="91">
        <v>7054.0501792114765</v>
      </c>
      <c r="AE32" s="91">
        <v>9787.494623655919</v>
      </c>
      <c r="AF32" s="14">
        <v>24071.946236559172</v>
      </c>
      <c r="AG32" s="14">
        <v>11639.182795698938</v>
      </c>
      <c r="AH32" s="14">
        <v>14548.978494623674</v>
      </c>
      <c r="AI32" s="14">
        <v>529.05376344086028</v>
      </c>
      <c r="AJ32" s="13">
        <v>17723.301075268839</v>
      </c>
      <c r="AK32" s="13">
        <v>3879.7275985663105</v>
      </c>
      <c r="AL32" s="13">
        <v>2997.9713261648753</v>
      </c>
      <c r="AM32" s="8">
        <v>44.800000000000004</v>
      </c>
      <c r="AN32" s="8">
        <v>22.2</v>
      </c>
      <c r="AO32" s="8">
        <v>33</v>
      </c>
      <c r="AP32" s="8">
        <v>0</v>
      </c>
      <c r="AQ32" s="456">
        <v>0</v>
      </c>
      <c r="AR32" s="456">
        <v>969.93189964157727</v>
      </c>
      <c r="AS32" s="456">
        <v>17194.247311827978</v>
      </c>
      <c r="AT32" s="456">
        <v>6436.8207885304719</v>
      </c>
    </row>
    <row r="33" spans="3:46" x14ac:dyDescent="0.25">
      <c r="C33" s="3" t="s">
        <v>79</v>
      </c>
      <c r="D33" s="20" t="s">
        <v>80</v>
      </c>
      <c r="E33" s="14">
        <v>14476.999999999993</v>
      </c>
      <c r="F33" s="14">
        <v>1990.5875000000008</v>
      </c>
      <c r="G33" s="14">
        <v>1176.2562500000004</v>
      </c>
      <c r="H33" s="14">
        <v>8595.7187499999909</v>
      </c>
      <c r="I33" s="14">
        <v>2352.5125000000003</v>
      </c>
      <c r="J33" s="14">
        <v>361.92500000000001</v>
      </c>
      <c r="K33" s="72">
        <v>10224.381250000006</v>
      </c>
      <c r="L33" s="72">
        <v>4252.6187499999969</v>
      </c>
      <c r="M33" s="72">
        <v>0</v>
      </c>
      <c r="N33" s="14">
        <v>12576.893750000025</v>
      </c>
      <c r="O33" s="14">
        <v>361.92500000000001</v>
      </c>
      <c r="P33" s="14">
        <v>1538.1812500000005</v>
      </c>
      <c r="Q33" s="14">
        <v>0</v>
      </c>
      <c r="R33" s="79">
        <v>1809.6250000000007</v>
      </c>
      <c r="S33" s="79">
        <v>5338.3937499999947</v>
      </c>
      <c r="T33" s="79">
        <v>6333.6874999999927</v>
      </c>
      <c r="U33" s="79">
        <v>995.29375000000005</v>
      </c>
      <c r="V33" s="14">
        <v>11672.081250000017</v>
      </c>
      <c r="W33" s="14">
        <v>1719.1437500000006</v>
      </c>
      <c r="X33" s="14">
        <v>1085.7750000000003</v>
      </c>
      <c r="Y33" s="85">
        <v>14386.518750000039</v>
      </c>
      <c r="Z33" s="85">
        <v>90.481250000000003</v>
      </c>
      <c r="AA33" s="14">
        <v>90.481250000000003</v>
      </c>
      <c r="AB33" s="14">
        <v>14386.518750000039</v>
      </c>
      <c r="AC33" s="91">
        <v>3257.3250000000007</v>
      </c>
      <c r="AD33" s="91">
        <v>4252.6187499999969</v>
      </c>
      <c r="AE33" s="91">
        <v>6967.0562499999978</v>
      </c>
      <c r="AF33" s="14">
        <v>14205.556250000038</v>
      </c>
      <c r="AG33" s="14">
        <v>7600.4249999999902</v>
      </c>
      <c r="AH33" s="14">
        <v>8233.7937499999898</v>
      </c>
      <c r="AI33" s="14">
        <v>633.36875000000009</v>
      </c>
      <c r="AJ33" s="13">
        <v>10314.862500000007</v>
      </c>
      <c r="AK33" s="13">
        <v>2714.4374999999995</v>
      </c>
      <c r="AL33" s="13">
        <v>1357.2187500000005</v>
      </c>
      <c r="AM33" s="8">
        <v>64.400000000000006</v>
      </c>
      <c r="AN33" s="8">
        <v>15.6</v>
      </c>
      <c r="AO33" s="8">
        <v>20</v>
      </c>
      <c r="AP33" s="8">
        <v>0</v>
      </c>
      <c r="AQ33" s="456">
        <v>0</v>
      </c>
      <c r="AR33" s="456">
        <v>723.85000000000014</v>
      </c>
      <c r="AS33" s="456">
        <v>10043.418750000004</v>
      </c>
      <c r="AT33" s="456">
        <v>3709.7312499999975</v>
      </c>
    </row>
    <row r="34" spans="3:46" x14ac:dyDescent="0.25">
      <c r="C34" s="3" t="s">
        <v>81</v>
      </c>
      <c r="D34" s="20" t="s">
        <v>82</v>
      </c>
      <c r="E34" s="14">
        <v>15551.999999999989</v>
      </c>
      <c r="F34" s="14">
        <v>3401.9999999999982</v>
      </c>
      <c r="G34" s="14">
        <v>1069.2000000000003</v>
      </c>
      <c r="H34" s="14">
        <v>8553.5999999999894</v>
      </c>
      <c r="I34" s="14">
        <v>2041.2000000000007</v>
      </c>
      <c r="J34" s="14">
        <v>486</v>
      </c>
      <c r="K34" s="72">
        <v>12733.200000000023</v>
      </c>
      <c r="L34" s="72">
        <v>2721.5999999999995</v>
      </c>
      <c r="M34" s="72">
        <v>97.2</v>
      </c>
      <c r="N34" s="14">
        <v>13024.800000000025</v>
      </c>
      <c r="O34" s="14">
        <v>388.8</v>
      </c>
      <c r="P34" s="14">
        <v>2041.2000000000007</v>
      </c>
      <c r="Q34" s="14">
        <v>97.2</v>
      </c>
      <c r="R34" s="79">
        <v>972.00000000000023</v>
      </c>
      <c r="S34" s="79">
        <v>6026.3999999999933</v>
      </c>
      <c r="T34" s="79">
        <v>7678.7999999999902</v>
      </c>
      <c r="U34" s="79">
        <v>874.80000000000018</v>
      </c>
      <c r="V34" s="14">
        <v>11761.200000000015</v>
      </c>
      <c r="W34" s="14">
        <v>3596.3999999999978</v>
      </c>
      <c r="X34" s="14">
        <v>194.4</v>
      </c>
      <c r="Y34" s="85">
        <v>14191.200000000033</v>
      </c>
      <c r="Z34" s="85">
        <v>1360.8000000000002</v>
      </c>
      <c r="AA34" s="14">
        <v>0</v>
      </c>
      <c r="AB34" s="14">
        <v>15552.000000000044</v>
      </c>
      <c r="AC34" s="91">
        <v>3110.4000000000005</v>
      </c>
      <c r="AD34" s="91">
        <v>4276.7999999999965</v>
      </c>
      <c r="AE34" s="91">
        <v>8164.7999999999947</v>
      </c>
      <c r="AF34" s="14">
        <v>15357.600000000042</v>
      </c>
      <c r="AG34" s="14">
        <v>4762.7999999999956</v>
      </c>
      <c r="AH34" s="14">
        <v>7678.7999999999902</v>
      </c>
      <c r="AI34" s="14">
        <v>486</v>
      </c>
      <c r="AJ34" s="13">
        <v>10497.600000000006</v>
      </c>
      <c r="AK34" s="13">
        <v>2721.5999999999995</v>
      </c>
      <c r="AL34" s="13">
        <v>2332.8000000000002</v>
      </c>
      <c r="AM34" s="8">
        <v>55.000000000000007</v>
      </c>
      <c r="AN34" s="8">
        <v>13.100000000000001</v>
      </c>
      <c r="AO34" s="8">
        <v>31.900000000000002</v>
      </c>
      <c r="AP34" s="8">
        <v>0</v>
      </c>
      <c r="AQ34" s="456">
        <v>0</v>
      </c>
      <c r="AR34" s="456">
        <v>777.60000000000014</v>
      </c>
      <c r="AS34" s="456">
        <v>10497.600000000006</v>
      </c>
      <c r="AT34" s="456">
        <v>4276.7999999999965</v>
      </c>
    </row>
    <row r="35" spans="3:46" x14ac:dyDescent="0.25">
      <c r="C35" s="3" t="s">
        <v>83</v>
      </c>
      <c r="D35" s="20" t="s">
        <v>84</v>
      </c>
      <c r="E35" s="14">
        <v>10244.999999999991</v>
      </c>
      <c r="F35" s="14">
        <v>1475.9745762711866</v>
      </c>
      <c r="G35" s="14">
        <v>781.39830508474586</v>
      </c>
      <c r="H35" s="14">
        <v>5903.8983050847382</v>
      </c>
      <c r="I35" s="14">
        <v>1910.0847457627121</v>
      </c>
      <c r="J35" s="14">
        <v>173.64406779661016</v>
      </c>
      <c r="K35" s="72">
        <v>8074.4491525423537</v>
      </c>
      <c r="L35" s="72">
        <v>1996.9067796610173</v>
      </c>
      <c r="M35" s="72">
        <v>173.64406779661016</v>
      </c>
      <c r="N35" s="14">
        <v>8074.4491525423537</v>
      </c>
      <c r="O35" s="14">
        <v>347.28813559322032</v>
      </c>
      <c r="P35" s="14">
        <v>1736.4406779661019</v>
      </c>
      <c r="Q35" s="14">
        <v>86.822033898305079</v>
      </c>
      <c r="R35" s="79">
        <v>1302.3305084745764</v>
      </c>
      <c r="S35" s="79">
        <v>4862.0338983050815</v>
      </c>
      <c r="T35" s="79">
        <v>3386.0593220338988</v>
      </c>
      <c r="U35" s="79">
        <v>694.57627118644064</v>
      </c>
      <c r="V35" s="14">
        <v>9029.4915254237058</v>
      </c>
      <c r="W35" s="14">
        <v>1215.5084745762713</v>
      </c>
      <c r="X35" s="14">
        <v>0</v>
      </c>
      <c r="Y35" s="85">
        <v>10158.177966101666</v>
      </c>
      <c r="Z35" s="85">
        <v>86.822033898305079</v>
      </c>
      <c r="AA35" s="14">
        <v>347.28813559322032</v>
      </c>
      <c r="AB35" s="14">
        <v>9897.7118644067523</v>
      </c>
      <c r="AC35" s="91">
        <v>2604.6610169491528</v>
      </c>
      <c r="AD35" s="91">
        <v>2865.1271186440681</v>
      </c>
      <c r="AE35" s="91">
        <v>4775.2118644067805</v>
      </c>
      <c r="AF35" s="14">
        <v>10071.355932203362</v>
      </c>
      <c r="AG35" s="14">
        <v>4514.7457627118629</v>
      </c>
      <c r="AH35" s="14">
        <v>6251.1864406779559</v>
      </c>
      <c r="AI35" s="14">
        <v>173.64406779661016</v>
      </c>
      <c r="AJ35" s="13">
        <v>8421.7372881355732</v>
      </c>
      <c r="AK35" s="13">
        <v>1389.1525423728815</v>
      </c>
      <c r="AL35" s="13">
        <v>434.11016949152543</v>
      </c>
      <c r="AM35" s="8">
        <v>32.800000000000004</v>
      </c>
      <c r="AN35" s="8">
        <v>37.9</v>
      </c>
      <c r="AO35" s="8">
        <v>29.299999999999997</v>
      </c>
      <c r="AP35" s="8">
        <v>0</v>
      </c>
      <c r="AQ35" s="456">
        <v>0</v>
      </c>
      <c r="AR35" s="456">
        <v>86.822033898305079</v>
      </c>
      <c r="AS35" s="456">
        <v>6251.1864406779559</v>
      </c>
      <c r="AT35" s="456">
        <v>3906.9915254237294</v>
      </c>
    </row>
    <row r="36" spans="3:46" x14ac:dyDescent="0.25">
      <c r="C36" s="3" t="s">
        <v>85</v>
      </c>
      <c r="D36" s="20" t="s">
        <v>86</v>
      </c>
      <c r="E36" s="14">
        <v>10991.999999999991</v>
      </c>
      <c r="F36" s="14">
        <v>2119.8857142857146</v>
      </c>
      <c r="G36" s="14">
        <v>785.14285714285722</v>
      </c>
      <c r="H36" s="14">
        <v>5967.0857142857058</v>
      </c>
      <c r="I36" s="14">
        <v>1648.8000000000002</v>
      </c>
      <c r="J36" s="14">
        <v>471.08571428571429</v>
      </c>
      <c r="K36" s="72">
        <v>8715.0857142856985</v>
      </c>
      <c r="L36" s="72">
        <v>2198.4</v>
      </c>
      <c r="M36" s="72">
        <v>78.51428571428572</v>
      </c>
      <c r="N36" s="14">
        <v>9421.714285714268</v>
      </c>
      <c r="O36" s="14">
        <v>157.02857142857144</v>
      </c>
      <c r="P36" s="14">
        <v>1413.257142857143</v>
      </c>
      <c r="Q36" s="14">
        <v>0</v>
      </c>
      <c r="R36" s="79">
        <v>549.6</v>
      </c>
      <c r="S36" s="79">
        <v>4553.8285714285657</v>
      </c>
      <c r="T36" s="79">
        <v>5260.4571428571353</v>
      </c>
      <c r="U36" s="79">
        <v>628.11428571428576</v>
      </c>
      <c r="V36" s="14">
        <v>9500.2285714285536</v>
      </c>
      <c r="W36" s="14">
        <v>1334.7428571428572</v>
      </c>
      <c r="X36" s="14">
        <v>157.02857142857144</v>
      </c>
      <c r="Y36" s="85">
        <v>10756.457142857122</v>
      </c>
      <c r="Z36" s="85">
        <v>235.54285714285714</v>
      </c>
      <c r="AA36" s="14">
        <v>0</v>
      </c>
      <c r="AB36" s="14">
        <v>10991.999999999978</v>
      </c>
      <c r="AC36" s="91">
        <v>2826.514285714286</v>
      </c>
      <c r="AD36" s="91">
        <v>2983.5428571428552</v>
      </c>
      <c r="AE36" s="91">
        <v>5181.9428571428543</v>
      </c>
      <c r="AF36" s="14">
        <v>10913.485714285693</v>
      </c>
      <c r="AG36" s="14">
        <v>3847.1999999999957</v>
      </c>
      <c r="AH36" s="14">
        <v>6987.7714285714164</v>
      </c>
      <c r="AI36" s="14">
        <v>314.05714285714288</v>
      </c>
      <c r="AJ36" s="13">
        <v>7694.399999999986</v>
      </c>
      <c r="AK36" s="13">
        <v>1727.3142857142859</v>
      </c>
      <c r="AL36" s="13">
        <v>1570.2857142857144</v>
      </c>
      <c r="AM36" s="8">
        <v>51.1</v>
      </c>
      <c r="AN36" s="8">
        <v>20.100000000000001</v>
      </c>
      <c r="AO36" s="8">
        <v>28.799999999999997</v>
      </c>
      <c r="AP36" s="8">
        <v>0</v>
      </c>
      <c r="AQ36" s="456">
        <v>0</v>
      </c>
      <c r="AR36" s="456">
        <v>314.05714285714288</v>
      </c>
      <c r="AS36" s="456">
        <v>7301.8285714285585</v>
      </c>
      <c r="AT36" s="456">
        <v>3376.1142857142827</v>
      </c>
    </row>
    <row r="37" spans="3:46" x14ac:dyDescent="0.25">
      <c r="C37" s="3" t="s">
        <v>87</v>
      </c>
      <c r="D37" s="20" t="s">
        <v>88</v>
      </c>
      <c r="E37" s="14">
        <v>8055.0000000000036</v>
      </c>
      <c r="F37" s="14">
        <v>886.04999999999984</v>
      </c>
      <c r="G37" s="14">
        <v>402.75</v>
      </c>
      <c r="H37" s="14">
        <v>4913.5500000000047</v>
      </c>
      <c r="I37" s="14">
        <v>1610.9999999999995</v>
      </c>
      <c r="J37" s="14">
        <v>241.64999999999998</v>
      </c>
      <c r="K37" s="72">
        <v>5960.700000000008</v>
      </c>
      <c r="L37" s="72">
        <v>2013.7499999999993</v>
      </c>
      <c r="M37" s="72">
        <v>80.55</v>
      </c>
      <c r="N37" s="14">
        <v>6524.5500000000093</v>
      </c>
      <c r="O37" s="14">
        <v>483.3</v>
      </c>
      <c r="P37" s="14">
        <v>1047.1499999999999</v>
      </c>
      <c r="Q37" s="14">
        <v>0</v>
      </c>
      <c r="R37" s="79">
        <v>402.75</v>
      </c>
      <c r="S37" s="79">
        <v>2658.1500000000005</v>
      </c>
      <c r="T37" s="79">
        <v>4591.3500000000049</v>
      </c>
      <c r="U37" s="79">
        <v>402.75</v>
      </c>
      <c r="V37" s="14">
        <v>6121.8000000000084</v>
      </c>
      <c r="W37" s="14">
        <v>1933.1999999999994</v>
      </c>
      <c r="X37" s="14">
        <v>0</v>
      </c>
      <c r="Y37" s="85">
        <v>6766.2000000000098</v>
      </c>
      <c r="Z37" s="85">
        <v>1288.7999999999997</v>
      </c>
      <c r="AA37" s="14">
        <v>161.1</v>
      </c>
      <c r="AB37" s="14">
        <v>7893.9000000000124</v>
      </c>
      <c r="AC37" s="91">
        <v>1449.9</v>
      </c>
      <c r="AD37" s="91">
        <v>1933.1999999999994</v>
      </c>
      <c r="AE37" s="91">
        <v>4671.8999999999987</v>
      </c>
      <c r="AF37" s="14">
        <v>7813.3500000000122</v>
      </c>
      <c r="AG37" s="14">
        <v>2497.0500000000002</v>
      </c>
      <c r="AH37" s="14">
        <v>4108.0500000000038</v>
      </c>
      <c r="AI37" s="14">
        <v>402.75</v>
      </c>
      <c r="AJ37" s="13">
        <v>5880.1500000000078</v>
      </c>
      <c r="AK37" s="13">
        <v>1047.1499999999999</v>
      </c>
      <c r="AL37" s="13">
        <v>1127.6999999999998</v>
      </c>
      <c r="AM37" s="8">
        <v>71</v>
      </c>
      <c r="AN37" s="8">
        <v>18</v>
      </c>
      <c r="AO37" s="8">
        <v>11</v>
      </c>
      <c r="AP37" s="8">
        <v>0</v>
      </c>
      <c r="AQ37" s="456">
        <v>0</v>
      </c>
      <c r="AR37" s="456">
        <v>563.85</v>
      </c>
      <c r="AS37" s="456">
        <v>5719.0500000000075</v>
      </c>
      <c r="AT37" s="456">
        <v>1772.0999999999995</v>
      </c>
    </row>
    <row r="38" spans="3:46" x14ac:dyDescent="0.25">
      <c r="C38" s="3" t="s">
        <v>89</v>
      </c>
      <c r="D38" s="20" t="s">
        <v>90</v>
      </c>
      <c r="E38" s="14">
        <v>9939.0000000000091</v>
      </c>
      <c r="F38" s="14">
        <v>1490.8500000000006</v>
      </c>
      <c r="G38" s="14">
        <v>354.96428571428572</v>
      </c>
      <c r="H38" s="14">
        <v>7028.2928571428656</v>
      </c>
      <c r="I38" s="14">
        <v>993.9</v>
      </c>
      <c r="J38" s="14">
        <v>70.992857142857147</v>
      </c>
      <c r="K38" s="72">
        <v>7738.2214285714381</v>
      </c>
      <c r="L38" s="72">
        <v>1987.8000000000013</v>
      </c>
      <c r="M38" s="72">
        <v>212.97857142857146</v>
      </c>
      <c r="N38" s="14">
        <v>9016.0928571428685</v>
      </c>
      <c r="O38" s="14">
        <v>141.98571428571429</v>
      </c>
      <c r="P38" s="14">
        <v>780.92142857142858</v>
      </c>
      <c r="Q38" s="14">
        <v>0</v>
      </c>
      <c r="R38" s="79">
        <v>212.97857142857146</v>
      </c>
      <c r="S38" s="79">
        <v>3407.657142857146</v>
      </c>
      <c r="T38" s="79">
        <v>5324.4642857142917</v>
      </c>
      <c r="U38" s="79">
        <v>993.90000000000009</v>
      </c>
      <c r="V38" s="14">
        <v>8732.1214285714395</v>
      </c>
      <c r="W38" s="14">
        <v>638.93571428571431</v>
      </c>
      <c r="X38" s="14">
        <v>567.94285714285718</v>
      </c>
      <c r="Y38" s="85">
        <v>9584.0357142857265</v>
      </c>
      <c r="Z38" s="85">
        <v>354.96428571428572</v>
      </c>
      <c r="AA38" s="14">
        <v>70.992857142857147</v>
      </c>
      <c r="AB38" s="14">
        <v>9868.0071428571555</v>
      </c>
      <c r="AC38" s="91">
        <v>2839.7142857142862</v>
      </c>
      <c r="AD38" s="91">
        <v>2129.7857142857156</v>
      </c>
      <c r="AE38" s="91">
        <v>4969.5000000000027</v>
      </c>
      <c r="AF38" s="14">
        <v>9726.021428571441</v>
      </c>
      <c r="AG38" s="14">
        <v>4188.5785714285757</v>
      </c>
      <c r="AH38" s="14">
        <v>5324.4642857142917</v>
      </c>
      <c r="AI38" s="14">
        <v>212.97857142857146</v>
      </c>
      <c r="AJ38" s="13">
        <v>6247.3714285714359</v>
      </c>
      <c r="AK38" s="13">
        <v>2058.7928571428583</v>
      </c>
      <c r="AL38" s="13">
        <v>1632.8357142857151</v>
      </c>
      <c r="AM38" s="8">
        <v>51.4</v>
      </c>
      <c r="AN38" s="8">
        <v>13.600000000000001</v>
      </c>
      <c r="AO38" s="8">
        <v>32.9</v>
      </c>
      <c r="AP38" s="8">
        <v>2.1</v>
      </c>
      <c r="AQ38" s="456">
        <v>0</v>
      </c>
      <c r="AR38" s="456">
        <v>922.90714285714284</v>
      </c>
      <c r="AS38" s="456">
        <v>6531.3428571428649</v>
      </c>
      <c r="AT38" s="456">
        <v>2484.7500000000018</v>
      </c>
    </row>
    <row r="39" spans="3:46" x14ac:dyDescent="0.25">
      <c r="C39" s="3" t="s">
        <v>91</v>
      </c>
      <c r="D39" s="20" t="s">
        <v>92</v>
      </c>
      <c r="E39" s="14">
        <v>11311.000000000013</v>
      </c>
      <c r="F39" s="14">
        <v>1301.9856115107909</v>
      </c>
      <c r="G39" s="14">
        <v>813.7410071942445</v>
      </c>
      <c r="H39" s="14">
        <v>7730.5395683453371</v>
      </c>
      <c r="I39" s="14">
        <v>569.61870503597129</v>
      </c>
      <c r="J39" s="14">
        <v>895.11510791366914</v>
      </c>
      <c r="K39" s="72">
        <v>10415.884892086335</v>
      </c>
      <c r="L39" s="72">
        <v>813.7410071942445</v>
      </c>
      <c r="M39" s="72">
        <v>81.374100719424462</v>
      </c>
      <c r="N39" s="14">
        <v>5452.0647482014429</v>
      </c>
      <c r="O39" s="14">
        <v>4882.4460431654688</v>
      </c>
      <c r="P39" s="14">
        <v>650.99280575539569</v>
      </c>
      <c r="Q39" s="14">
        <v>325.49640287769785</v>
      </c>
      <c r="R39" s="79">
        <v>1301.9856115107909</v>
      </c>
      <c r="S39" s="79">
        <v>6754.0503597122406</v>
      </c>
      <c r="T39" s="79">
        <v>1708.856115107913</v>
      </c>
      <c r="U39" s="79">
        <v>1546.1079136690646</v>
      </c>
      <c r="V39" s="14">
        <v>10415.884892086335</v>
      </c>
      <c r="W39" s="14">
        <v>650.99280575539569</v>
      </c>
      <c r="X39" s="14">
        <v>244.12230215827338</v>
      </c>
      <c r="Y39" s="85">
        <v>11148.25179856115</v>
      </c>
      <c r="Z39" s="85">
        <v>162.74820143884892</v>
      </c>
      <c r="AA39" s="14">
        <v>244.12230215827338</v>
      </c>
      <c r="AB39" s="14">
        <v>11066.877697841726</v>
      </c>
      <c r="AC39" s="91">
        <v>3010.8417266187043</v>
      </c>
      <c r="AD39" s="91">
        <v>3254.9640287769766</v>
      </c>
      <c r="AE39" s="91">
        <v>5045.194244604314</v>
      </c>
      <c r="AF39" s="14">
        <v>11066.877697841726</v>
      </c>
      <c r="AG39" s="14">
        <v>8218.7841726618881</v>
      </c>
      <c r="AH39" s="14">
        <v>9032.5251798561276</v>
      </c>
      <c r="AI39" s="14">
        <v>0</v>
      </c>
      <c r="AJ39" s="13">
        <v>9764.8920863309431</v>
      </c>
      <c r="AK39" s="13">
        <v>813.7410071942445</v>
      </c>
      <c r="AL39" s="13">
        <v>650.99280575539569</v>
      </c>
      <c r="AM39" s="8">
        <v>69.099999999999994</v>
      </c>
      <c r="AN39" s="8">
        <v>22.3</v>
      </c>
      <c r="AO39" s="8">
        <v>8.6</v>
      </c>
      <c r="AP39" s="8">
        <v>0</v>
      </c>
      <c r="AQ39" s="456">
        <v>81.374100719424462</v>
      </c>
      <c r="AR39" s="456">
        <v>325.49640287769785</v>
      </c>
      <c r="AS39" s="456">
        <v>2766.7194244604302</v>
      </c>
      <c r="AT39" s="456">
        <v>8137.4100719424632</v>
      </c>
    </row>
    <row r="40" spans="3:46" x14ac:dyDescent="0.25">
      <c r="C40" s="3" t="s">
        <v>93</v>
      </c>
      <c r="D40" s="20" t="s">
        <v>94</v>
      </c>
      <c r="E40" s="14">
        <v>15705.000000000018</v>
      </c>
      <c r="F40" s="14">
        <v>3497.9318181818171</v>
      </c>
      <c r="G40" s="14">
        <v>1784.6590909090919</v>
      </c>
      <c r="H40" s="14">
        <v>8994.6818181818362</v>
      </c>
      <c r="I40" s="14">
        <v>1070.7954545454545</v>
      </c>
      <c r="J40" s="14">
        <v>356.93181818181819</v>
      </c>
      <c r="K40" s="72">
        <v>14134.500000000044</v>
      </c>
      <c r="L40" s="72">
        <v>1427.7272727272732</v>
      </c>
      <c r="M40" s="72">
        <v>142.77272727272728</v>
      </c>
      <c r="N40" s="14">
        <v>11564.590909090941</v>
      </c>
      <c r="O40" s="14">
        <v>3283.7727272727266</v>
      </c>
      <c r="P40" s="14">
        <v>713.86363636363637</v>
      </c>
      <c r="Q40" s="14">
        <v>142.77272727272728</v>
      </c>
      <c r="R40" s="79">
        <v>2070.2045454545469</v>
      </c>
      <c r="S40" s="79">
        <v>6353.3863636363722</v>
      </c>
      <c r="T40" s="79">
        <v>5996.4545454545523</v>
      </c>
      <c r="U40" s="79">
        <v>1284.9545454545455</v>
      </c>
      <c r="V40" s="14">
        <v>12564.000000000036</v>
      </c>
      <c r="W40" s="14">
        <v>2641.295454545455</v>
      </c>
      <c r="X40" s="14">
        <v>499.7045454545455</v>
      </c>
      <c r="Y40" s="85">
        <v>14562.818181818227</v>
      </c>
      <c r="Z40" s="85">
        <v>1142.1818181818182</v>
      </c>
      <c r="AA40" s="14">
        <v>285.54545454545456</v>
      </c>
      <c r="AB40" s="14">
        <v>15419.454545454595</v>
      </c>
      <c r="AC40" s="91">
        <v>3355.1590909090919</v>
      </c>
      <c r="AD40" s="91">
        <v>3997.6363636363617</v>
      </c>
      <c r="AE40" s="91">
        <v>8352.2045454545496</v>
      </c>
      <c r="AF40" s="14">
        <v>15419.454545454595</v>
      </c>
      <c r="AG40" s="14">
        <v>7424.1818181818317</v>
      </c>
      <c r="AH40" s="14">
        <v>9494.3863636363858</v>
      </c>
      <c r="AI40" s="14">
        <v>142.77272727272728</v>
      </c>
      <c r="AJ40" s="13">
        <v>12992.31818181822</v>
      </c>
      <c r="AK40" s="13">
        <v>1641.8863636363644</v>
      </c>
      <c r="AL40" s="13">
        <v>1070.7954545454545</v>
      </c>
      <c r="AM40" s="8">
        <v>42.3</v>
      </c>
      <c r="AN40" s="8">
        <v>30.9</v>
      </c>
      <c r="AO40" s="8">
        <v>26.8</v>
      </c>
      <c r="AP40" s="8">
        <v>0</v>
      </c>
      <c r="AQ40" s="456">
        <v>0</v>
      </c>
      <c r="AR40" s="456">
        <v>856.63636363636363</v>
      </c>
      <c r="AS40" s="456">
        <v>7638.3409090909236</v>
      </c>
      <c r="AT40" s="456">
        <v>7210.0227272727398</v>
      </c>
    </row>
    <row r="41" spans="3:46" x14ac:dyDescent="0.25">
      <c r="C41" s="3" t="s">
        <v>95</v>
      </c>
      <c r="D41" s="20" t="s">
        <v>96</v>
      </c>
      <c r="E41" s="14">
        <v>15434.000000000009</v>
      </c>
      <c r="F41" s="14">
        <v>2486.5888888888899</v>
      </c>
      <c r="G41" s="14">
        <v>1543.4000000000003</v>
      </c>
      <c r="H41" s="14">
        <v>9088.9111111111179</v>
      </c>
      <c r="I41" s="14">
        <v>2143.6111111111118</v>
      </c>
      <c r="J41" s="14">
        <v>171.48888888888888</v>
      </c>
      <c r="K41" s="72">
        <v>12604.433333333343</v>
      </c>
      <c r="L41" s="72">
        <v>2658.0777777777789</v>
      </c>
      <c r="M41" s="72">
        <v>171.48888888888888</v>
      </c>
      <c r="N41" s="14">
        <v>12518.688888888899</v>
      </c>
      <c r="O41" s="14">
        <v>1200.4222222222222</v>
      </c>
      <c r="P41" s="14">
        <v>1714.8888888888894</v>
      </c>
      <c r="Q41" s="14">
        <v>0</v>
      </c>
      <c r="R41" s="79">
        <v>771.69999999999982</v>
      </c>
      <c r="S41" s="79">
        <v>6773.8111111111157</v>
      </c>
      <c r="T41" s="79">
        <v>6859.5555555555602</v>
      </c>
      <c r="U41" s="79">
        <v>1028.9333333333334</v>
      </c>
      <c r="V41" s="14">
        <v>12347.20000000001</v>
      </c>
      <c r="W41" s="14">
        <v>2915.3111111111125</v>
      </c>
      <c r="X41" s="14">
        <v>171.48888888888888</v>
      </c>
      <c r="Y41" s="85">
        <v>15005.27777777779</v>
      </c>
      <c r="Z41" s="85">
        <v>428.72222222222217</v>
      </c>
      <c r="AA41" s="14">
        <v>85.74444444444444</v>
      </c>
      <c r="AB41" s="14">
        <v>15348.255555555568</v>
      </c>
      <c r="AC41" s="91">
        <v>3344.0333333333338</v>
      </c>
      <c r="AD41" s="91">
        <v>3944.2444444444468</v>
      </c>
      <c r="AE41" s="91">
        <v>8145.7222222222263</v>
      </c>
      <c r="AF41" s="14">
        <v>15176.766666666679</v>
      </c>
      <c r="AG41" s="14">
        <v>7288.2777777777828</v>
      </c>
      <c r="AH41" s="14">
        <v>9260.4000000000069</v>
      </c>
      <c r="AI41" s="14">
        <v>342.97777777777776</v>
      </c>
      <c r="AJ41" s="13">
        <v>12261.455555555565</v>
      </c>
      <c r="AK41" s="13">
        <v>1800.6333333333339</v>
      </c>
      <c r="AL41" s="13">
        <v>1371.9111111111113</v>
      </c>
      <c r="AM41" s="8">
        <v>55.600000000000009</v>
      </c>
      <c r="AN41" s="8">
        <v>23.9</v>
      </c>
      <c r="AO41" s="8">
        <v>20.599999999999998</v>
      </c>
      <c r="AP41" s="8">
        <v>0</v>
      </c>
      <c r="AQ41" s="456">
        <v>0</v>
      </c>
      <c r="AR41" s="456">
        <v>943.18888888888864</v>
      </c>
      <c r="AS41" s="456">
        <v>9003.1666666666733</v>
      </c>
      <c r="AT41" s="456">
        <v>5487.6444444444478</v>
      </c>
    </row>
    <row r="42" spans="3:46" x14ac:dyDescent="0.25">
      <c r="C42" s="3" t="s">
        <v>97</v>
      </c>
      <c r="D42" s="20" t="s">
        <v>98</v>
      </c>
      <c r="E42" s="14">
        <v>2053.9999999999982</v>
      </c>
      <c r="F42" s="14">
        <v>261.41818181818195</v>
      </c>
      <c r="G42" s="14">
        <v>112.03636363636366</v>
      </c>
      <c r="H42" s="14">
        <v>1456.4727272727253</v>
      </c>
      <c r="I42" s="14">
        <v>168.05454545454552</v>
      </c>
      <c r="J42" s="14">
        <v>56.018181818181816</v>
      </c>
      <c r="K42" s="72">
        <v>1885.9454545454487</v>
      </c>
      <c r="L42" s="72">
        <v>168.05454545454552</v>
      </c>
      <c r="M42" s="72">
        <v>0</v>
      </c>
      <c r="N42" s="14">
        <v>1381.7818181818166</v>
      </c>
      <c r="O42" s="14">
        <v>504.16363636363593</v>
      </c>
      <c r="P42" s="14">
        <v>112.03636363636366</v>
      </c>
      <c r="Q42" s="14">
        <v>56.018181818181816</v>
      </c>
      <c r="R42" s="79">
        <v>130.70909090909095</v>
      </c>
      <c r="S42" s="79">
        <v>802.92727272727336</v>
      </c>
      <c r="T42" s="79">
        <v>793.59090909090969</v>
      </c>
      <c r="U42" s="79">
        <v>326.77272727272731</v>
      </c>
      <c r="V42" s="14">
        <v>1493.8181818181793</v>
      </c>
      <c r="W42" s="14">
        <v>457.48181818181786</v>
      </c>
      <c r="X42" s="14">
        <v>102.69999999999999</v>
      </c>
      <c r="Y42" s="85">
        <v>1876.6090909090851</v>
      </c>
      <c r="Z42" s="85">
        <v>177.39090909090908</v>
      </c>
      <c r="AA42" s="14">
        <v>37.345454545454544</v>
      </c>
      <c r="AB42" s="14">
        <v>2016.6545454545385</v>
      </c>
      <c r="AC42" s="91">
        <v>513.50000000000023</v>
      </c>
      <c r="AD42" s="91">
        <v>364.11818181818171</v>
      </c>
      <c r="AE42" s="91">
        <v>1176.3818181818183</v>
      </c>
      <c r="AF42" s="14">
        <v>2025.9909090909021</v>
      </c>
      <c r="AG42" s="14">
        <v>1092.3545454545463</v>
      </c>
      <c r="AH42" s="14">
        <v>1260.4090909090903</v>
      </c>
      <c r="AI42" s="14">
        <v>84.027272727272731</v>
      </c>
      <c r="AJ42" s="13">
        <v>1605.8545454545419</v>
      </c>
      <c r="AK42" s="13">
        <v>205.40000000000009</v>
      </c>
      <c r="AL42" s="13">
        <v>242.74545454545466</v>
      </c>
      <c r="AM42" s="8">
        <v>75</v>
      </c>
      <c r="AN42" s="8">
        <v>8.6</v>
      </c>
      <c r="AO42" s="8">
        <v>15</v>
      </c>
      <c r="AP42" s="8">
        <v>1.4000000000000001</v>
      </c>
      <c r="AQ42" s="456">
        <v>18.672727272727272</v>
      </c>
      <c r="AR42" s="456">
        <v>140.04545454545459</v>
      </c>
      <c r="AS42" s="456">
        <v>989.65454545454679</v>
      </c>
      <c r="AT42" s="456">
        <v>905.62727272727375</v>
      </c>
    </row>
    <row r="43" spans="3:46" x14ac:dyDescent="0.25">
      <c r="C43" s="3" t="s">
        <v>99</v>
      </c>
      <c r="D43" s="20" t="s">
        <v>100</v>
      </c>
      <c r="E43" s="14">
        <v>11479.000000000011</v>
      </c>
      <c r="F43" s="14">
        <v>2410.5899999999997</v>
      </c>
      <c r="G43" s="14">
        <v>1147.8999999999999</v>
      </c>
      <c r="H43" s="14">
        <v>6256.0550000000112</v>
      </c>
      <c r="I43" s="14">
        <v>1205.2949999999998</v>
      </c>
      <c r="J43" s="14">
        <v>459.15999999999997</v>
      </c>
      <c r="K43" s="72">
        <v>8322.2750000000306</v>
      </c>
      <c r="L43" s="72">
        <v>2869.7499999999995</v>
      </c>
      <c r="M43" s="72">
        <v>286.97500000000002</v>
      </c>
      <c r="N43" s="14">
        <v>8781.4350000000341</v>
      </c>
      <c r="O43" s="14">
        <v>573.94999999999993</v>
      </c>
      <c r="P43" s="14">
        <v>2066.2199999999998</v>
      </c>
      <c r="Q43" s="14">
        <v>57.395000000000003</v>
      </c>
      <c r="R43" s="79">
        <v>1090.5049999999999</v>
      </c>
      <c r="S43" s="79">
        <v>6313.4500000000162</v>
      </c>
      <c r="T43" s="79">
        <v>2869.7499999999995</v>
      </c>
      <c r="U43" s="79">
        <v>1205.2949999999998</v>
      </c>
      <c r="V43" s="14">
        <v>9757.1500000000415</v>
      </c>
      <c r="W43" s="14">
        <v>1205.2949999999998</v>
      </c>
      <c r="X43" s="14">
        <v>516.55500000000006</v>
      </c>
      <c r="Y43" s="85">
        <v>11134.630000000052</v>
      </c>
      <c r="Z43" s="85">
        <v>344.37</v>
      </c>
      <c r="AA43" s="14">
        <v>286.97500000000002</v>
      </c>
      <c r="AB43" s="14">
        <v>11192.025000000052</v>
      </c>
      <c r="AC43" s="91">
        <v>2754.9599999999996</v>
      </c>
      <c r="AD43" s="91">
        <v>3214.1199999999994</v>
      </c>
      <c r="AE43" s="91">
        <v>5509.9199999999992</v>
      </c>
      <c r="AF43" s="14">
        <v>11019.840000000051</v>
      </c>
      <c r="AG43" s="14">
        <v>6600.4250000000184</v>
      </c>
      <c r="AH43" s="14">
        <v>7748.3250000000271</v>
      </c>
      <c r="AI43" s="14">
        <v>114.79</v>
      </c>
      <c r="AJ43" s="13">
        <v>9297.990000000038</v>
      </c>
      <c r="AK43" s="13">
        <v>1320.0849999999998</v>
      </c>
      <c r="AL43" s="13">
        <v>860.92499999999984</v>
      </c>
      <c r="AM43" s="8">
        <v>21</v>
      </c>
      <c r="AN43" s="8">
        <v>50</v>
      </c>
      <c r="AO43" s="8">
        <v>27.500000000000004</v>
      </c>
      <c r="AP43" s="8">
        <v>1.5</v>
      </c>
      <c r="AQ43" s="456">
        <v>57.395000000000003</v>
      </c>
      <c r="AR43" s="456">
        <v>631.34499999999991</v>
      </c>
      <c r="AS43" s="456">
        <v>5739.5000000000118</v>
      </c>
      <c r="AT43" s="456">
        <v>5050.7600000000066</v>
      </c>
    </row>
    <row r="44" spans="3:46" x14ac:dyDescent="0.25">
      <c r="C44" s="3" t="s">
        <v>101</v>
      </c>
      <c r="D44" s="20" t="s">
        <v>102</v>
      </c>
      <c r="E44" s="14">
        <v>12854.000000000015</v>
      </c>
      <c r="F44" s="14">
        <v>2377.9899999999998</v>
      </c>
      <c r="G44" s="14">
        <v>1863.8299999999997</v>
      </c>
      <c r="H44" s="14">
        <v>6555.5400000000154</v>
      </c>
      <c r="I44" s="14">
        <v>1542.4799999999998</v>
      </c>
      <c r="J44" s="14">
        <v>514.16</v>
      </c>
      <c r="K44" s="72">
        <v>9190.6100000000333</v>
      </c>
      <c r="L44" s="72">
        <v>3599.1199999999994</v>
      </c>
      <c r="M44" s="72">
        <v>64.27</v>
      </c>
      <c r="N44" s="14">
        <v>8676.4500000000298</v>
      </c>
      <c r="O44" s="14">
        <v>1156.8599999999999</v>
      </c>
      <c r="P44" s="14">
        <v>2892.1499999999996</v>
      </c>
      <c r="Q44" s="14">
        <v>128.54</v>
      </c>
      <c r="R44" s="79">
        <v>1092.5899999999999</v>
      </c>
      <c r="S44" s="79">
        <v>9511.9600000000355</v>
      </c>
      <c r="T44" s="79">
        <v>899.77999999999986</v>
      </c>
      <c r="U44" s="79">
        <v>1349.6699999999998</v>
      </c>
      <c r="V44" s="14">
        <v>10861.630000000045</v>
      </c>
      <c r="W44" s="14">
        <v>1992.3699999999997</v>
      </c>
      <c r="X44" s="14">
        <v>0</v>
      </c>
      <c r="Y44" s="85">
        <v>12789.730000000058</v>
      </c>
      <c r="Z44" s="85">
        <v>64.27</v>
      </c>
      <c r="AA44" s="14">
        <v>0</v>
      </c>
      <c r="AB44" s="14">
        <v>12854.000000000058</v>
      </c>
      <c r="AC44" s="91">
        <v>2377.9899999999998</v>
      </c>
      <c r="AD44" s="91">
        <v>2249.4499999999998</v>
      </c>
      <c r="AE44" s="91">
        <v>8226.5600000000031</v>
      </c>
      <c r="AF44" s="14">
        <v>12789.730000000058</v>
      </c>
      <c r="AG44" s="14">
        <v>8933.5300000000316</v>
      </c>
      <c r="AH44" s="14">
        <v>10283.200000000041</v>
      </c>
      <c r="AI44" s="14">
        <v>385.61999999999995</v>
      </c>
      <c r="AJ44" s="13">
        <v>11440.060000000049</v>
      </c>
      <c r="AK44" s="13">
        <v>899.77999999999986</v>
      </c>
      <c r="AL44" s="13">
        <v>514.16</v>
      </c>
      <c r="AM44" s="8">
        <v>30.5</v>
      </c>
      <c r="AN44" s="8">
        <v>61.5</v>
      </c>
      <c r="AO44" s="8">
        <v>8</v>
      </c>
      <c r="AP44" s="8">
        <v>0</v>
      </c>
      <c r="AQ44" s="456">
        <v>0</v>
      </c>
      <c r="AR44" s="456">
        <v>64.27</v>
      </c>
      <c r="AS44" s="456">
        <v>5205.8700000000072</v>
      </c>
      <c r="AT44" s="456">
        <v>7583.8600000000233</v>
      </c>
    </row>
    <row r="45" spans="3:46" x14ac:dyDescent="0.25">
      <c r="C45" s="3" t="s">
        <v>205</v>
      </c>
      <c r="D45" s="20" t="s">
        <v>103</v>
      </c>
      <c r="E45" s="14">
        <v>1532.9999999999968</v>
      </c>
      <c r="F45" s="14">
        <v>38.325000000000003</v>
      </c>
      <c r="G45" s="14">
        <v>0</v>
      </c>
      <c r="H45" s="14">
        <v>1350.9562499999968</v>
      </c>
      <c r="I45" s="14">
        <v>124.55624999999998</v>
      </c>
      <c r="J45" s="14">
        <v>19.162500000000001</v>
      </c>
      <c r="K45" s="72">
        <v>1025.1937499999981</v>
      </c>
      <c r="L45" s="72">
        <v>488.64375000000041</v>
      </c>
      <c r="M45" s="72">
        <v>19.162500000000001</v>
      </c>
      <c r="N45" s="14">
        <v>1494.6749999999959</v>
      </c>
      <c r="O45" s="14">
        <v>9.5812500000000007</v>
      </c>
      <c r="P45" s="14">
        <v>19.162500000000001</v>
      </c>
      <c r="Q45" s="14">
        <v>9.5812500000000007</v>
      </c>
      <c r="R45" s="79">
        <v>114.97499999999998</v>
      </c>
      <c r="S45" s="79">
        <v>76.649999999999991</v>
      </c>
      <c r="T45" s="79">
        <v>1044.356249999998</v>
      </c>
      <c r="U45" s="79">
        <v>297.01875000000018</v>
      </c>
      <c r="V45" s="14">
        <v>220.36875000000009</v>
      </c>
      <c r="W45" s="14">
        <v>584.45625000000007</v>
      </c>
      <c r="X45" s="14">
        <v>728.17500000000041</v>
      </c>
      <c r="Y45" s="85">
        <v>373.66875000000027</v>
      </c>
      <c r="Z45" s="85">
        <v>1159.3312500000002</v>
      </c>
      <c r="AA45" s="14">
        <v>38.325000000000003</v>
      </c>
      <c r="AB45" s="14">
        <v>1494.6749999999959</v>
      </c>
      <c r="AC45" s="91">
        <v>680.26875000000041</v>
      </c>
      <c r="AD45" s="91">
        <v>383.25000000000028</v>
      </c>
      <c r="AE45" s="91">
        <v>469.48125000000027</v>
      </c>
      <c r="AF45" s="14">
        <v>1398.8624999999963</v>
      </c>
      <c r="AG45" s="14">
        <v>124.55624999999998</v>
      </c>
      <c r="AH45" s="14">
        <v>268.27500000000015</v>
      </c>
      <c r="AI45" s="14">
        <v>153.30000000000001</v>
      </c>
      <c r="AJ45" s="13">
        <v>747.3374999999993</v>
      </c>
      <c r="AK45" s="13">
        <v>402.41250000000031</v>
      </c>
      <c r="AL45" s="13">
        <v>383.25000000000028</v>
      </c>
      <c r="AM45" s="8">
        <v>55.600000000000009</v>
      </c>
      <c r="AN45" s="8">
        <v>0.70000000000000007</v>
      </c>
      <c r="AO45" s="8">
        <v>43.7</v>
      </c>
      <c r="AP45" s="8">
        <v>0</v>
      </c>
      <c r="AQ45" s="456">
        <v>19.162500000000001</v>
      </c>
      <c r="AR45" s="456">
        <v>383.25000000000028</v>
      </c>
      <c r="AS45" s="456">
        <v>862.31249999999875</v>
      </c>
      <c r="AT45" s="456">
        <v>268.27500000000015</v>
      </c>
    </row>
    <row r="46" spans="3:46" x14ac:dyDescent="0.25">
      <c r="C46" s="3" t="s">
        <v>206</v>
      </c>
      <c r="D46" s="20" t="s">
        <v>104</v>
      </c>
      <c r="E46" s="14">
        <v>1334.9999999999986</v>
      </c>
      <c r="F46" s="14">
        <v>57.488038277511961</v>
      </c>
      <c r="G46" s="14">
        <v>6.3875598086124405</v>
      </c>
      <c r="H46" s="14">
        <v>875.09569377990283</v>
      </c>
      <c r="I46" s="14">
        <v>159.68899521531102</v>
      </c>
      <c r="J46" s="14">
        <v>236.33971291866041</v>
      </c>
      <c r="K46" s="72">
        <v>632.36842105263077</v>
      </c>
      <c r="L46" s="72">
        <v>351.31578947368416</v>
      </c>
      <c r="M46" s="72">
        <v>351.31578947368428</v>
      </c>
      <c r="N46" s="14">
        <v>1207.2488038277488</v>
      </c>
      <c r="O46" s="14">
        <v>6.3875598086124405</v>
      </c>
      <c r="P46" s="14">
        <v>38.325358851674643</v>
      </c>
      <c r="Q46" s="14">
        <v>83.038277511961709</v>
      </c>
      <c r="R46" s="79">
        <v>51.100478468899524</v>
      </c>
      <c r="S46" s="79">
        <v>19.162679425837322</v>
      </c>
      <c r="T46" s="79">
        <v>747.34449760765438</v>
      </c>
      <c r="U46" s="79">
        <v>517.3923444976075</v>
      </c>
      <c r="V46" s="14">
        <v>357.70334928229659</v>
      </c>
      <c r="W46" s="14">
        <v>638.75598086124319</v>
      </c>
      <c r="X46" s="14">
        <v>338.54066985645949</v>
      </c>
      <c r="Y46" s="85">
        <v>274.66507177033509</v>
      </c>
      <c r="Z46" s="85">
        <v>1060.3349282296649</v>
      </c>
      <c r="AA46" s="14">
        <v>281.05263157894751</v>
      </c>
      <c r="AB46" s="14">
        <v>1053.9473684210507</v>
      </c>
      <c r="AC46" s="91">
        <v>511.00478468899519</v>
      </c>
      <c r="AD46" s="91">
        <v>408.80382775119597</v>
      </c>
      <c r="AE46" s="91">
        <v>415.19138755980873</v>
      </c>
      <c r="AF46" s="14">
        <v>887.87081339712768</v>
      </c>
      <c r="AG46" s="14">
        <v>242.72727272727289</v>
      </c>
      <c r="AH46" s="14">
        <v>134.13875598086122</v>
      </c>
      <c r="AI46" s="14">
        <v>249.11483253588534</v>
      </c>
      <c r="AJ46" s="13">
        <v>696.24401913875499</v>
      </c>
      <c r="AK46" s="13">
        <v>293.82775119617236</v>
      </c>
      <c r="AL46" s="13">
        <v>344.92822966507174</v>
      </c>
      <c r="AM46" s="8">
        <v>28.199999999999996</v>
      </c>
      <c r="AN46" s="8">
        <v>4.3</v>
      </c>
      <c r="AO46" s="8">
        <v>65.100000000000009</v>
      </c>
      <c r="AP46" s="8">
        <v>2.4</v>
      </c>
      <c r="AQ46" s="456">
        <v>83.038277511961709</v>
      </c>
      <c r="AR46" s="456">
        <v>370.47846889952143</v>
      </c>
      <c r="AS46" s="456">
        <v>638.75598086124319</v>
      </c>
      <c r="AT46" s="456">
        <v>242.72727272727289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D1:BC46"/>
  <sheetViews>
    <sheetView showGridLines="0" showZeros="0" topLeftCell="E1" zoomScaleNormal="100" workbookViewId="0">
      <pane ySplit="7" topLeftCell="A8" activePane="bottomLeft" state="frozen"/>
      <selection activeCell="E5" sqref="E5"/>
      <selection pane="bottomLeft" activeCell="I14" sqref="I14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47.42578125" style="47" customWidth="1"/>
    <col min="6" max="11" width="16.140625" style="47" customWidth="1"/>
    <col min="12" max="12" width="11.42578125" style="207"/>
    <col min="13" max="15" width="11.42578125" style="47"/>
    <col min="16" max="33" width="2.7109375" style="47" customWidth="1"/>
    <col min="34" max="46" width="11.42578125" style="47"/>
    <col min="47" max="55" width="11.42578125" style="207"/>
    <col min="56" max="16384" width="11.42578125" style="47"/>
  </cols>
  <sheetData>
    <row r="1" spans="4:16" ht="18.75" x14ac:dyDescent="0.3">
      <c r="E1" s="206" t="s">
        <v>972</v>
      </c>
      <c r="F1" s="207"/>
      <c r="G1" s="207"/>
      <c r="H1" s="207"/>
      <c r="I1" s="207"/>
      <c r="J1" s="207"/>
      <c r="K1" s="207"/>
      <c r="M1" s="207"/>
      <c r="N1" s="207"/>
      <c r="O1" s="207"/>
      <c r="P1" s="207"/>
    </row>
    <row r="2" spans="4:16" x14ac:dyDescent="0.25">
      <c r="F2" s="208"/>
      <c r="G2" s="208"/>
      <c r="H2" s="28">
        <f>zonas!R4</f>
        <v>3</v>
      </c>
      <c r="I2" s="28">
        <f>zonas!S4</f>
        <v>4</v>
      </c>
      <c r="J2" s="28">
        <f>zonas!T4</f>
        <v>5</v>
      </c>
      <c r="K2" s="28">
        <f>zonas!U4</f>
        <v>6</v>
      </c>
      <c r="M2" s="207"/>
      <c r="N2" s="207"/>
      <c r="O2" s="207"/>
      <c r="P2" s="207"/>
    </row>
    <row r="3" spans="4:16" ht="15.75" x14ac:dyDescent="0.25">
      <c r="E3" s="45" t="s">
        <v>391</v>
      </c>
      <c r="F3" s="208"/>
      <c r="G3" s="208"/>
      <c r="H3" s="213" t="s">
        <v>194</v>
      </c>
      <c r="I3" s="28"/>
      <c r="J3" s="28"/>
      <c r="K3" s="28"/>
      <c r="M3" s="207"/>
      <c r="N3" s="207"/>
      <c r="O3" s="207"/>
      <c r="P3" s="207"/>
    </row>
    <row r="4" spans="4:16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VLOOKUP($E4,zonas!$P$6:$U$14,pobreza!H$2,FALSE)</f>
        <v>3</v>
      </c>
      <c r="I4" s="30">
        <f>VLOOKUP($E4,zonas!$P$6:$U$14,pobreza!I$2,FALSE)</f>
        <v>4</v>
      </c>
      <c r="J4" s="30">
        <f>VLOOKUP($E4,zonas!$P$6:$U$14,pobreza!J$2,FALSE)</f>
        <v>5</v>
      </c>
      <c r="K4" s="30">
        <f>VLOOKUP($E4,zonas!$P$6:$U$14,pobreza!K$2,FALSE)</f>
        <v>6</v>
      </c>
      <c r="M4" s="207"/>
      <c r="N4" s="207"/>
      <c r="O4" s="207"/>
      <c r="P4" s="207"/>
    </row>
    <row r="5" spans="4:16" x14ac:dyDescent="0.25">
      <c r="E5" s="207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  <c r="M5" s="207"/>
      <c r="N5" s="207"/>
      <c r="O5" s="207"/>
      <c r="P5" s="207"/>
    </row>
    <row r="6" spans="4:16" x14ac:dyDescent="0.25">
      <c r="E6" s="207"/>
      <c r="F6" s="207"/>
      <c r="G6" s="207"/>
      <c r="H6" s="207"/>
      <c r="I6" s="207"/>
      <c r="J6" s="207"/>
      <c r="K6" s="207"/>
      <c r="M6" s="207"/>
      <c r="N6" s="207"/>
      <c r="O6" s="207"/>
      <c r="P6" s="207"/>
    </row>
    <row r="7" spans="4:16" ht="31.5" x14ac:dyDescent="0.25">
      <c r="D7" s="214"/>
      <c r="E7" s="228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</row>
    <row r="8" spans="4:16" ht="21" x14ac:dyDescent="0.25">
      <c r="D8" s="214"/>
      <c r="E8" s="256">
        <v>2016</v>
      </c>
      <c r="F8" s="216"/>
      <c r="G8" s="32"/>
      <c r="H8" s="33"/>
      <c r="I8" s="33"/>
      <c r="J8" s="33"/>
      <c r="K8" s="33"/>
    </row>
    <row r="9" spans="4:16" ht="21" x14ac:dyDescent="0.25">
      <c r="D9" s="214"/>
      <c r="E9" s="256"/>
      <c r="F9" s="216"/>
      <c r="G9" s="32"/>
      <c r="H9" s="33"/>
      <c r="I9" s="33"/>
      <c r="J9" s="33"/>
      <c r="K9" s="33"/>
    </row>
    <row r="10" spans="4:16" ht="18.75" x14ac:dyDescent="0.25">
      <c r="D10" s="214"/>
      <c r="E10" s="520" t="s">
        <v>944</v>
      </c>
      <c r="F10" s="216"/>
      <c r="G10" s="32"/>
      <c r="H10" s="33"/>
      <c r="I10" s="33"/>
      <c r="J10" s="33"/>
      <c r="K10" s="33"/>
    </row>
    <row r="11" spans="4:16" ht="15.75" x14ac:dyDescent="0.25">
      <c r="D11" s="214">
        <v>3</v>
      </c>
      <c r="E11" s="429" t="s">
        <v>979</v>
      </c>
      <c r="F11" s="230">
        <f>IFERROR(VLOOKUP(F$5,pz!$C$14:$T$46,pobreza!$D11,FALSE),"")</f>
        <v>902994.28171619948</v>
      </c>
      <c r="G11" s="184">
        <f>IFERROR(VLOOKUP(G$5,pz!$C$14:$T$46,pobreza!$D11,FALSE),"")</f>
        <v>172737.66056273313</v>
      </c>
      <c r="H11" s="185">
        <f>IFERROR(VLOOKUP(H$5,pz!$C$14:$T$46,pobreza!$D11,FALSE),"")</f>
        <v>35479.475373471549</v>
      </c>
      <c r="I11" s="185">
        <f>IFERROR(VLOOKUP(I$5,pz!$C$14:$T$46,pobreza!$D11,FALSE),"")</f>
        <v>51953.236146629359</v>
      </c>
      <c r="J11" s="185">
        <f>IFERROR(VLOOKUP(J$5,pz!$C$14:$T$46,pobreza!$D11,FALSE),"")</f>
        <v>50228.93701079621</v>
      </c>
      <c r="K11" s="185">
        <f>IFERROR(VLOOKUP(K$5,pz!$C$14:$T$46,pobreza!$D11,FALSE),"")</f>
        <v>35076.012031835999</v>
      </c>
    </row>
    <row r="12" spans="4:16" ht="15.75" x14ac:dyDescent="0.25">
      <c r="D12" s="214"/>
      <c r="E12" s="229"/>
      <c r="F12" s="230"/>
      <c r="G12" s="184"/>
      <c r="H12" s="185"/>
      <c r="I12" s="185"/>
      <c r="J12" s="185"/>
      <c r="K12" s="185"/>
    </row>
    <row r="13" spans="4:16" ht="15.75" x14ac:dyDescent="0.25">
      <c r="D13" s="214">
        <v>8</v>
      </c>
      <c r="E13" s="429" t="s">
        <v>714</v>
      </c>
      <c r="F13" s="230">
        <f>IFERROR(VLOOKUP(F$5,pz!$C$14:$T$46,pobreza!$D13,FALSE),"")</f>
        <v>819.05935748562695</v>
      </c>
      <c r="G13" s="184">
        <f>IFERROR(VLOOKUP(G$5,pz!$C$14:$T$46,pobreza!$D13,FALSE),"")</f>
        <v>821</v>
      </c>
      <c r="H13" s="185">
        <f>IFERROR(VLOOKUP(H$5,pz!$C$14:$T$46,pobreza!$D13,FALSE),"")</f>
        <v>821</v>
      </c>
      <c r="I13" s="185">
        <f>IFERROR(VLOOKUP(I$5,pz!$C$14:$T$46,pobreza!$D13,FALSE),"")</f>
        <v>821</v>
      </c>
      <c r="J13" s="185">
        <f>IFERROR(VLOOKUP(J$5,pz!$C$14:$T$46,pobreza!$D13,FALSE),"")</f>
        <v>821</v>
      </c>
      <c r="K13" s="185">
        <f>IFERROR(VLOOKUP(K$5,pz!$C$14:$T$46,pobreza!$D13,FALSE),"")</f>
        <v>821</v>
      </c>
    </row>
    <row r="14" spans="4:16" ht="30" x14ac:dyDescent="0.25">
      <c r="D14" s="214">
        <v>4</v>
      </c>
      <c r="E14" s="245" t="s">
        <v>945</v>
      </c>
      <c r="F14" s="232">
        <f>IFERROR(VLOOKUP(F$5,pz!$C$14:$T$46,pobreza!$D14,FALSE)/F$11*100,"")</f>
        <v>37.565607202200802</v>
      </c>
      <c r="G14" s="190">
        <f>IFERROR(VLOOKUP(G$5,pz!$C$14:$T$46,pobreza!$D14,FALSE)/G$11*100,"")</f>
        <v>42.79470009018933</v>
      </c>
      <c r="H14" s="191">
        <f>IFERROR(VLOOKUP(H$5,pz!$C$14:$T$46,pobreza!$D14,FALSE)/H$11*100,"")</f>
        <v>23.75990444362283</v>
      </c>
      <c r="I14" s="191">
        <f>IFERROR(VLOOKUP(I$5,pz!$C$14:$T$46,pobreza!$D14,FALSE)/I$11*100,"")</f>
        <v>50.974610894799035</v>
      </c>
      <c r="J14" s="191">
        <f>IFERROR(VLOOKUP(J$5,pz!$C$14:$T$46,pobreza!$D14,FALSE)/J$11*100,"")</f>
        <v>49.401417225578555</v>
      </c>
      <c r="K14" s="191">
        <f>IFERROR(VLOOKUP(K$5,pz!$C$14:$T$46,pobreza!$D14,FALSE)/K$11*100,"")</f>
        <v>40.471840436802978</v>
      </c>
    </row>
    <row r="15" spans="4:16" ht="15.75" x14ac:dyDescent="0.25">
      <c r="D15" s="214"/>
      <c r="E15" s="229"/>
      <c r="F15" s="234"/>
      <c r="G15" s="183"/>
      <c r="H15" s="160"/>
      <c r="I15" s="160"/>
      <c r="J15" s="160"/>
      <c r="K15" s="160"/>
    </row>
    <row r="16" spans="4:16" ht="15.75" x14ac:dyDescent="0.25">
      <c r="D16" s="214">
        <v>9</v>
      </c>
      <c r="E16" s="429" t="s">
        <v>715</v>
      </c>
      <c r="F16" s="230">
        <f>IFERROR(VLOOKUP(F$5,pz!$C$14:$T$46,pobreza!$D16,FALSE),"")</f>
        <v>455.59252485674307</v>
      </c>
      <c r="G16" s="184">
        <f>IFERROR(VLOOKUP(G$5,pz!$C$14:$T$46,pobreza!$D16,FALSE),"")</f>
        <v>456.6</v>
      </c>
      <c r="H16" s="185">
        <f>IFERROR(VLOOKUP(H$5,pz!$C$14:$T$46,pobreza!$D16,FALSE),"")</f>
        <v>456.6</v>
      </c>
      <c r="I16" s="185">
        <f>IFERROR(VLOOKUP(I$5,pz!$C$14:$T$46,pobreza!$D16,FALSE),"")</f>
        <v>456.6</v>
      </c>
      <c r="J16" s="185">
        <f>IFERROR(VLOOKUP(J$5,pz!$C$14:$T$46,pobreza!$D16,FALSE),"")</f>
        <v>456.6</v>
      </c>
      <c r="K16" s="185">
        <f>IFERROR(VLOOKUP(K$5,pz!$C$14:$T$46,pobreza!$D16,FALSE),"")</f>
        <v>456.6</v>
      </c>
    </row>
    <row r="17" spans="4:11" ht="30" x14ac:dyDescent="0.25">
      <c r="D17" s="214">
        <v>7</v>
      </c>
      <c r="E17" s="245" t="s">
        <v>946</v>
      </c>
      <c r="F17" s="232">
        <f>IFERROR(VLOOKUP(F$5,pz!$C$14:$T$46,pobreza!$D17,FALSE)/F$11*100,"")</f>
        <v>17.38420889875492</v>
      </c>
      <c r="G17" s="190">
        <f>IFERROR(VLOOKUP(G$5,pz!$C$14:$T$46,pobreza!$D17,FALSE)/G$11*100,"")</f>
        <v>21.290706008699864</v>
      </c>
      <c r="H17" s="191">
        <f>IFERROR(VLOOKUP(H$5,pz!$C$14:$T$46,pobreza!$D17,FALSE)/H$11*100,"")</f>
        <v>10.258487848901327</v>
      </c>
      <c r="I17" s="191">
        <f>IFERROR(VLOOKUP(I$5,pz!$C$14:$T$46,pobreza!$D17,FALSE)/I$11*100,"")</f>
        <v>33.254593975161995</v>
      </c>
      <c r="J17" s="191">
        <f>IFERROR(VLOOKUP(J$5,pz!$C$14:$T$46,pobreza!$D17,FALSE)/J$11*100,"")</f>
        <v>24.151745438516439</v>
      </c>
      <c r="K17" s="191">
        <f>IFERROR(VLOOKUP(K$5,pz!$C$14:$T$46,pobreza!$D17,FALSE)/K$11*100,"")</f>
        <v>10.63235769919342</v>
      </c>
    </row>
    <row r="18" spans="4:11" ht="9" customHeight="1" x14ac:dyDescent="0.25">
      <c r="D18" s="214"/>
      <c r="E18" s="229"/>
      <c r="F18" s="234"/>
      <c r="G18" s="183"/>
      <c r="H18" s="160"/>
      <c r="I18" s="160"/>
      <c r="J18" s="160"/>
      <c r="K18" s="160"/>
    </row>
    <row r="19" spans="4:11" ht="15.75" x14ac:dyDescent="0.25">
      <c r="D19" s="214">
        <v>10</v>
      </c>
      <c r="E19" s="429" t="s">
        <v>627</v>
      </c>
      <c r="F19" s="246">
        <f>IFERROR(VLOOKUP(F$5,pz!$C$14:$T$46,pobreza!$D19,FALSE),"")</f>
        <v>48.375382999999999</v>
      </c>
      <c r="G19" s="186">
        <f>IFERROR(VLOOKUP(G$5,pz!$C$14:$T$46,pobreza!$D19,FALSE),"")</f>
        <v>49.607721999999995</v>
      </c>
      <c r="H19" s="187">
        <f>IFERROR(VLOOKUP(H$5,pz!$C$14:$T$46,pobreza!$D19,FALSE),"")</f>
        <v>40.797707000000003</v>
      </c>
      <c r="I19" s="187">
        <f>IFERROR(VLOOKUP(I$5,pz!$C$14:$T$46,pobreza!$D19,FALSE),"")</f>
        <v>52.626638999999997</v>
      </c>
      <c r="J19" s="187">
        <f>IFERROR(VLOOKUP(J$5,pz!$C$14:$T$46,pobreza!$D19,FALSE),"")</f>
        <v>45.096941999999999</v>
      </c>
      <c r="K19" s="187">
        <f>IFERROR(VLOOKUP(K$5,pz!$C$14:$T$46,pobreza!$D19,FALSE),"")</f>
        <v>53.182112000000004</v>
      </c>
    </row>
    <row r="20" spans="4:11" ht="15.75" x14ac:dyDescent="0.25">
      <c r="D20" s="214"/>
      <c r="E20" s="228"/>
      <c r="F20" s="216"/>
      <c r="G20" s="32"/>
      <c r="H20" s="33"/>
      <c r="I20" s="33"/>
      <c r="J20" s="33"/>
      <c r="K20" s="33"/>
    </row>
    <row r="21" spans="4:11" ht="18.75" x14ac:dyDescent="0.25">
      <c r="D21" s="214"/>
      <c r="E21" s="520" t="s">
        <v>619</v>
      </c>
      <c r="F21" s="216"/>
      <c r="G21" s="32"/>
      <c r="H21" s="33"/>
      <c r="I21" s="33"/>
      <c r="J21" s="33"/>
      <c r="K21" s="33"/>
    </row>
    <row r="22" spans="4:11" ht="15.75" x14ac:dyDescent="0.25">
      <c r="D22" s="214">
        <v>11</v>
      </c>
      <c r="E22" s="519" t="s">
        <v>639</v>
      </c>
      <c r="F22" s="230">
        <f>IFERROR(VLOOKUP(F$5,pz!$C$14:$T$46,pobreza!$D22,FALSE),"")</f>
        <v>650090</v>
      </c>
      <c r="G22" s="184">
        <f>IFERROR(VLOOKUP(G$5,pz!$C$14:$T$46,pobreza!$D22,FALSE),"")</f>
        <v>126869.99999999997</v>
      </c>
      <c r="H22" s="185">
        <f>IFERROR(VLOOKUP(H$5,pz!$C$14:$T$46,pobreza!$D22,FALSE),"")</f>
        <v>27215.999999999993</v>
      </c>
      <c r="I22" s="185">
        <f>IFERROR(VLOOKUP(I$5,pz!$C$14:$T$46,pobreza!$D22,FALSE),"")</f>
        <v>35525.999999999964</v>
      </c>
      <c r="J22" s="185">
        <f>IFERROR(VLOOKUP(J$5,pz!$C$14:$T$46,pobreza!$D22,FALSE),"")</f>
        <v>33835.000000000007</v>
      </c>
      <c r="K22" s="185">
        <f>IFERROR(VLOOKUP(K$5,pz!$C$14:$T$46,pobreza!$D22,FALSE),"")</f>
        <v>30293</v>
      </c>
    </row>
    <row r="23" spans="4:11" ht="15.75" x14ac:dyDescent="0.25">
      <c r="D23" s="214"/>
      <c r="E23" s="247"/>
      <c r="F23" s="230"/>
      <c r="G23" s="184"/>
      <c r="H23" s="185"/>
      <c r="I23" s="185"/>
      <c r="J23" s="185"/>
      <c r="K23" s="185"/>
    </row>
    <row r="24" spans="4:11" ht="15.75" x14ac:dyDescent="0.25">
      <c r="D24" s="214">
        <v>12</v>
      </c>
      <c r="E24" s="248" t="s">
        <v>947</v>
      </c>
      <c r="F24" s="241">
        <f>IFERROR(VLOOKUP(F$5,pz!$C$14:$T$46,pobreza!$D24,FALSE)/F$22*100,"")</f>
        <v>19.199628591883862</v>
      </c>
      <c r="G24" s="188">
        <f>IFERROR(VLOOKUP(G$5,pz!$C$14:$T$46,pobreza!$D24,FALSE)/G$22*100,"")</f>
        <v>17.394514688082911</v>
      </c>
      <c r="H24" s="189">
        <f>IFERROR(VLOOKUP(H$5,pz!$C$14:$T$46,pobreza!$D24,FALSE)/H$22*100,"")</f>
        <v>6.105054231156525</v>
      </c>
      <c r="I24" s="189">
        <f>IFERROR(VLOOKUP(I$5,pz!$C$14:$T$46,pobreza!$D24,FALSE)/I$22*100,"")</f>
        <v>29.09598531664065</v>
      </c>
      <c r="J24" s="189">
        <f>IFERROR(VLOOKUP(J$5,pz!$C$14:$T$46,pobreza!$D24,FALSE)/J$22*100,"")</f>
        <v>23.43916059639422</v>
      </c>
      <c r="K24" s="189">
        <f>IFERROR(VLOOKUP(K$5,pz!$C$14:$T$46,pobreza!$D24,FALSE)/K$22*100,"")</f>
        <v>7.0629831771019491</v>
      </c>
    </row>
    <row r="25" spans="4:11" ht="15.75" x14ac:dyDescent="0.25">
      <c r="D25" s="214">
        <v>13</v>
      </c>
      <c r="E25" s="248" t="s">
        <v>948</v>
      </c>
      <c r="F25" s="241">
        <f>IFERROR(VLOOKUP(F$5,pz!$C$14:$T$46,pobreza!$D25,FALSE)/F$22*100,"")</f>
        <v>63.063406781732866</v>
      </c>
      <c r="G25" s="188">
        <f>IFERROR(VLOOKUP(G$5,pz!$C$14:$T$46,pobreza!$D25,FALSE)/G$22*100,"")</f>
        <v>63.802711550642513</v>
      </c>
      <c r="H25" s="189">
        <f>IFERROR(VLOOKUP(H$5,pz!$C$14:$T$46,pobreza!$D25,FALSE)/H$22*100,"")</f>
        <v>76.440882872761165</v>
      </c>
      <c r="I25" s="189">
        <f>IFERROR(VLOOKUP(I$5,pz!$C$14:$T$46,pobreza!$D25,FALSE)/I$22*100,"")</f>
        <v>52.646208589461473</v>
      </c>
      <c r="J25" s="189">
        <f>IFERROR(VLOOKUP(J$5,pz!$C$14:$T$46,pobreza!$D25,FALSE)/J$22*100,"")</f>
        <v>62.90490516986749</v>
      </c>
      <c r="K25" s="189">
        <f>IFERROR(VLOOKUP(K$5,pz!$C$14:$T$46,pobreza!$D25,FALSE)/K$22*100,"")</f>
        <v>66.534786036155992</v>
      </c>
    </row>
    <row r="26" spans="4:11" ht="15.75" x14ac:dyDescent="0.25">
      <c r="D26" s="214"/>
      <c r="E26" s="228"/>
      <c r="F26" s="216"/>
      <c r="G26" s="32"/>
      <c r="H26" s="33"/>
      <c r="I26" s="33"/>
      <c r="J26" s="33"/>
      <c r="K26" s="33"/>
    </row>
    <row r="27" spans="4:11" ht="21" x14ac:dyDescent="0.25">
      <c r="D27" s="214"/>
      <c r="E27" s="521">
        <v>2012</v>
      </c>
      <c r="F27" s="216"/>
      <c r="G27" s="32"/>
      <c r="H27" s="33"/>
      <c r="I27" s="33"/>
      <c r="J27" s="33"/>
      <c r="K27" s="33"/>
    </row>
    <row r="28" spans="4:11" ht="18.75" x14ac:dyDescent="0.25">
      <c r="D28" s="214"/>
      <c r="E28" s="520" t="s">
        <v>949</v>
      </c>
      <c r="F28" s="216"/>
      <c r="G28" s="32"/>
      <c r="H28" s="33"/>
      <c r="I28" s="33"/>
      <c r="J28" s="33"/>
      <c r="K28" s="33"/>
    </row>
    <row r="29" spans="4:11" ht="18.75" x14ac:dyDescent="0.25">
      <c r="D29" s="214"/>
      <c r="E29" s="520"/>
      <c r="F29" s="216"/>
      <c r="G29" s="32"/>
      <c r="H29" s="33"/>
      <c r="I29" s="33"/>
      <c r="J29" s="33"/>
      <c r="K29" s="33"/>
    </row>
    <row r="30" spans="4:11" ht="15.75" x14ac:dyDescent="0.25">
      <c r="D30" s="214">
        <v>14</v>
      </c>
      <c r="E30" s="251" t="s">
        <v>950</v>
      </c>
      <c r="F30" s="249">
        <f>IFERROR(VLOOKUP(F$5,pz!$C$14:$T$46,pobreza!$D30,FALSE),"")</f>
        <v>19.677566902631085</v>
      </c>
      <c r="G30" s="138">
        <f>IFERROR(VLOOKUP(G$5,pz!$C$14:$T$46,pobreza!$D30,FALSE),"")</f>
        <v>18.540196524085346</v>
      </c>
      <c r="H30" s="175">
        <f>IFERROR(VLOOKUP(H$5,pz!$C$14:$T$46,pobreza!$D30,FALSE),"")</f>
        <v>0.89349477428776691</v>
      </c>
      <c r="I30" s="175">
        <f>IFERROR(VLOOKUP(I$5,pz!$C$14:$T$46,pobreza!$D30,FALSE),"")</f>
        <v>21.286941773490881</v>
      </c>
      <c r="J30" s="175">
        <f>IFERROR(VLOOKUP(J$5,pz!$C$14:$T$46,pobreza!$D30,FALSE),"")</f>
        <v>32.585641450834558</v>
      </c>
      <c r="K30" s="175">
        <f>IFERROR(VLOOKUP(K$5,pz!$C$14:$T$46,pobreza!$D30,FALSE),"")</f>
        <v>13.884770819889367</v>
      </c>
    </row>
    <row r="31" spans="4:11" ht="6.75" customHeight="1" x14ac:dyDescent="0.25">
      <c r="E31" s="250"/>
      <c r="F31" s="216"/>
      <c r="G31" s="32"/>
      <c r="H31" s="33"/>
      <c r="I31" s="33"/>
      <c r="J31" s="33"/>
      <c r="K31" s="33"/>
    </row>
    <row r="32" spans="4:11" ht="15.75" x14ac:dyDescent="0.25">
      <c r="E32" s="251" t="s">
        <v>951</v>
      </c>
      <c r="F32" s="216"/>
      <c r="G32" s="32"/>
      <c r="H32" s="33"/>
      <c r="I32" s="33"/>
      <c r="J32" s="33"/>
      <c r="K32" s="33"/>
    </row>
    <row r="33" spans="4:55" ht="15.75" x14ac:dyDescent="0.25">
      <c r="D33" s="214">
        <v>15</v>
      </c>
      <c r="E33" s="248" t="s">
        <v>121</v>
      </c>
      <c r="F33" s="249">
        <f>IFERROR(VLOOKUP(F$5,pz!$C$14:$T$46,pobreza!$D33,FALSE),"")</f>
        <v>24.513161157246039</v>
      </c>
      <c r="G33" s="138">
        <f>IFERROR(VLOOKUP(G$5,pz!$C$14:$T$46,pobreza!$D33,FALSE),"")</f>
        <v>22.669146559267261</v>
      </c>
      <c r="H33" s="175">
        <f>IFERROR(VLOOKUP(H$5,pz!$C$14:$T$46,pobreza!$D33,FALSE),"")</f>
        <v>1.9233160981631734</v>
      </c>
      <c r="I33" s="175">
        <f>IFERROR(VLOOKUP(I$5,pz!$C$14:$T$46,pobreza!$D33,FALSE),"")</f>
        <v>30.238793258041873</v>
      </c>
      <c r="J33" s="175">
        <f>IFERROR(VLOOKUP(J$5,pz!$C$14:$T$46,pobreza!$D33,FALSE),"")</f>
        <v>37.755977354804642</v>
      </c>
      <c r="K33" s="175">
        <f>IFERROR(VLOOKUP(K$5,pz!$C$14:$T$46,pobreza!$D33,FALSE),"")</f>
        <v>11.8019255287549</v>
      </c>
    </row>
    <row r="34" spans="4:55" ht="15.75" x14ac:dyDescent="0.25">
      <c r="D34" s="214">
        <v>16</v>
      </c>
      <c r="E34" s="248" t="s">
        <v>641</v>
      </c>
      <c r="F34" s="249">
        <f>IFERROR(VLOOKUP(F$5,pz!$C$14:$T$46,pobreza!$D34,FALSE),"")</f>
        <v>4.4914932578523521</v>
      </c>
      <c r="G34" s="138">
        <f>IFERROR(VLOOKUP(G$5,pz!$C$14:$T$46,pobreza!$D34,FALSE),"")</f>
        <v>2.4235848858421254</v>
      </c>
      <c r="H34" s="175">
        <f>IFERROR(VLOOKUP(H$5,pz!$C$14:$T$46,pobreza!$D34,FALSE),"")</f>
        <v>0</v>
      </c>
      <c r="I34" s="175">
        <f>IFERROR(VLOOKUP(I$5,pz!$C$14:$T$46,pobreza!$D34,FALSE),"")</f>
        <v>3.3329717042986506</v>
      </c>
      <c r="J34" s="175">
        <f>IFERROR(VLOOKUP(J$5,pz!$C$14:$T$46,pobreza!$D34,FALSE),"")</f>
        <v>3.5795886786603122</v>
      </c>
      <c r="K34" s="175">
        <f>IFERROR(VLOOKUP(K$5,pz!$C$14:$T$46,pobreza!$D34,FALSE),"")</f>
        <v>2.0807252499431925</v>
      </c>
    </row>
    <row r="35" spans="4:55" ht="15.75" x14ac:dyDescent="0.25">
      <c r="D35" s="214">
        <v>17</v>
      </c>
      <c r="E35" s="248" t="s">
        <v>116</v>
      </c>
      <c r="F35" s="249">
        <f>IFERROR(VLOOKUP(F$5,pz!$C$14:$T$46,pobreza!$D35,FALSE),"")</f>
        <v>25.069609751132727</v>
      </c>
      <c r="G35" s="138">
        <f>IFERROR(VLOOKUP(G$5,pz!$C$14:$T$46,pobreza!$D35,FALSE),"")</f>
        <v>23.813402549864747</v>
      </c>
      <c r="H35" s="175">
        <f>IFERROR(VLOOKUP(H$5,pz!$C$14:$T$46,pobreza!$D35,FALSE),"")</f>
        <v>4.6069138907809508</v>
      </c>
      <c r="I35" s="175">
        <f>IFERROR(VLOOKUP(I$5,pz!$C$14:$T$46,pobreza!$D35,FALSE),"")</f>
        <v>31.137858815640129</v>
      </c>
      <c r="J35" s="175">
        <f>IFERROR(VLOOKUP(J$5,pz!$C$14:$T$46,pobreza!$D35,FALSE),"")</f>
        <v>38.101914764260343</v>
      </c>
      <c r="K35" s="175">
        <f>IFERROR(VLOOKUP(K$5,pz!$C$14:$T$46,pobreza!$D35,FALSE),"")</f>
        <v>13.237102586140631</v>
      </c>
    </row>
    <row r="36" spans="4:55" ht="15.75" x14ac:dyDescent="0.25">
      <c r="D36" s="214">
        <v>18</v>
      </c>
      <c r="E36" s="248" t="s">
        <v>640</v>
      </c>
      <c r="F36" s="249">
        <f>IFERROR(VLOOKUP(F$5,pz!$C$14:$T$46,pobreza!$D36,FALSE),"")</f>
        <v>41.040234274540047</v>
      </c>
      <c r="G36" s="138">
        <f>IFERROR(VLOOKUP(G$5,pz!$C$14:$T$46,pobreza!$D36,FALSE),"")</f>
        <v>44.368905696756599</v>
      </c>
      <c r="H36" s="175">
        <f>IFERROR(VLOOKUP(H$5,pz!$C$14:$T$46,pobreza!$D36,FALSE),"")</f>
        <v>27.897368095544305</v>
      </c>
      <c r="I36" s="175">
        <f>IFERROR(VLOOKUP(I$5,pz!$C$14:$T$46,pobreza!$D36,FALSE),"")</f>
        <v>51.800155684151648</v>
      </c>
      <c r="J36" s="175">
        <f>IFERROR(VLOOKUP(J$5,pz!$C$14:$T$46,pobreza!$D36,FALSE),"")</f>
        <v>51.513951616811873</v>
      </c>
      <c r="K36" s="175">
        <f>IFERROR(VLOOKUP(K$5,pz!$C$14:$T$46,pobreza!$D36,FALSE),"")</f>
        <v>40.676622233233232</v>
      </c>
    </row>
    <row r="37" spans="4:55" x14ac:dyDescent="0.25">
      <c r="L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4:55" ht="15.75" x14ac:dyDescent="0.3">
      <c r="E38" s="223" t="s">
        <v>559</v>
      </c>
      <c r="L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4:55" ht="15.75" x14ac:dyDescent="0.3">
      <c r="E39" s="304" t="s">
        <v>810</v>
      </c>
      <c r="L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4:55" ht="15.75" x14ac:dyDescent="0.3">
      <c r="E40" s="224" t="s">
        <v>615</v>
      </c>
      <c r="L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4:55" ht="8.25" customHeight="1" x14ac:dyDescent="0.3">
      <c r="E41" s="224"/>
      <c r="L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4:55" ht="15.75" x14ac:dyDescent="0.3">
      <c r="E42" s="224" t="s">
        <v>989</v>
      </c>
      <c r="L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4:55" ht="8.25" customHeight="1" x14ac:dyDescent="0.3">
      <c r="E43" s="224"/>
      <c r="L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4:55" ht="15.75" x14ac:dyDescent="0.3">
      <c r="E44" s="304" t="s">
        <v>851</v>
      </c>
      <c r="L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4:55" x14ac:dyDescent="0.25">
      <c r="L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4:55" x14ac:dyDescent="0.25">
      <c r="L46" s="47"/>
      <c r="AU46" s="47"/>
      <c r="AV46" s="47"/>
      <c r="AW46" s="47"/>
      <c r="AX46" s="47"/>
      <c r="AY46" s="47"/>
      <c r="AZ46" s="47"/>
      <c r="BA46" s="47"/>
      <c r="BB46" s="47"/>
      <c r="BC46" s="47"/>
    </row>
  </sheetData>
  <sheetProtection password="CF66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</sheetPr>
  <dimension ref="D1:BC246"/>
  <sheetViews>
    <sheetView showGridLines="0" showZeros="0" topLeftCell="E1" zoomScaleNormal="100" zoomScaleSheetLayoutView="50" workbookViewId="0">
      <pane ySplit="7" topLeftCell="A8" activePane="bottomLeft" state="frozen"/>
      <selection activeCell="E5" sqref="E5"/>
      <selection pane="bottomLeft" activeCell="K20" sqref="K20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53.140625" style="47" customWidth="1"/>
    <col min="6" max="7" width="16.140625" style="47" customWidth="1"/>
    <col min="8" max="11" width="14.7109375" style="47" customWidth="1"/>
    <col min="12" max="12" width="5.28515625" style="207" customWidth="1"/>
    <col min="13" max="13" width="15.85546875" style="47" customWidth="1"/>
    <col min="14" max="14" width="7.42578125" style="47" customWidth="1"/>
    <col min="15" max="15" width="6.85546875" style="47" customWidth="1"/>
    <col min="16" max="16" width="14.85546875" style="47" customWidth="1"/>
    <col min="17" max="18" width="9.28515625" style="47" customWidth="1"/>
    <col min="19" max="20" width="7.85546875" style="47" customWidth="1"/>
    <col min="21" max="21" width="6.28515625" style="47" customWidth="1"/>
    <col min="22" max="23" width="7.28515625" style="47" customWidth="1"/>
    <col min="24" max="34" width="4.5703125" style="47" customWidth="1"/>
    <col min="35" max="46" width="11.42578125" style="47"/>
    <col min="47" max="55" width="11.42578125" style="207"/>
    <col min="56" max="16384" width="11.42578125" style="47"/>
  </cols>
  <sheetData>
    <row r="1" spans="4:26" ht="18.75" x14ac:dyDescent="0.3">
      <c r="E1" s="206" t="s">
        <v>973</v>
      </c>
      <c r="F1" s="208"/>
      <c r="G1" s="208"/>
      <c r="H1" s="208"/>
      <c r="I1" s="208"/>
      <c r="J1" s="208"/>
      <c r="K1" s="208"/>
      <c r="L1" s="208"/>
      <c r="M1" s="208"/>
      <c r="N1" s="208"/>
      <c r="O1" s="208" t="str">
        <f>F5</f>
        <v>0_0</v>
      </c>
      <c r="P1" s="208" t="str">
        <f t="shared" ref="P1:T1" si="0">G5</f>
        <v>1_0</v>
      </c>
      <c r="Q1" s="208" t="str">
        <f t="shared" si="0"/>
        <v>1_3</v>
      </c>
      <c r="R1" s="208" t="str">
        <f t="shared" si="0"/>
        <v>1_4</v>
      </c>
      <c r="S1" s="208" t="str">
        <f t="shared" si="0"/>
        <v>1_5</v>
      </c>
      <c r="T1" s="208" t="str">
        <f t="shared" si="0"/>
        <v>1_6</v>
      </c>
      <c r="U1" s="208"/>
      <c r="V1" s="208"/>
      <c r="W1" s="208"/>
      <c r="X1" s="208"/>
      <c r="Y1" s="208"/>
      <c r="Z1" s="208"/>
    </row>
    <row r="2" spans="4:26" x14ac:dyDescent="0.25">
      <c r="F2" s="208"/>
      <c r="G2" s="208"/>
      <c r="H2" s="414">
        <f>zonas!R4</f>
        <v>3</v>
      </c>
      <c r="I2" s="414">
        <f>zonas!S4</f>
        <v>4</v>
      </c>
      <c r="J2" s="414">
        <f>zonas!T4</f>
        <v>5</v>
      </c>
      <c r="K2" s="414">
        <f>zonas!U4</f>
        <v>6</v>
      </c>
      <c r="L2" s="208"/>
      <c r="M2" s="208">
        <v>4</v>
      </c>
      <c r="N2" s="208" t="s">
        <v>744</v>
      </c>
      <c r="O2" s="208">
        <f>VLOOKUP(O$1,emp!$C$14:$AC$46,empleo!$M2,FALSE)</f>
        <v>146541.99999999997</v>
      </c>
      <c r="P2" s="208">
        <f>VLOOKUP(P$1,emp!$C$14:$AC$46,empleo!$M2,FALSE)</f>
        <v>27819</v>
      </c>
      <c r="Q2" s="208">
        <f>VLOOKUP(Q$1,emp!$C$14:$AC$46,empleo!$M2,FALSE)</f>
        <v>4717</v>
      </c>
      <c r="R2" s="208">
        <f>VLOOKUP(R$1,emp!$C$14:$AC$46,empleo!$M2,FALSE)</f>
        <v>9340.9999999999982</v>
      </c>
      <c r="S2" s="208">
        <f>VLOOKUP(S$1,emp!$C$14:$AC$46,empleo!$M2,FALSE)</f>
        <v>9094.0000000000018</v>
      </c>
      <c r="T2" s="208">
        <f>VLOOKUP(T$1,emp!$C$14:$AC$46,empleo!$M2,FALSE)</f>
        <v>4667</v>
      </c>
      <c r="U2" s="208"/>
      <c r="V2" s="208"/>
      <c r="W2" s="208"/>
      <c r="X2" s="208"/>
      <c r="Y2" s="208"/>
      <c r="Z2" s="208"/>
    </row>
    <row r="3" spans="4:26" ht="15.75" x14ac:dyDescent="0.25">
      <c r="E3" s="45" t="s">
        <v>391</v>
      </c>
      <c r="F3" s="208"/>
      <c r="G3" s="208"/>
      <c r="H3" s="213" t="s">
        <v>194</v>
      </c>
      <c r="I3" s="414"/>
      <c r="J3" s="414"/>
      <c r="K3" s="414"/>
      <c r="L3" s="208"/>
      <c r="M3" s="208">
        <v>5</v>
      </c>
      <c r="N3" s="208" t="s">
        <v>745</v>
      </c>
      <c r="O3" s="208">
        <f>VLOOKUP(O$1,emp!$C$14:$AC$46,empleo!$M3,FALSE)</f>
        <v>778823.00000000012</v>
      </c>
      <c r="P3" s="208">
        <f>VLOOKUP(P$1,emp!$C$14:$AC$46,empleo!$M3,FALSE)</f>
        <v>151217.99999999991</v>
      </c>
      <c r="Q3" s="208">
        <f>VLOOKUP(Q$1,emp!$C$14:$AC$46,empleo!$M3,FALSE)</f>
        <v>31226.999999999993</v>
      </c>
      <c r="R3" s="208">
        <f>VLOOKUP(R$1,emp!$C$14:$AC$46,empleo!$M3,FALSE)</f>
        <v>44119.999999999956</v>
      </c>
      <c r="S3" s="208">
        <f>VLOOKUP(S$1,emp!$C$14:$AC$46,empleo!$M3,FALSE)</f>
        <v>41621.999999999956</v>
      </c>
      <c r="T3" s="208">
        <f>VLOOKUP(T$1,emp!$C$14:$AC$46,empleo!$M3,FALSE)</f>
        <v>34249.000000000007</v>
      </c>
      <c r="U3" s="208"/>
      <c r="V3" s="208"/>
      <c r="W3" s="208"/>
      <c r="X3" s="208"/>
      <c r="Y3" s="208"/>
      <c r="Z3" s="208"/>
    </row>
    <row r="4" spans="4:26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VLOOKUP($E4,zonas!$P$6:$U$14,empleo!H$2,FALSE)</f>
        <v>3</v>
      </c>
      <c r="I4" s="30">
        <f>VLOOKUP($E4,zonas!$P$6:$U$14,empleo!I$2,FALSE)</f>
        <v>4</v>
      </c>
      <c r="J4" s="30">
        <f>VLOOKUP($E4,zonas!$P$6:$U$14,empleo!J$2,FALSE)</f>
        <v>5</v>
      </c>
      <c r="K4" s="30">
        <f>VLOOKUP($E4,zonas!$P$6:$U$14,empleo!K$2,FALSE)</f>
        <v>6</v>
      </c>
      <c r="L4" s="208"/>
      <c r="M4" s="208">
        <v>12</v>
      </c>
      <c r="N4" s="208" t="s">
        <v>746</v>
      </c>
      <c r="O4" s="208">
        <f>VLOOKUP(O$1,emp!$C$14:$AC$46,empleo!$M4,FALSE)</f>
        <v>429126.48382899771</v>
      </c>
      <c r="P4" s="208">
        <f>VLOOKUP(P$1,emp!$C$14:$AC$46,empleo!$M4,FALSE)</f>
        <v>83150.155736139859</v>
      </c>
      <c r="Q4" s="208">
        <f>VLOOKUP(Q$1,emp!$C$14:$AC$46,empleo!$M4,FALSE)</f>
        <v>16658.351568013957</v>
      </c>
      <c r="R4" s="208">
        <f>VLOOKUP(R$1,emp!$C$14:$AC$46,empleo!$M4,FALSE)</f>
        <v>24012.194367347129</v>
      </c>
      <c r="S4" s="208">
        <f>VLOOKUP(S$1,emp!$C$14:$AC$46,empleo!$M4,FALSE)</f>
        <v>24058.755983709281</v>
      </c>
      <c r="T4" s="208">
        <f>VLOOKUP(T$1,emp!$C$14:$AC$46,empleo!$M4,FALSE)</f>
        <v>18420.853817069492</v>
      </c>
      <c r="U4" s="208"/>
      <c r="V4" s="208"/>
      <c r="W4" s="208"/>
      <c r="X4" s="208"/>
      <c r="Y4" s="208"/>
      <c r="Z4" s="208"/>
    </row>
    <row r="5" spans="4:26" x14ac:dyDescent="0.25">
      <c r="E5" s="207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1">IF(LEN(I4)&gt;0,$F$4&amp;"_"&amp;I4,0/0)</f>
        <v>1_4</v>
      </c>
      <c r="J5" s="31" t="str">
        <f t="shared" si="1"/>
        <v>1_5</v>
      </c>
      <c r="K5" s="31" t="str">
        <f t="shared" si="1"/>
        <v>1_6</v>
      </c>
      <c r="L5" s="208"/>
      <c r="M5" s="208">
        <v>26</v>
      </c>
      <c r="N5" s="208" t="s">
        <v>747</v>
      </c>
      <c r="O5" s="208">
        <f>VLOOKUP(O$1,emp!$C$14:$AC$46,empleo!$M5,FALSE)</f>
        <v>29694.430361205232</v>
      </c>
      <c r="P5" s="208">
        <f>VLOOKUP(P$1,emp!$C$14:$AC$46,empleo!$M5,FALSE)</f>
        <v>4764.7828624941949</v>
      </c>
      <c r="Q5" s="208">
        <f>VLOOKUP(Q$1,emp!$C$14:$AC$46,empleo!$M5,FALSE)</f>
        <v>646.58724324179434</v>
      </c>
      <c r="R5" s="208">
        <f>VLOOKUP(R$1,emp!$C$14:$AC$46,empleo!$M5,FALSE)</f>
        <v>1087.5180398596219</v>
      </c>
      <c r="S5" s="208">
        <f>VLOOKUP(S$1,emp!$C$14:$AC$46,empleo!$M5,FALSE)</f>
        <v>1540.0585180900969</v>
      </c>
      <c r="T5" s="208">
        <f>VLOOKUP(T$1,emp!$C$14:$AC$46,empleo!$M5,FALSE)</f>
        <v>1490.619061302682</v>
      </c>
      <c r="U5" s="208"/>
      <c r="V5" s="208"/>
      <c r="W5" s="208"/>
      <c r="X5" s="208"/>
      <c r="Y5" s="208"/>
      <c r="Z5" s="208"/>
    </row>
    <row r="6" spans="4:26" x14ac:dyDescent="0.25">
      <c r="E6" s="207"/>
      <c r="F6" s="207"/>
      <c r="G6" s="207"/>
      <c r="H6" s="207"/>
      <c r="I6" s="207"/>
      <c r="J6" s="207"/>
      <c r="K6" s="207"/>
      <c r="L6" s="208"/>
      <c r="M6" s="208">
        <v>6</v>
      </c>
      <c r="N6" s="208" t="s">
        <v>748</v>
      </c>
      <c r="O6" s="208">
        <f>VLOOKUP(O$1,emp!$C$14:$AC$46,empleo!$M6,FALSE)</f>
        <v>320002.08580979716</v>
      </c>
      <c r="P6" s="208">
        <f>VLOOKUP(P$1,emp!$C$14:$AC$46,empleo!$M6,FALSE)</f>
        <v>63303.061401365936</v>
      </c>
      <c r="Q6" s="208">
        <f>VLOOKUP(Q$1,emp!$C$14:$AC$46,empleo!$M6,FALSE)</f>
        <v>13922.061188744257</v>
      </c>
      <c r="R6" s="208">
        <f>VLOOKUP(R$1,emp!$C$14:$AC$46,empleo!$M6,FALSE)</f>
        <v>19020.287592793218</v>
      </c>
      <c r="S6" s="208">
        <f>VLOOKUP(S$1,emp!$C$14:$AC$46,empleo!$M6,FALSE)</f>
        <v>16023.185498200632</v>
      </c>
      <c r="T6" s="208">
        <f>VLOOKUP(T$1,emp!$C$14:$AC$46,empleo!$M6,FALSE)</f>
        <v>14337.527121627829</v>
      </c>
      <c r="U6" s="208"/>
      <c r="V6" s="208"/>
      <c r="W6" s="208"/>
      <c r="X6" s="208"/>
      <c r="Y6" s="208"/>
      <c r="Z6" s="208"/>
    </row>
    <row r="7" spans="4:26" ht="31.5" x14ac:dyDescent="0.25">
      <c r="D7" s="214"/>
      <c r="E7" s="215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2">IFERROR(IF(LEN(I4)&gt;0,"Distrito "&amp;I4,""),"")</f>
        <v>Distrito 4</v>
      </c>
      <c r="J7" s="33" t="str">
        <f t="shared" si="2"/>
        <v>Distrito 5</v>
      </c>
      <c r="K7" s="33" t="str">
        <f t="shared" si="2"/>
        <v>Distrito 6</v>
      </c>
    </row>
    <row r="8" spans="4:26" ht="23.25" x14ac:dyDescent="0.25">
      <c r="D8" s="214"/>
      <c r="E8" s="542">
        <v>2016</v>
      </c>
      <c r="F8" s="216"/>
      <c r="G8" s="32"/>
      <c r="H8" s="33"/>
      <c r="I8" s="33"/>
      <c r="J8" s="33"/>
      <c r="K8" s="33"/>
    </row>
    <row r="9" spans="4:26" ht="11.25" customHeight="1" x14ac:dyDescent="0.25">
      <c r="D9" s="214"/>
      <c r="E9" s="215"/>
      <c r="F9" s="216"/>
      <c r="G9" s="32"/>
      <c r="H9" s="33"/>
      <c r="I9" s="33"/>
      <c r="J9" s="33"/>
      <c r="K9" s="33"/>
    </row>
    <row r="10" spans="4:26" ht="15.75" x14ac:dyDescent="0.25">
      <c r="D10" s="214">
        <v>3</v>
      </c>
      <c r="E10" s="519" t="s">
        <v>607</v>
      </c>
      <c r="F10" s="252">
        <f>IFERROR(VLOOKUP(F$5,emp!$C$14:$AA$46,empleo!$D10,FALSE),"")</f>
        <v>925365</v>
      </c>
      <c r="G10" s="137">
        <f>IFERROR(VLOOKUP(G$5,emp!$C$14:$AA$46,empleo!$D10,FALSE),"")</f>
        <v>179036.99999999988</v>
      </c>
      <c r="H10" s="159">
        <f>IFERROR(VLOOKUP(H$5,emp!$C$14:$AA$46,empleo!$D10,FALSE),"")</f>
        <v>35943.999999999993</v>
      </c>
      <c r="I10" s="159">
        <f>IFERROR(VLOOKUP(I$5,emp!$C$14:$AA$46,empleo!$D10,FALSE),"")</f>
        <v>53460.999999999956</v>
      </c>
      <c r="J10" s="159">
        <f>IFERROR(VLOOKUP(J$5,emp!$C$14:$AA$46,empleo!$D10,FALSE),"")</f>
        <v>50715.999999999956</v>
      </c>
      <c r="K10" s="159">
        <f>IFERROR(VLOOKUP(K$5,emp!$C$14:$AA$46,empleo!$D10,FALSE),"")</f>
        <v>38916.000000000007</v>
      </c>
      <c r="M10" s="45" t="s">
        <v>754</v>
      </c>
    </row>
    <row r="11" spans="4:26" ht="30" x14ac:dyDescent="0.25">
      <c r="D11" s="214">
        <v>4</v>
      </c>
      <c r="E11" s="238" t="s">
        <v>952</v>
      </c>
      <c r="F11" s="249">
        <f>IFERROR(VLOOKUP(F$5,emp!$C$14:$AA$46,empleo!$D11,FALSE)/F$10*100,"")</f>
        <v>15.836129527267614</v>
      </c>
      <c r="G11" s="138">
        <f>IFERROR(VLOOKUP(G$5,emp!$C$14:$AA$46,empleo!$D11,FALSE)/G$10*100,"")</f>
        <v>15.538128990097031</v>
      </c>
      <c r="H11" s="175">
        <f>IFERROR(VLOOKUP(H$5,emp!$C$14:$AA$46,empleo!$D11,FALSE)/H$10*100,"")</f>
        <v>13.123191631426668</v>
      </c>
      <c r="I11" s="175">
        <f>IFERROR(VLOOKUP(I$5,emp!$C$14:$AA$46,empleo!$D11,FALSE)/I$10*100,"")</f>
        <v>17.472550083238257</v>
      </c>
      <c r="J11" s="175">
        <f>IFERROR(VLOOKUP(J$5,emp!$C$14:$AA$46,empleo!$D11,FALSE)/J$10*100,"")</f>
        <v>17.93122486000475</v>
      </c>
      <c r="K11" s="175">
        <f>IFERROR(VLOOKUP(K$5,emp!$C$14:$AA$46,empleo!$D11,FALSE)/K$10*100,"")</f>
        <v>11.99249665947168</v>
      </c>
      <c r="M11" s="351"/>
      <c r="N11" s="351"/>
      <c r="O11" s="662" t="s">
        <v>742</v>
      </c>
      <c r="P11" s="663"/>
      <c r="Q11" s="354" t="s">
        <v>772</v>
      </c>
      <c r="R11" s="355" t="s">
        <v>743</v>
      </c>
      <c r="S11" s="351"/>
      <c r="T11" s="351"/>
      <c r="U11" s="351"/>
      <c r="V11" s="351"/>
      <c r="W11" s="351"/>
      <c r="X11" s="350"/>
    </row>
    <row r="12" spans="4:26" ht="30" x14ac:dyDescent="0.25">
      <c r="D12" s="214">
        <v>5</v>
      </c>
      <c r="E12" s="238" t="s">
        <v>953</v>
      </c>
      <c r="F12" s="249">
        <f>IFERROR(VLOOKUP(F$5,emp!$C$14:$AA$46,empleo!$D12,FALSE)/F$10*100,"")</f>
        <v>84.163870472732398</v>
      </c>
      <c r="G12" s="138">
        <f>IFERROR(VLOOKUP(G$5,emp!$C$14:$AA$46,empleo!$D12,FALSE)/G$10*100,"")</f>
        <v>84.461871009902993</v>
      </c>
      <c r="H12" s="175">
        <f>IFERROR(VLOOKUP(H$5,emp!$C$14:$AA$46,empleo!$D12,FALSE)/H$10*100,"")</f>
        <v>86.876808368573336</v>
      </c>
      <c r="I12" s="175">
        <f>IFERROR(VLOOKUP(I$5,emp!$C$14:$AA$46,empleo!$D12,FALSE)/I$10*100,"")</f>
        <v>82.527449916761739</v>
      </c>
      <c r="J12" s="175">
        <f>IFERROR(VLOOKUP(J$5,emp!$C$14:$AA$46,empleo!$D12,FALSE)/J$10*100,"")</f>
        <v>82.068775139995253</v>
      </c>
      <c r="K12" s="175">
        <f>IFERROR(VLOOKUP(K$5,emp!$C$14:$AA$46,empleo!$D12,FALSE)/K$10*100,"")</f>
        <v>88.007503340528316</v>
      </c>
      <c r="M12" s="351"/>
      <c r="N12" s="351"/>
      <c r="O12" s="664"/>
      <c r="P12" s="665"/>
      <c r="Q12" s="356">
        <f>N15+S15</f>
        <v>925365.00000000012</v>
      </c>
      <c r="R12" s="357">
        <f>Q12/Q12*100</f>
        <v>100</v>
      </c>
      <c r="S12" s="351"/>
      <c r="T12" s="351"/>
      <c r="U12" s="351"/>
      <c r="V12" s="351"/>
      <c r="W12" s="351"/>
      <c r="X12" s="350"/>
    </row>
    <row r="13" spans="4:26" ht="18" customHeight="1" x14ac:dyDescent="0.25">
      <c r="D13" s="214"/>
      <c r="E13" s="228"/>
      <c r="F13" s="252"/>
      <c r="G13" s="137"/>
      <c r="H13" s="159"/>
      <c r="I13" s="159"/>
      <c r="J13" s="159"/>
      <c r="K13" s="159"/>
      <c r="M13" s="351"/>
      <c r="N13" s="351"/>
      <c r="O13" s="351"/>
      <c r="P13" s="351"/>
      <c r="Q13" s="351"/>
      <c r="R13" s="351"/>
      <c r="S13" s="351"/>
      <c r="T13" s="351"/>
      <c r="U13" s="351"/>
      <c r="V13" s="351"/>
      <c r="W13" s="351"/>
      <c r="X13" s="350"/>
    </row>
    <row r="14" spans="4:26" ht="18" customHeight="1" x14ac:dyDescent="0.25">
      <c r="D14" s="214">
        <v>6</v>
      </c>
      <c r="E14" s="519" t="s">
        <v>608</v>
      </c>
      <c r="F14" s="252">
        <f>IFERROR(VLOOKUP(F$5,emp!$C$14:$AA$46,empleo!$D14,FALSE),"")</f>
        <v>320002.08580979716</v>
      </c>
      <c r="G14" s="137">
        <f>IFERROR(VLOOKUP(G$5,emp!$C$14:$AA$46,empleo!$D14,FALSE),"")</f>
        <v>63303.061401365936</v>
      </c>
      <c r="H14" s="159">
        <f>IFERROR(VLOOKUP(H$5,emp!$C$14:$AA$46,empleo!$D14,FALSE),"")</f>
        <v>13922.061188744257</v>
      </c>
      <c r="I14" s="159">
        <f>IFERROR(VLOOKUP(I$5,emp!$C$14:$AA$46,empleo!$D14,FALSE),"")</f>
        <v>19020.287592793218</v>
      </c>
      <c r="J14" s="159">
        <f>IFERROR(VLOOKUP(J$5,emp!$C$14:$AA$46,empleo!$D14,FALSE),"")</f>
        <v>16023.185498200632</v>
      </c>
      <c r="K14" s="159">
        <f>IFERROR(VLOOKUP(K$5,emp!$C$14:$AA$46,empleo!$D14,FALSE),"")</f>
        <v>14337.527121627829</v>
      </c>
      <c r="M14" s="656" t="s">
        <v>749</v>
      </c>
      <c r="N14" s="354" t="s">
        <v>772</v>
      </c>
      <c r="O14" s="355" t="s">
        <v>743</v>
      </c>
      <c r="P14" s="351"/>
      <c r="Q14" s="656" t="s">
        <v>750</v>
      </c>
      <c r="R14" s="666"/>
      <c r="S14" s="354" t="s">
        <v>772</v>
      </c>
      <c r="T14" s="355" t="s">
        <v>743</v>
      </c>
      <c r="U14" s="351"/>
      <c r="V14" s="351"/>
      <c r="W14" s="351"/>
      <c r="X14" s="350"/>
    </row>
    <row r="15" spans="4:26" ht="18" customHeight="1" x14ac:dyDescent="0.25">
      <c r="D15" s="214"/>
      <c r="E15" s="238" t="s">
        <v>954</v>
      </c>
      <c r="F15" s="249">
        <f>IFERROR(F14/(F$10*F$12/100)*100,"")</f>
        <v>41.08790903835623</v>
      </c>
      <c r="G15" s="138">
        <f t="shared" ref="G15:K15" si="3">IFERROR(G14/(G$10*G$12/100)*100,"")</f>
        <v>41.862120515656848</v>
      </c>
      <c r="H15" s="175">
        <f t="shared" si="3"/>
        <v>44.583409193147787</v>
      </c>
      <c r="I15" s="175">
        <f t="shared" si="3"/>
        <v>43.110352658189569</v>
      </c>
      <c r="J15" s="175">
        <f t="shared" si="3"/>
        <v>38.496913887368819</v>
      </c>
      <c r="K15" s="175">
        <f t="shared" si="3"/>
        <v>41.862615321988457</v>
      </c>
      <c r="M15" s="657"/>
      <c r="N15" s="356">
        <f>O2</f>
        <v>146541.99999999997</v>
      </c>
      <c r="O15" s="357">
        <f>N15/Q12*100</f>
        <v>15.836129527267614</v>
      </c>
      <c r="P15" s="351"/>
      <c r="Q15" s="657"/>
      <c r="R15" s="667"/>
      <c r="S15" s="356">
        <f>O3</f>
        <v>778823.00000000012</v>
      </c>
      <c r="T15" s="357">
        <f>S15/Q12*100</f>
        <v>84.163870472732384</v>
      </c>
      <c r="U15" s="351"/>
      <c r="V15" s="351"/>
      <c r="W15" s="351"/>
      <c r="X15" s="350"/>
    </row>
    <row r="16" spans="4:26" ht="18" customHeight="1" x14ac:dyDescent="0.25">
      <c r="D16" s="214"/>
      <c r="E16" s="238"/>
      <c r="F16" s="249"/>
      <c r="G16" s="138"/>
      <c r="H16" s="175"/>
      <c r="I16" s="175"/>
      <c r="J16" s="175"/>
      <c r="K16" s="175"/>
      <c r="M16" s="522"/>
      <c r="N16" s="523"/>
      <c r="O16" s="524"/>
      <c r="P16" s="351"/>
      <c r="Q16" s="522"/>
      <c r="R16" s="522"/>
      <c r="S16" s="523"/>
      <c r="T16" s="524"/>
      <c r="U16" s="351"/>
      <c r="V16" s="351"/>
      <c r="W16" s="351"/>
      <c r="X16" s="350"/>
    </row>
    <row r="17" spans="4:24" ht="18" customHeight="1" x14ac:dyDescent="0.25">
      <c r="D17" s="214"/>
      <c r="E17" s="253" t="s">
        <v>610</v>
      </c>
      <c r="F17" s="252"/>
      <c r="G17" s="137"/>
      <c r="H17" s="159"/>
      <c r="I17" s="159"/>
      <c r="J17" s="159"/>
      <c r="K17" s="159"/>
      <c r="M17" s="351"/>
      <c r="N17" s="351"/>
      <c r="O17" s="351"/>
      <c r="P17" s="351"/>
      <c r="Q17" s="351"/>
      <c r="R17" s="351"/>
      <c r="S17" s="351"/>
      <c r="T17" s="351"/>
      <c r="U17" s="351"/>
      <c r="V17" s="351"/>
      <c r="W17" s="351"/>
      <c r="X17" s="350"/>
    </row>
    <row r="18" spans="4:24" ht="18" customHeight="1" x14ac:dyDescent="0.25">
      <c r="D18" s="214">
        <v>7</v>
      </c>
      <c r="E18" s="248" t="s">
        <v>592</v>
      </c>
      <c r="F18" s="249">
        <f>IFERROR(VLOOKUP(F$5,emp!$C$14:$AA$46,empleo!$D18,FALSE)/F$14*100,"")</f>
        <v>60.91111243515288</v>
      </c>
      <c r="G18" s="138">
        <f>IFERROR(VLOOKUP(G$5,emp!$C$14:$AA$46,empleo!$D18,FALSE)/G$14*100,"")</f>
        <v>62.042019649429712</v>
      </c>
      <c r="H18" s="175">
        <f>IFERROR(VLOOKUP(H$5,emp!$C$14:$AA$46,empleo!$D18,FALSE)/H$14*100,"")</f>
        <v>55.642838721486498</v>
      </c>
      <c r="I18" s="175">
        <f>IFERROR(VLOOKUP(I$5,emp!$C$14:$AA$46,empleo!$D18,FALSE)/I$14*100,"")</f>
        <v>64.662535789143035</v>
      </c>
      <c r="J18" s="175">
        <f>IFERROR(VLOOKUP(J$5,emp!$C$14:$AA$46,empleo!$D18,FALSE)/J$14*100,"")</f>
        <v>70.010813843583492</v>
      </c>
      <c r="K18" s="175">
        <f>IFERROR(VLOOKUP(K$5,emp!$C$14:$AA$46,empleo!$D18,FALSE)/K$14*100,"")</f>
        <v>55.873686086612231</v>
      </c>
      <c r="M18" s="351"/>
      <c r="N18" s="351"/>
      <c r="O18" s="351"/>
      <c r="P18" s="656" t="s">
        <v>751</v>
      </c>
      <c r="Q18" s="354" t="s">
        <v>772</v>
      </c>
      <c r="R18" s="355" t="s">
        <v>743</v>
      </c>
      <c r="S18" s="351"/>
      <c r="T18" s="656" t="s">
        <v>752</v>
      </c>
      <c r="U18" s="666"/>
      <c r="V18" s="354" t="s">
        <v>772</v>
      </c>
      <c r="W18" s="355" t="s">
        <v>743</v>
      </c>
      <c r="X18" s="350"/>
    </row>
    <row r="19" spans="4:24" ht="18" customHeight="1" x14ac:dyDescent="0.25">
      <c r="D19" s="214">
        <v>8</v>
      </c>
      <c r="E19" s="248" t="s">
        <v>593</v>
      </c>
      <c r="F19" s="249">
        <f>IFERROR(VLOOKUP(F$5,emp!$C$14:$AA$46,empleo!$D19,FALSE)/F$14*100,"")</f>
        <v>9.3171590823819095</v>
      </c>
      <c r="G19" s="138">
        <f>IFERROR(VLOOKUP(G$5,emp!$C$14:$AA$46,empleo!$D19,FALSE)/G$14*100,"")</f>
        <v>7.246971473408971</v>
      </c>
      <c r="H19" s="175">
        <f>IFERROR(VLOOKUP(H$5,emp!$C$14:$AA$46,empleo!$D19,FALSE)/H$14*100,"")</f>
        <v>13.77836852182703</v>
      </c>
      <c r="I19" s="175">
        <f>IFERROR(VLOOKUP(I$5,emp!$C$14:$AA$46,empleo!$D19,FALSE)/I$14*100,"")</f>
        <v>3.6430399029781899</v>
      </c>
      <c r="J19" s="175">
        <f>IFERROR(VLOOKUP(J$5,emp!$C$14:$AA$46,empleo!$D19,FALSE)/J$14*100,"")</f>
        <v>3.6177821789685516</v>
      </c>
      <c r="K19" s="175">
        <f>IFERROR(VLOOKUP(K$5,emp!$C$14:$AA$46,empleo!$D19,FALSE)/K$14*100,"")</f>
        <v>9.7417168048564839</v>
      </c>
      <c r="M19" s="351"/>
      <c r="N19" s="351"/>
      <c r="O19" s="351"/>
      <c r="P19" s="657"/>
      <c r="Q19" s="356">
        <f>N22+R22</f>
        <v>458820.91419020295</v>
      </c>
      <c r="R19" s="357">
        <f>Q19/S15*100</f>
        <v>58.91209096164377</v>
      </c>
      <c r="S19" s="351"/>
      <c r="T19" s="657"/>
      <c r="U19" s="667"/>
      <c r="V19" s="356">
        <f>O6</f>
        <v>320002.08580979716</v>
      </c>
      <c r="W19" s="357">
        <f>V19/S15*100</f>
        <v>41.08790903835623</v>
      </c>
      <c r="X19" s="350"/>
    </row>
    <row r="20" spans="4:24" ht="18" customHeight="1" x14ac:dyDescent="0.25">
      <c r="D20" s="214">
        <v>9</v>
      </c>
      <c r="E20" s="248" t="s">
        <v>594</v>
      </c>
      <c r="F20" s="249">
        <f>IFERROR(VLOOKUP(F$5,emp!$C$14:$AA$46,empleo!$D20,FALSE)/F$14*100,"")</f>
        <v>5.9834926019901724</v>
      </c>
      <c r="G20" s="138">
        <f>IFERROR(VLOOKUP(G$5,emp!$C$14:$AA$46,empleo!$D20,FALSE)/G$14*100,"")</f>
        <v>7.1171773203484321</v>
      </c>
      <c r="H20" s="175">
        <f>IFERROR(VLOOKUP(H$5,emp!$C$14:$AA$46,empleo!$D20,FALSE)/H$14*100,"")</f>
        <v>7.5628738741645858</v>
      </c>
      <c r="I20" s="175">
        <f>IFERROR(VLOOKUP(I$5,emp!$C$14:$AA$46,empleo!$D20,FALSE)/I$14*100,"")</f>
        <v>5.9661024352744549</v>
      </c>
      <c r="J20" s="175">
        <f>IFERROR(VLOOKUP(J$5,emp!$C$14:$AA$46,empleo!$D20,FALSE)/J$14*100,"")</f>
        <v>4.4968475253082056</v>
      </c>
      <c r="K20" s="175">
        <f>IFERROR(VLOOKUP(K$5,emp!$C$14:$AA$46,empleo!$D20,FALSE)/K$14*100,"")</f>
        <v>11.139822965181985</v>
      </c>
      <c r="M20" s="351"/>
      <c r="N20" s="351"/>
      <c r="O20" s="351"/>
      <c r="P20" s="351"/>
      <c r="Q20" s="351"/>
      <c r="R20" s="351"/>
      <c r="S20" s="351"/>
      <c r="T20" s="351"/>
      <c r="U20" s="351"/>
      <c r="V20" s="351"/>
      <c r="W20" s="351"/>
      <c r="X20" s="350"/>
    </row>
    <row r="21" spans="4:24" ht="18" customHeight="1" x14ac:dyDescent="0.25">
      <c r="D21" s="214">
        <v>10</v>
      </c>
      <c r="E21" s="248" t="s">
        <v>595</v>
      </c>
      <c r="F21" s="249">
        <f>IFERROR(VLOOKUP(F$5,emp!$C$14:$AA$46,empleo!$D21,FALSE)/F$14*100,"")</f>
        <v>18.537429643431668</v>
      </c>
      <c r="G21" s="138">
        <f>IFERROR(VLOOKUP(G$5,emp!$C$14:$AA$46,empleo!$D21,FALSE)/G$14*100,"")</f>
        <v>19.929218337441927</v>
      </c>
      <c r="H21" s="175">
        <f>IFERROR(VLOOKUP(H$5,emp!$C$14:$AA$46,empleo!$D21,FALSE)/H$14*100,"")</f>
        <v>17.321801259961529</v>
      </c>
      <c r="I21" s="175">
        <f>IFERROR(VLOOKUP(I$5,emp!$C$14:$AA$46,empleo!$D21,FALSE)/I$14*100,"")</f>
        <v>23.752376672319777</v>
      </c>
      <c r="J21" s="175">
        <f>IFERROR(VLOOKUP(J$5,emp!$C$14:$AA$46,empleo!$D21,FALSE)/J$14*100,"")</f>
        <v>17.483055925759075</v>
      </c>
      <c r="K21" s="175">
        <f>IFERROR(VLOOKUP(K$5,emp!$C$14:$AA$46,empleo!$D21,FALSE)/K$14*100,"")</f>
        <v>20.12300092719039</v>
      </c>
      <c r="M21" s="656" t="s">
        <v>753</v>
      </c>
      <c r="N21" s="354" t="s">
        <v>772</v>
      </c>
      <c r="O21" s="355" t="s">
        <v>743</v>
      </c>
      <c r="P21" s="351"/>
      <c r="Q21" s="656" t="s">
        <v>609</v>
      </c>
      <c r="R21" s="354" t="s">
        <v>772</v>
      </c>
      <c r="S21" s="355" t="s">
        <v>743</v>
      </c>
      <c r="T21" s="351"/>
      <c r="U21" s="351"/>
      <c r="V21" s="351"/>
      <c r="W21" s="351"/>
      <c r="X21" s="350"/>
    </row>
    <row r="22" spans="4:24" ht="18" customHeight="1" x14ac:dyDescent="0.25">
      <c r="D22" s="214">
        <v>11</v>
      </c>
      <c r="E22" s="248" t="s">
        <v>550</v>
      </c>
      <c r="F22" s="249">
        <f>IFERROR(VLOOKUP(F$5,emp!$C$14:$AA$46,empleo!$D22,FALSE)/F$14*100,"")</f>
        <v>5.2508062370433768</v>
      </c>
      <c r="G22" s="138">
        <f>IFERROR(VLOOKUP(G$5,emp!$C$14:$AA$46,empleo!$D22,FALSE)/G$14*100,"")</f>
        <v>3.6646132193709526</v>
      </c>
      <c r="H22" s="175">
        <f>IFERROR(VLOOKUP(H$5,emp!$C$14:$AA$46,empleo!$D22,FALSE)/H$14*100,"")</f>
        <v>5.6941176225603423</v>
      </c>
      <c r="I22" s="175">
        <f>IFERROR(VLOOKUP(I$5,emp!$C$14:$AA$46,empleo!$D22,FALSE)/I$14*100,"")</f>
        <v>1.9759452002845477</v>
      </c>
      <c r="J22" s="175">
        <f>IFERROR(VLOOKUP(J$5,emp!$C$14:$AA$46,empleo!$D22,FALSE)/J$14*100,"")</f>
        <v>4.3915005263806792</v>
      </c>
      <c r="K22" s="175">
        <f>IFERROR(VLOOKUP(K$5,emp!$C$14:$AA$46,empleo!$D22,FALSE)/K$14*100,"")</f>
        <v>3.1217732161589193</v>
      </c>
      <c r="M22" s="657"/>
      <c r="N22" s="356">
        <f>O5</f>
        <v>29694.430361205232</v>
      </c>
      <c r="O22" s="357">
        <f>N22/Q19*100</f>
        <v>6.4718999162482564</v>
      </c>
      <c r="P22" s="351"/>
      <c r="Q22" s="657"/>
      <c r="R22" s="356">
        <f>O4</f>
        <v>429126.48382899771</v>
      </c>
      <c r="S22" s="357">
        <f>R22/Q19*100</f>
        <v>93.528100083751738</v>
      </c>
      <c r="T22" s="351"/>
      <c r="U22" s="351"/>
      <c r="V22" s="351"/>
      <c r="W22" s="351"/>
      <c r="X22" s="350"/>
    </row>
    <row r="23" spans="4:24" ht="18" customHeight="1" x14ac:dyDescent="0.25">
      <c r="D23" s="214"/>
      <c r="E23" s="248"/>
      <c r="F23" s="249"/>
      <c r="G23" s="138"/>
      <c r="H23" s="175"/>
      <c r="I23" s="175"/>
      <c r="J23" s="175"/>
      <c r="K23" s="175"/>
      <c r="M23" s="353"/>
      <c r="N23" s="353"/>
      <c r="O23" s="353"/>
      <c r="P23" s="353"/>
      <c r="Q23" s="353"/>
      <c r="R23" s="353"/>
      <c r="S23" s="353"/>
      <c r="T23" s="353"/>
      <c r="U23" s="353"/>
      <c r="V23" s="353"/>
      <c r="W23" s="353"/>
      <c r="X23" s="350"/>
    </row>
    <row r="24" spans="4:24" ht="18" customHeight="1" x14ac:dyDescent="0.25">
      <c r="D24" s="214">
        <v>12</v>
      </c>
      <c r="E24" s="519" t="s">
        <v>609</v>
      </c>
      <c r="F24" s="252">
        <f>IFERROR(VLOOKUP(F$5,emp!$C$14:$AA$46,empleo!$D24,FALSE),"")</f>
        <v>429126.48382899771</v>
      </c>
      <c r="G24" s="137">
        <f>IFERROR(VLOOKUP(G$5,emp!$C$14:$AA$46,empleo!$D24,FALSE),"")</f>
        <v>83150.155736139859</v>
      </c>
      <c r="H24" s="159">
        <f>IFERROR(VLOOKUP(H$5,emp!$C$14:$AA$46,empleo!$D24,FALSE),"")</f>
        <v>16658.351568013957</v>
      </c>
      <c r="I24" s="159">
        <f>IFERROR(VLOOKUP(I$5,emp!$C$14:$AA$46,empleo!$D24,FALSE),"")</f>
        <v>24012.194367347129</v>
      </c>
      <c r="J24" s="159">
        <f>IFERROR(VLOOKUP(J$5,emp!$C$14:$AA$46,empleo!$D24,FALSE),"")</f>
        <v>24058.755983709281</v>
      </c>
      <c r="K24" s="159">
        <f>IFERROR(VLOOKUP(K$5,emp!$C$14:$AA$46,empleo!$D24,FALSE),"")</f>
        <v>18420.853817069492</v>
      </c>
      <c r="M24" s="358" t="str">
        <f>"Macrodistrito "&amp;E4&amp;": Población por Condición de Actividad - 2016"</f>
        <v>Macrodistrito Cotahuma: Población por Condición de Actividad - 2016</v>
      </c>
      <c r="N24" s="352"/>
      <c r="O24" s="352"/>
      <c r="P24" s="352"/>
      <c r="Q24" s="352"/>
      <c r="R24" s="352"/>
      <c r="S24" s="352"/>
      <c r="T24" s="352"/>
      <c r="U24" s="352"/>
      <c r="V24" s="352"/>
      <c r="W24" s="352"/>
    </row>
    <row r="25" spans="4:24" ht="18" customHeight="1" x14ac:dyDescent="0.25">
      <c r="D25" s="214"/>
      <c r="E25" s="238" t="s">
        <v>954</v>
      </c>
      <c r="F25" s="249">
        <f>IFERROR(F24/(F$10*F$12/100)*100,"")</f>
        <v>55.099359396037052</v>
      </c>
      <c r="G25" s="138">
        <f t="shared" ref="G25" si="4">IFERROR(G24/(G$10*G$12/100)*100,"")</f>
        <v>54.986943178814627</v>
      </c>
      <c r="H25" s="175">
        <f t="shared" ref="H25" si="5">IFERROR(H24/(H$10*H$12/100)*100,"")</f>
        <v>53.345987664565783</v>
      </c>
      <c r="I25" s="175">
        <f t="shared" ref="I25" si="6">IFERROR(I24/(I$10*I$12/100)*100,"")</f>
        <v>54.424737913298173</v>
      </c>
      <c r="J25" s="175">
        <f t="shared" ref="J25" si="7">IFERROR(J24/(J$10*J$12/100)*100,"")</f>
        <v>57.80297915455602</v>
      </c>
      <c r="K25" s="175">
        <f t="shared" ref="K25" si="8">IFERROR(K24/(K$10*K$12/100)*100,"")</f>
        <v>53.785085161813448</v>
      </c>
      <c r="M25" s="351"/>
      <c r="N25" s="351"/>
      <c r="O25" s="658" t="s">
        <v>742</v>
      </c>
      <c r="P25" s="659"/>
      <c r="Q25" s="359" t="s">
        <v>772</v>
      </c>
      <c r="R25" s="361" t="s">
        <v>743</v>
      </c>
      <c r="S25" s="351"/>
      <c r="T25" s="351"/>
      <c r="U25" s="351"/>
      <c r="V25" s="351"/>
      <c r="W25" s="351"/>
    </row>
    <row r="26" spans="4:24" ht="18" customHeight="1" x14ac:dyDescent="0.25">
      <c r="D26" s="214"/>
      <c r="E26" s="248"/>
      <c r="F26" s="249"/>
      <c r="G26" s="138"/>
      <c r="H26" s="175"/>
      <c r="I26" s="175"/>
      <c r="J26" s="175"/>
      <c r="K26" s="175"/>
      <c r="M26" s="351"/>
      <c r="N26" s="351"/>
      <c r="O26" s="660"/>
      <c r="P26" s="661"/>
      <c r="Q26" s="360">
        <f>N29+S29</f>
        <v>179036.99999999991</v>
      </c>
      <c r="R26" s="362">
        <f>Q26/Q26*100</f>
        <v>100</v>
      </c>
      <c r="S26" s="351"/>
      <c r="T26" s="351"/>
      <c r="U26" s="351"/>
      <c r="V26" s="351"/>
      <c r="W26" s="351"/>
    </row>
    <row r="27" spans="4:24" ht="18" customHeight="1" x14ac:dyDescent="0.25">
      <c r="D27" s="214"/>
      <c r="E27" s="254" t="s">
        <v>611</v>
      </c>
      <c r="F27" s="249"/>
      <c r="G27" s="138"/>
      <c r="H27" s="175"/>
      <c r="I27" s="175"/>
      <c r="J27" s="175"/>
      <c r="K27" s="175"/>
      <c r="M27" s="351"/>
      <c r="N27" s="351"/>
      <c r="O27" s="351"/>
      <c r="P27" s="351"/>
      <c r="Q27" s="351"/>
      <c r="R27" s="351"/>
      <c r="S27" s="351"/>
      <c r="T27" s="351"/>
      <c r="U27" s="351"/>
      <c r="V27" s="351"/>
      <c r="W27" s="351"/>
    </row>
    <row r="28" spans="4:24" ht="18" customHeight="1" x14ac:dyDescent="0.25">
      <c r="D28" s="214"/>
      <c r="E28" s="248"/>
      <c r="F28" s="249"/>
      <c r="G28" s="138"/>
      <c r="H28" s="175"/>
      <c r="I28" s="175"/>
      <c r="J28" s="175"/>
      <c r="K28" s="175"/>
      <c r="M28" s="652" t="s">
        <v>749</v>
      </c>
      <c r="N28" s="359" t="s">
        <v>772</v>
      </c>
      <c r="O28" s="361" t="s">
        <v>743</v>
      </c>
      <c r="P28" s="351"/>
      <c r="Q28" s="652" t="s">
        <v>750</v>
      </c>
      <c r="R28" s="653"/>
      <c r="S28" s="359" t="s">
        <v>772</v>
      </c>
      <c r="T28" s="361" t="s">
        <v>743</v>
      </c>
      <c r="U28" s="351"/>
      <c r="V28" s="351"/>
      <c r="W28" s="351"/>
    </row>
    <row r="29" spans="4:24" ht="18" customHeight="1" x14ac:dyDescent="0.25">
      <c r="D29" s="214"/>
      <c r="E29" s="525" t="s">
        <v>612</v>
      </c>
      <c r="F29" s="249"/>
      <c r="G29" s="138"/>
      <c r="H29" s="175"/>
      <c r="I29" s="175"/>
      <c r="J29" s="175"/>
      <c r="K29" s="175"/>
      <c r="M29" s="654"/>
      <c r="N29" s="360">
        <f>P2</f>
        <v>27819</v>
      </c>
      <c r="O29" s="362">
        <f>N29/Q26*100</f>
        <v>15.538128990097027</v>
      </c>
      <c r="P29" s="351"/>
      <c r="Q29" s="654"/>
      <c r="R29" s="655"/>
      <c r="S29" s="360">
        <f>P3</f>
        <v>151217.99999999991</v>
      </c>
      <c r="T29" s="362">
        <f>S29/Q26*100</f>
        <v>84.461871009902978</v>
      </c>
      <c r="U29" s="351"/>
      <c r="V29" s="351"/>
      <c r="W29" s="351"/>
    </row>
    <row r="30" spans="4:24" ht="18" customHeight="1" x14ac:dyDescent="0.25">
      <c r="D30" s="214">
        <v>13</v>
      </c>
      <c r="E30" s="255" t="s">
        <v>596</v>
      </c>
      <c r="F30" s="249">
        <f>IFERROR(VLOOKUP(F$5,emp!$C$14:$AA$46,empleo!$D30,FALSE)/F$24*100,"")</f>
        <v>7.8810898989046141</v>
      </c>
      <c r="G30" s="138">
        <f>IFERROR(VLOOKUP(G$5,emp!$C$14:$AA$46,empleo!$D30,FALSE)/G$24*100,"")</f>
        <v>4.4931526176082954</v>
      </c>
      <c r="H30" s="175">
        <f>IFERROR(VLOOKUP(H$5,emp!$C$14:$AA$46,empleo!$D30,FALSE)/H$24*100,"")</f>
        <v>3.5998981157414831</v>
      </c>
      <c r="I30" s="175">
        <f>IFERROR(VLOOKUP(I$5,emp!$C$14:$AA$46,empleo!$D30,FALSE)/I$24*100,"")</f>
        <v>5.9283562799979341</v>
      </c>
      <c r="J30" s="175">
        <f>IFERROR(VLOOKUP(J$5,emp!$C$14:$AA$46,empleo!$D30,FALSE)/J$24*100,"")</f>
        <v>6.8150677197554881</v>
      </c>
      <c r="K30" s="175">
        <f>IFERROR(VLOOKUP(K$5,emp!$C$14:$AA$46,empleo!$D30,FALSE)/K$24*100,"")</f>
        <v>0.39754275213296958</v>
      </c>
      <c r="M30" s="351"/>
      <c r="N30" s="351"/>
      <c r="O30" s="351"/>
      <c r="P30" s="351"/>
      <c r="Q30" s="351"/>
      <c r="R30" s="351"/>
      <c r="S30" s="351"/>
      <c r="T30" s="351"/>
      <c r="U30" s="351"/>
      <c r="V30" s="351"/>
      <c r="W30" s="351"/>
    </row>
    <row r="31" spans="4:24" ht="18" customHeight="1" x14ac:dyDescent="0.25">
      <c r="D31" s="214">
        <v>14</v>
      </c>
      <c r="E31" s="255" t="s">
        <v>597</v>
      </c>
      <c r="F31" s="249">
        <f>IFERROR(VLOOKUP(F$5,emp!$C$14:$AA$46,empleo!$D31,FALSE)/F$24*100,"")</f>
        <v>45.741706246370448</v>
      </c>
      <c r="G31" s="138">
        <f>IFERROR(VLOOKUP(G$5,emp!$C$14:$AA$46,empleo!$D31,FALSE)/G$24*100,"")</f>
        <v>48.347097005802674</v>
      </c>
      <c r="H31" s="175">
        <f>IFERROR(VLOOKUP(H$5,emp!$C$14:$AA$46,empleo!$D31,FALSE)/H$24*100,"")</f>
        <v>63.742663009159529</v>
      </c>
      <c r="I31" s="175">
        <f>IFERROR(VLOOKUP(I$5,emp!$C$14:$AA$46,empleo!$D31,FALSE)/I$24*100,"")</f>
        <v>44.515492465887284</v>
      </c>
      <c r="J31" s="175">
        <f>IFERROR(VLOOKUP(J$5,emp!$C$14:$AA$46,empleo!$D31,FALSE)/J$24*100,"")</f>
        <v>38.310592926940103</v>
      </c>
      <c r="K31" s="175">
        <f>IFERROR(VLOOKUP(K$5,emp!$C$14:$AA$46,empleo!$D31,FALSE)/K$24*100,"")</f>
        <v>52.527483279227013</v>
      </c>
      <c r="M31" s="351"/>
      <c r="N31" s="351"/>
      <c r="O31" s="351"/>
      <c r="P31" s="652" t="s">
        <v>751</v>
      </c>
      <c r="Q31" s="359" t="s">
        <v>772</v>
      </c>
      <c r="R31" s="361" t="s">
        <v>743</v>
      </c>
      <c r="S31" s="351"/>
      <c r="T31" s="652" t="s">
        <v>752</v>
      </c>
      <c r="U31" s="653"/>
      <c r="V31" s="359" t="s">
        <v>772</v>
      </c>
      <c r="W31" s="361" t="s">
        <v>743</v>
      </c>
    </row>
    <row r="32" spans="4:24" ht="18" customHeight="1" x14ac:dyDescent="0.25">
      <c r="D32" s="214">
        <v>15</v>
      </c>
      <c r="E32" s="255" t="s">
        <v>598</v>
      </c>
      <c r="F32" s="249">
        <f>IFERROR(VLOOKUP(F$5,emp!$C$14:$AA$46,empleo!$D32,FALSE)/F$24*100,"")</f>
        <v>33.937124880857439</v>
      </c>
      <c r="G32" s="138">
        <f>IFERROR(VLOOKUP(G$5,emp!$C$14:$AA$46,empleo!$D32,FALSE)/G$24*100,"")</f>
        <v>38.059304710136757</v>
      </c>
      <c r="H32" s="175">
        <f>IFERROR(VLOOKUP(H$5,emp!$C$14:$AA$46,empleo!$D32,FALSE)/H$24*100,"")</f>
        <v>26.437536568620661</v>
      </c>
      <c r="I32" s="175">
        <f>IFERROR(VLOOKUP(I$5,emp!$C$14:$AA$46,empleo!$D32,FALSE)/I$24*100,"")</f>
        <v>41.967798655405751</v>
      </c>
      <c r="J32" s="175">
        <f>IFERROR(VLOOKUP(J$5,emp!$C$14:$AA$46,empleo!$D32,FALSE)/J$24*100,"")</f>
        <v>44.544452503976018</v>
      </c>
      <c r="K32" s="175">
        <f>IFERROR(VLOOKUP(K$5,emp!$C$14:$AA$46,empleo!$D32,FALSE)/K$24*100,"")</f>
        <v>35.004256035237638</v>
      </c>
      <c r="M32" s="351"/>
      <c r="N32" s="351"/>
      <c r="O32" s="351"/>
      <c r="P32" s="654"/>
      <c r="Q32" s="360">
        <f>N35+R35</f>
        <v>87914.938598634049</v>
      </c>
      <c r="R32" s="362">
        <f>Q32/S29*100</f>
        <v>58.137879484343202</v>
      </c>
      <c r="S32" s="351"/>
      <c r="T32" s="654"/>
      <c r="U32" s="655"/>
      <c r="V32" s="360">
        <f>P6</f>
        <v>63303.061401365936</v>
      </c>
      <c r="W32" s="362">
        <f>V32/S29*100</f>
        <v>41.862120515656848</v>
      </c>
    </row>
    <row r="33" spans="4:23" ht="18" customHeight="1" x14ac:dyDescent="0.25">
      <c r="D33" s="214">
        <v>16</v>
      </c>
      <c r="E33" s="255" t="s">
        <v>550</v>
      </c>
      <c r="F33" s="249">
        <f>IFERROR(VLOOKUP(F$5,emp!$C$14:$AA$46,empleo!$D33,FALSE)/F$24*100,"")</f>
        <v>12.440078973867482</v>
      </c>
      <c r="G33" s="138">
        <f>IFERROR(VLOOKUP(G$5,emp!$C$14:$AA$46,empleo!$D33,FALSE)/G$24*100,"")</f>
        <v>9.1004456664522664</v>
      </c>
      <c r="H33" s="175">
        <f>IFERROR(VLOOKUP(H$5,emp!$C$14:$AA$46,empleo!$D33,FALSE)/H$24*100,"")</f>
        <v>6.2199023064783194</v>
      </c>
      <c r="I33" s="175">
        <f>IFERROR(VLOOKUP(I$5,emp!$C$14:$AA$46,empleo!$D33,FALSE)/I$24*100,"")</f>
        <v>7.5883525987090277</v>
      </c>
      <c r="J33" s="175">
        <f>IFERROR(VLOOKUP(J$5,emp!$C$14:$AA$46,empleo!$D33,FALSE)/J$24*100,"")</f>
        <v>10.329886849328387</v>
      </c>
      <c r="K33" s="175">
        <f>IFERROR(VLOOKUP(K$5,emp!$C$14:$AA$46,empleo!$D33,FALSE)/K$24*100,"")</f>
        <v>12.070717933402372</v>
      </c>
      <c r="M33" s="351"/>
      <c r="N33" s="351"/>
      <c r="O33" s="351"/>
      <c r="P33" s="351"/>
      <c r="Q33" s="351"/>
      <c r="R33" s="351"/>
      <c r="S33" s="351"/>
      <c r="T33" s="351"/>
      <c r="U33" s="351"/>
      <c r="V33" s="351"/>
      <c r="W33" s="351"/>
    </row>
    <row r="34" spans="4:23" ht="18" customHeight="1" x14ac:dyDescent="0.25">
      <c r="D34" s="214"/>
      <c r="E34" s="255"/>
      <c r="F34" s="252"/>
      <c r="G34" s="138"/>
      <c r="H34" s="175"/>
      <c r="I34" s="175"/>
      <c r="J34" s="175"/>
      <c r="K34" s="175"/>
      <c r="M34" s="652" t="s">
        <v>753</v>
      </c>
      <c r="N34" s="359" t="s">
        <v>772</v>
      </c>
      <c r="O34" s="361" t="s">
        <v>743</v>
      </c>
      <c r="P34" s="351"/>
      <c r="Q34" s="652" t="s">
        <v>609</v>
      </c>
      <c r="R34" s="359" t="s">
        <v>772</v>
      </c>
      <c r="S34" s="361" t="s">
        <v>743</v>
      </c>
      <c r="T34" s="351"/>
      <c r="U34" s="351"/>
      <c r="V34" s="351"/>
      <c r="W34" s="351"/>
    </row>
    <row r="35" spans="4:23" ht="18" customHeight="1" x14ac:dyDescent="0.25">
      <c r="D35" s="214"/>
      <c r="E35" s="525" t="s">
        <v>613</v>
      </c>
      <c r="F35" s="252"/>
      <c r="G35" s="138"/>
      <c r="H35" s="175"/>
      <c r="I35" s="175"/>
      <c r="J35" s="175"/>
      <c r="K35" s="175"/>
      <c r="M35" s="654"/>
      <c r="N35" s="360">
        <f>P5</f>
        <v>4764.7828624941949</v>
      </c>
      <c r="O35" s="362">
        <f>N35/Q32*100</f>
        <v>5.4197647617628277</v>
      </c>
      <c r="P35" s="351"/>
      <c r="Q35" s="654"/>
      <c r="R35" s="360">
        <f>P4</f>
        <v>83150.155736139859</v>
      </c>
      <c r="S35" s="362">
        <f>R35/Q32*100</f>
        <v>94.580235238237179</v>
      </c>
      <c r="T35" s="351"/>
      <c r="U35" s="351"/>
      <c r="V35" s="351"/>
      <c r="W35" s="351"/>
    </row>
    <row r="36" spans="4:23" ht="15.75" x14ac:dyDescent="0.25">
      <c r="D36" s="214">
        <v>17</v>
      </c>
      <c r="E36" s="255" t="s">
        <v>755</v>
      </c>
      <c r="F36" s="249">
        <f>IFERROR(VLOOKUP(F$5,emp!$C$14:$AA$46,empleo!$D36,FALSE)/F$24*100,"")</f>
        <v>24.083611436107642</v>
      </c>
      <c r="G36" s="138">
        <f>IFERROR(VLOOKUP(G$5,emp!$C$14:$AA$46,empleo!$D36,FALSE)/G$24*100,"")</f>
        <v>26.650396933345267</v>
      </c>
      <c r="H36" s="175">
        <f>IFERROR(VLOOKUP(H$5,emp!$C$14:$AA$46,empleo!$D36,FALSE)/H$24*100,"")</f>
        <v>16.124635738396538</v>
      </c>
      <c r="I36" s="175">
        <f>IFERROR(VLOOKUP(I$5,emp!$C$14:$AA$46,empleo!$D36,FALSE)/I$24*100,"")</f>
        <v>29.321536805550352</v>
      </c>
      <c r="J36" s="175">
        <f>IFERROR(VLOOKUP(J$5,emp!$C$14:$AA$46,empleo!$D36,FALSE)/J$24*100,"")</f>
        <v>34.299395389504987</v>
      </c>
      <c r="K36" s="175">
        <f>IFERROR(VLOOKUP(K$5,emp!$C$14:$AA$46,empleo!$D36,FALSE)/K$24*100,"")</f>
        <v>22.697079275703384</v>
      </c>
    </row>
    <row r="37" spans="4:23" ht="15.75" x14ac:dyDescent="0.25">
      <c r="D37" s="214">
        <v>18</v>
      </c>
      <c r="E37" s="255" t="s">
        <v>600</v>
      </c>
      <c r="F37" s="249">
        <f>IFERROR(VLOOKUP(F$5,emp!$C$14:$AA$46,empleo!$D37,FALSE)/F$24*100,"")</f>
        <v>23.561510291590995</v>
      </c>
      <c r="G37" s="138">
        <f>IFERROR(VLOOKUP(G$5,emp!$C$14:$AA$46,empleo!$D37,FALSE)/G$24*100,"")</f>
        <v>23.897135027635716</v>
      </c>
      <c r="H37" s="175">
        <f>IFERROR(VLOOKUP(H$5,emp!$C$14:$AA$46,empleo!$D37,FALSE)/H$24*100,"")</f>
        <v>46.094425529431696</v>
      </c>
      <c r="I37" s="175">
        <f>IFERROR(VLOOKUP(I$5,emp!$C$14:$AA$46,empleo!$D37,FALSE)/I$24*100,"")</f>
        <v>12.485025166672955</v>
      </c>
      <c r="J37" s="175">
        <f>IFERROR(VLOOKUP(J$5,emp!$C$14:$AA$46,empleo!$D37,FALSE)/J$24*100,"")</f>
        <v>12.704158707040007</v>
      </c>
      <c r="K37" s="175">
        <f>IFERROR(VLOOKUP(K$5,emp!$C$14:$AA$46,empleo!$D37,FALSE)/K$24*100,"")</f>
        <v>33.318447353263842</v>
      </c>
    </row>
    <row r="38" spans="4:23" ht="15.75" x14ac:dyDescent="0.25">
      <c r="D38" s="214">
        <v>19</v>
      </c>
      <c r="E38" s="255" t="s">
        <v>756</v>
      </c>
      <c r="F38" s="249">
        <f>IFERROR(VLOOKUP(F$5,emp!$C$14:$AA$46,empleo!$D38,FALSE)/F$24*100,"")</f>
        <v>13.320985441785366</v>
      </c>
      <c r="G38" s="138">
        <f>IFERROR(VLOOKUP(G$5,emp!$C$14:$AA$46,empleo!$D38,FALSE)/G$24*100,"")</f>
        <v>13.272973549114687</v>
      </c>
      <c r="H38" s="175">
        <f>IFERROR(VLOOKUP(H$5,emp!$C$14:$AA$46,empleo!$D38,FALSE)/H$24*100,"")</f>
        <v>4.8261094336018528</v>
      </c>
      <c r="I38" s="175">
        <f>IFERROR(VLOOKUP(I$5,emp!$C$14:$AA$46,empleo!$D38,FALSE)/I$24*100,"")</f>
        <v>17.354322991581199</v>
      </c>
      <c r="J38" s="175">
        <f>IFERROR(VLOOKUP(J$5,emp!$C$14:$AA$46,empleo!$D38,FALSE)/J$24*100,"")</f>
        <v>18.996420311004048</v>
      </c>
      <c r="K38" s="175">
        <f>IFERROR(VLOOKUP(K$5,emp!$C$14:$AA$46,empleo!$D38,FALSE)/K$24*100,"")</f>
        <v>8.1162998149069292</v>
      </c>
    </row>
    <row r="39" spans="4:23" ht="15.75" x14ac:dyDescent="0.25">
      <c r="D39" s="214">
        <v>20</v>
      </c>
      <c r="E39" s="255" t="s">
        <v>757</v>
      </c>
      <c r="F39" s="249">
        <f>IFERROR(VLOOKUP(F$5,emp!$C$14:$AA$46,empleo!$D39,FALSE)/F$24*100,"")</f>
        <v>12.987029558073626</v>
      </c>
      <c r="G39" s="138">
        <f>IFERROR(VLOOKUP(G$5,emp!$C$14:$AA$46,empleo!$D39,FALSE)/G$24*100,"")</f>
        <v>11.522828353764659</v>
      </c>
      <c r="H39" s="175">
        <f>IFERROR(VLOOKUP(H$5,emp!$C$14:$AA$46,empleo!$D39,FALSE)/H$24*100,"")</f>
        <v>6.5038327950527428</v>
      </c>
      <c r="I39" s="175">
        <f>IFERROR(VLOOKUP(I$5,emp!$C$14:$AA$46,empleo!$D39,FALSE)/I$24*100,"")</f>
        <v>16.451080724075617</v>
      </c>
      <c r="J39" s="175">
        <f>IFERROR(VLOOKUP(J$5,emp!$C$14:$AA$46,empleo!$D39,FALSE)/J$24*100,"")</f>
        <v>14.342289186376863</v>
      </c>
      <c r="K39" s="175">
        <f>IFERROR(VLOOKUP(K$5,emp!$C$14:$AA$46,empleo!$D39,FALSE)/K$24*100,"")</f>
        <v>5.955079840700277</v>
      </c>
    </row>
    <row r="40" spans="4:23" ht="15.75" x14ac:dyDescent="0.25">
      <c r="D40" s="214">
        <v>21</v>
      </c>
      <c r="E40" s="255" t="s">
        <v>550</v>
      </c>
      <c r="F40" s="249">
        <f>IFERROR(VLOOKUP(F$5,emp!$C$14:$AA$46,empleo!$D40,FALSE)/F$24*100,"")</f>
        <v>26.046863272442344</v>
      </c>
      <c r="G40" s="138">
        <f>IFERROR(VLOOKUP(G$5,emp!$C$14:$AA$46,empleo!$D40,FALSE)/G$24*100,"")</f>
        <v>24.656666136139691</v>
      </c>
      <c r="H40" s="175">
        <f>IFERROR(VLOOKUP(H$5,emp!$C$14:$AA$46,empleo!$D40,FALSE)/H$24*100,"")</f>
        <v>26.450996503517199</v>
      </c>
      <c r="I40" s="175">
        <f>IFERROR(VLOOKUP(I$5,emp!$C$14:$AA$46,empleo!$D40,FALSE)/I$24*100,"")</f>
        <v>24.388034312119927</v>
      </c>
      <c r="J40" s="175">
        <f>IFERROR(VLOOKUP(J$5,emp!$C$14:$AA$46,empleo!$D40,FALSE)/J$24*100,"")</f>
        <v>19.657736406074093</v>
      </c>
      <c r="K40" s="175">
        <f>IFERROR(VLOOKUP(K$5,emp!$C$14:$AA$46,empleo!$D40,FALSE)/K$24*100,"")</f>
        <v>29.913093715425564</v>
      </c>
    </row>
    <row r="41" spans="4:23" ht="15.75" x14ac:dyDescent="0.25">
      <c r="D41" s="214"/>
      <c r="E41" s="255"/>
      <c r="F41" s="252"/>
      <c r="G41" s="138"/>
      <c r="H41" s="175"/>
      <c r="I41" s="175"/>
      <c r="J41" s="175"/>
      <c r="K41" s="175"/>
    </row>
    <row r="42" spans="4:23" ht="15.75" x14ac:dyDescent="0.25">
      <c r="D42" s="214"/>
      <c r="E42" s="525" t="s">
        <v>614</v>
      </c>
      <c r="F42" s="252"/>
      <c r="G42" s="138"/>
      <c r="H42" s="175"/>
      <c r="I42" s="175"/>
      <c r="J42" s="175"/>
      <c r="K42" s="175"/>
    </row>
    <row r="43" spans="4:23" ht="15.75" x14ac:dyDescent="0.25">
      <c r="D43" s="214">
        <v>22</v>
      </c>
      <c r="E43" s="255" t="s">
        <v>603</v>
      </c>
      <c r="F43" s="249">
        <f>IFERROR(VLOOKUP(F$5,emp!$C$14:$AA$46,empleo!$D43,FALSE)/F$24*100,"")</f>
        <v>22.116041232935402</v>
      </c>
      <c r="G43" s="138">
        <f>IFERROR(VLOOKUP(G$5,emp!$C$14:$AA$46,empleo!$D43,FALSE)/G$24*100,"")</f>
        <v>20.900677610655848</v>
      </c>
      <c r="H43" s="175">
        <f>IFERROR(VLOOKUP(H$5,emp!$C$14:$AA$46,empleo!$D43,FALSE)/H$24*100,"")</f>
        <v>9.960537368797965</v>
      </c>
      <c r="I43" s="175">
        <f>IFERROR(VLOOKUP(I$5,emp!$C$14:$AA$46,empleo!$D43,FALSE)/I$24*100,"")</f>
        <v>26.480749120098519</v>
      </c>
      <c r="J43" s="175">
        <f>IFERROR(VLOOKUP(J$5,emp!$C$14:$AA$46,empleo!$D43,FALSE)/J$24*100,"")</f>
        <v>28.92628064502706</v>
      </c>
      <c r="K43" s="175">
        <f>IFERROR(VLOOKUP(K$5,emp!$C$14:$AA$46,empleo!$D43,FALSE)/K$24*100,"")</f>
        <v>13.03833388975649</v>
      </c>
    </row>
    <row r="44" spans="4:23" ht="15.75" x14ac:dyDescent="0.25">
      <c r="D44" s="214">
        <v>23</v>
      </c>
      <c r="E44" s="255" t="s">
        <v>604</v>
      </c>
      <c r="F44" s="249">
        <f>IFERROR(VLOOKUP(F$5,emp!$C$14:$AA$46,empleo!$D44,FALSE)/F$24*100,"")</f>
        <v>23.671875608885699</v>
      </c>
      <c r="G44" s="138">
        <f>IFERROR(VLOOKUP(G$5,emp!$C$14:$AA$46,empleo!$D44,FALSE)/G$24*100,"")</f>
        <v>25.267547578373662</v>
      </c>
      <c r="H44" s="175">
        <f>IFERROR(VLOOKUP(H$5,emp!$C$14:$AA$46,empleo!$D44,FALSE)/H$24*100,"")</f>
        <v>17.151586408234813</v>
      </c>
      <c r="I44" s="175">
        <f>IFERROR(VLOOKUP(I$5,emp!$C$14:$AA$46,empleo!$D44,FALSE)/I$24*100,"")</f>
        <v>29.093869546001947</v>
      </c>
      <c r="J44" s="175">
        <f>IFERROR(VLOOKUP(J$5,emp!$C$14:$AA$46,empleo!$D44,FALSE)/J$24*100,"")</f>
        <v>31.649721456574088</v>
      </c>
      <c r="K44" s="175">
        <f>IFERROR(VLOOKUP(K$5,emp!$C$14:$AA$46,empleo!$D44,FALSE)/K$24*100,"")</f>
        <v>19.283730683127239</v>
      </c>
    </row>
    <row r="45" spans="4:23" ht="15.75" x14ac:dyDescent="0.25">
      <c r="D45" s="214">
        <v>24</v>
      </c>
      <c r="E45" s="255" t="s">
        <v>711</v>
      </c>
      <c r="F45" s="249">
        <f>IFERROR(VLOOKUP(F$5,emp!$C$14:$AA$46,empleo!$D45,FALSE)/F$24*100,"")</f>
        <v>53.662061658050405</v>
      </c>
      <c r="G45" s="138">
        <f>IFERROR(VLOOKUP(G$5,emp!$C$14:$AA$46,empleo!$D45,FALSE)/G$24*100,"")</f>
        <v>53.325162438595711</v>
      </c>
      <c r="H45" s="175">
        <f>IFERROR(VLOOKUP(H$5,emp!$C$14:$AA$46,empleo!$D45,FALSE)/H$24*100,"")</f>
        <v>72.887876222967208</v>
      </c>
      <c r="I45" s="175">
        <f>IFERROR(VLOOKUP(I$5,emp!$C$14:$AA$46,empleo!$D45,FALSE)/I$24*100,"")</f>
        <v>44.114428217643756</v>
      </c>
      <c r="J45" s="175">
        <f>IFERROR(VLOOKUP(J$5,emp!$C$14:$AA$46,empleo!$D45,FALSE)/J$24*100,"")</f>
        <v>39.0218227676529</v>
      </c>
      <c r="K45" s="175">
        <f>IFERROR(VLOOKUP(K$5,emp!$C$14:$AA$46,empleo!$D45,FALSE)/K$24*100,"")</f>
        <v>66.3217334883294</v>
      </c>
    </row>
    <row r="46" spans="4:23" ht="15.75" x14ac:dyDescent="0.25">
      <c r="D46" s="214">
        <v>25</v>
      </c>
      <c r="E46" s="255" t="s">
        <v>606</v>
      </c>
      <c r="F46" s="249">
        <f>IFERROR(VLOOKUP(F$5,emp!$C$14:$AA$46,empleo!$D46,FALSE)/F$24*100,"")</f>
        <v>0.55002150012845907</v>
      </c>
      <c r="G46" s="138">
        <f>IFERROR(VLOOKUP(G$5,emp!$C$14:$AA$46,empleo!$D46,FALSE)/G$24*100,"")</f>
        <v>0.50661237237478574</v>
      </c>
      <c r="H46" s="175">
        <f>IFERROR(VLOOKUP(H$5,emp!$C$14:$AA$46,empleo!$D46,FALSE)/H$24*100,"")</f>
        <v>0</v>
      </c>
      <c r="I46" s="175">
        <f>IFERROR(VLOOKUP(I$5,emp!$C$14:$AA$46,empleo!$D46,FALSE)/I$24*100,"")</f>
        <v>0.31095311625580457</v>
      </c>
      <c r="J46" s="175">
        <f>IFERROR(VLOOKUP(J$5,emp!$C$14:$AA$46,empleo!$D46,FALSE)/J$24*100,"")</f>
        <v>0.40217513074595601</v>
      </c>
      <c r="K46" s="175">
        <f>IFERROR(VLOOKUP(K$5,emp!$C$14:$AA$46,empleo!$D46,FALSE)/K$24*100,"")</f>
        <v>1.3562019387868458</v>
      </c>
    </row>
    <row r="48" spans="4:23" ht="15.75" x14ac:dyDescent="0.3">
      <c r="E48" s="223" t="s">
        <v>559</v>
      </c>
    </row>
    <row r="49" spans="5:55" ht="15.75" x14ac:dyDescent="0.3">
      <c r="E49" s="304" t="s">
        <v>810</v>
      </c>
    </row>
    <row r="50" spans="5:55" ht="6.75" customHeight="1" x14ac:dyDescent="0.3">
      <c r="E50" s="304"/>
    </row>
    <row r="51" spans="5:55" ht="15.75" x14ac:dyDescent="0.3">
      <c r="E51" s="304" t="s">
        <v>851</v>
      </c>
    </row>
    <row r="54" spans="5:55" x14ac:dyDescent="0.25">
      <c r="L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5:55" x14ac:dyDescent="0.25">
      <c r="L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5:55" x14ac:dyDescent="0.25">
      <c r="L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5:55" x14ac:dyDescent="0.25">
      <c r="L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5:55" x14ac:dyDescent="0.25">
      <c r="L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5:55" x14ac:dyDescent="0.25">
      <c r="L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5:55" x14ac:dyDescent="0.25">
      <c r="L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5:55" x14ac:dyDescent="0.25">
      <c r="L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5:55" x14ac:dyDescent="0.25">
      <c r="L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5:55" x14ac:dyDescent="0.25">
      <c r="L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5:55" x14ac:dyDescent="0.25">
      <c r="L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2:55" x14ac:dyDescent="0.25">
      <c r="L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2:55" x14ac:dyDescent="0.25">
      <c r="L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2:55" x14ac:dyDescent="0.25">
      <c r="L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2:55" x14ac:dyDescent="0.25">
      <c r="L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2:55" x14ac:dyDescent="0.25">
      <c r="L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2:55" x14ac:dyDescent="0.25">
      <c r="L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2:55" x14ac:dyDescent="0.25">
      <c r="L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2:55" x14ac:dyDescent="0.25">
      <c r="L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2:55" x14ac:dyDescent="0.25">
      <c r="L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2:55" x14ac:dyDescent="0.25">
      <c r="L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2:55" x14ac:dyDescent="0.25">
      <c r="L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2:55" x14ac:dyDescent="0.25">
      <c r="L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2:55" x14ac:dyDescent="0.25">
      <c r="L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2:55" x14ac:dyDescent="0.25">
      <c r="L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2:55" x14ac:dyDescent="0.25">
      <c r="L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2:55" x14ac:dyDescent="0.25">
      <c r="L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2:55" x14ac:dyDescent="0.25">
      <c r="L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2:55" x14ac:dyDescent="0.25">
      <c r="L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2:55" x14ac:dyDescent="0.25">
      <c r="L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2:55" x14ac:dyDescent="0.25"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2:55" x14ac:dyDescent="0.25"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2:55" x14ac:dyDescent="0.25"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2:55" x14ac:dyDescent="0.25"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2:55" x14ac:dyDescent="0.25"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2:55" x14ac:dyDescent="0.25"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2:55" x14ac:dyDescent="0.25"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2:55" x14ac:dyDescent="0.25"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2:55" x14ac:dyDescent="0.25"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2:55" x14ac:dyDescent="0.25"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2:55" x14ac:dyDescent="0.25"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2:55" x14ac:dyDescent="0.25"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2:55" x14ac:dyDescent="0.25"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2:55" x14ac:dyDescent="0.25">
      <c r="L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2:55" x14ac:dyDescent="0.25">
      <c r="L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2:55" x14ac:dyDescent="0.25">
      <c r="L99" s="47"/>
      <c r="AU99" s="47"/>
      <c r="AV99" s="47"/>
      <c r="AW99" s="47"/>
      <c r="AX99" s="47"/>
      <c r="AY99" s="47"/>
      <c r="AZ99" s="47"/>
      <c r="BA99" s="47"/>
      <c r="BB99" s="47"/>
      <c r="BC99" s="47"/>
    </row>
    <row r="100" spans="12:55" x14ac:dyDescent="0.25">
      <c r="L100" s="47"/>
      <c r="AU100" s="47"/>
      <c r="AV100" s="47"/>
      <c r="AW100" s="47"/>
      <c r="AX100" s="47"/>
      <c r="AY100" s="47"/>
      <c r="AZ100" s="47"/>
      <c r="BA100" s="47"/>
      <c r="BB100" s="47"/>
      <c r="BC100" s="47"/>
    </row>
    <row r="101" spans="12:55" x14ac:dyDescent="0.25">
      <c r="L101" s="47"/>
      <c r="AU101" s="47"/>
      <c r="AV101" s="47"/>
      <c r="AW101" s="47"/>
      <c r="AX101" s="47"/>
      <c r="AY101" s="47"/>
      <c r="AZ101" s="47"/>
      <c r="BA101" s="47"/>
      <c r="BB101" s="47"/>
      <c r="BC101" s="47"/>
    </row>
    <row r="102" spans="12:55" x14ac:dyDescent="0.25">
      <c r="L102" s="47"/>
      <c r="AU102" s="47"/>
      <c r="AV102" s="47"/>
      <c r="AW102" s="47"/>
      <c r="AX102" s="47"/>
      <c r="AY102" s="47"/>
      <c r="AZ102" s="47"/>
      <c r="BA102" s="47"/>
      <c r="BB102" s="47"/>
      <c r="BC102" s="47"/>
    </row>
    <row r="103" spans="12:55" x14ac:dyDescent="0.25">
      <c r="L103" s="47"/>
      <c r="AU103" s="47"/>
      <c r="AV103" s="47"/>
      <c r="AW103" s="47"/>
      <c r="AX103" s="47"/>
      <c r="AY103" s="47"/>
      <c r="AZ103" s="47"/>
      <c r="BA103" s="47"/>
      <c r="BB103" s="47"/>
      <c r="BC103" s="47"/>
    </row>
    <row r="104" spans="12:55" x14ac:dyDescent="0.25">
      <c r="L104" s="47"/>
      <c r="AU104" s="47"/>
      <c r="AV104" s="47"/>
      <c r="AW104" s="47"/>
      <c r="AX104" s="47"/>
      <c r="AY104" s="47"/>
      <c r="AZ104" s="47"/>
      <c r="BA104" s="47"/>
      <c r="BB104" s="47"/>
      <c r="BC104" s="47"/>
    </row>
    <row r="105" spans="12:55" x14ac:dyDescent="0.25">
      <c r="L105" s="47"/>
      <c r="AU105" s="47"/>
      <c r="AV105" s="47"/>
      <c r="AW105" s="47"/>
      <c r="AX105" s="47"/>
      <c r="AY105" s="47"/>
      <c r="AZ105" s="47"/>
      <c r="BA105" s="47"/>
      <c r="BB105" s="47"/>
      <c r="BC105" s="47"/>
    </row>
    <row r="106" spans="12:55" x14ac:dyDescent="0.25">
      <c r="L106" s="47"/>
      <c r="AU106" s="47"/>
      <c r="AV106" s="47"/>
      <c r="AW106" s="47"/>
      <c r="AX106" s="47"/>
      <c r="AY106" s="47"/>
      <c r="AZ106" s="47"/>
      <c r="BA106" s="47"/>
      <c r="BB106" s="47"/>
      <c r="BC106" s="47"/>
    </row>
    <row r="107" spans="12:55" x14ac:dyDescent="0.25">
      <c r="L107" s="47"/>
      <c r="AU107" s="47"/>
      <c r="AV107" s="47"/>
      <c r="AW107" s="47"/>
      <c r="AX107" s="47"/>
      <c r="AY107" s="47"/>
      <c r="AZ107" s="47"/>
      <c r="BA107" s="47"/>
      <c r="BB107" s="47"/>
      <c r="BC107" s="47"/>
    </row>
    <row r="108" spans="12:55" x14ac:dyDescent="0.25">
      <c r="L108" s="47"/>
      <c r="AU108" s="47"/>
      <c r="AV108" s="47"/>
      <c r="AW108" s="47"/>
      <c r="AX108" s="47"/>
      <c r="AY108" s="47"/>
      <c r="AZ108" s="47"/>
      <c r="BA108" s="47"/>
      <c r="BB108" s="47"/>
      <c r="BC108" s="47"/>
    </row>
    <row r="109" spans="12:55" x14ac:dyDescent="0.25">
      <c r="L109" s="47"/>
      <c r="AU109" s="47"/>
      <c r="AV109" s="47"/>
      <c r="AW109" s="47"/>
      <c r="AX109" s="47"/>
      <c r="AY109" s="47"/>
      <c r="AZ109" s="47"/>
      <c r="BA109" s="47"/>
      <c r="BB109" s="47"/>
      <c r="BC109" s="47"/>
    </row>
    <row r="110" spans="12:55" x14ac:dyDescent="0.25">
      <c r="L110" s="47"/>
      <c r="AU110" s="47"/>
      <c r="AV110" s="47"/>
      <c r="AW110" s="47"/>
      <c r="AX110" s="47"/>
      <c r="AY110" s="47"/>
      <c r="AZ110" s="47"/>
      <c r="BA110" s="47"/>
      <c r="BB110" s="47"/>
      <c r="BC110" s="47"/>
    </row>
    <row r="111" spans="12:55" x14ac:dyDescent="0.25">
      <c r="L111" s="47"/>
      <c r="AU111" s="47"/>
      <c r="AV111" s="47"/>
      <c r="AW111" s="47"/>
      <c r="AX111" s="47"/>
      <c r="AY111" s="47"/>
      <c r="AZ111" s="47"/>
      <c r="BA111" s="47"/>
      <c r="BB111" s="47"/>
      <c r="BC111" s="47"/>
    </row>
    <row r="112" spans="12:55" x14ac:dyDescent="0.25">
      <c r="L112" s="47"/>
      <c r="AU112" s="47"/>
      <c r="AV112" s="47"/>
      <c r="AW112" s="47"/>
      <c r="AX112" s="47"/>
      <c r="AY112" s="47"/>
      <c r="AZ112" s="47"/>
      <c r="BA112" s="47"/>
      <c r="BB112" s="47"/>
      <c r="BC112" s="47"/>
    </row>
    <row r="113" spans="12:55" x14ac:dyDescent="0.25">
      <c r="L113" s="47"/>
      <c r="AU113" s="47"/>
      <c r="AV113" s="47"/>
      <c r="AW113" s="47"/>
      <c r="AX113" s="47"/>
      <c r="AY113" s="47"/>
      <c r="AZ113" s="47"/>
      <c r="BA113" s="47"/>
      <c r="BB113" s="47"/>
      <c r="BC113" s="47"/>
    </row>
    <row r="114" spans="12:55" x14ac:dyDescent="0.25">
      <c r="L114" s="47"/>
      <c r="AU114" s="47"/>
      <c r="AV114" s="47"/>
      <c r="AW114" s="47"/>
      <c r="AX114" s="47"/>
      <c r="AY114" s="47"/>
      <c r="AZ114" s="47"/>
      <c r="BA114" s="47"/>
      <c r="BB114" s="47"/>
      <c r="BC114" s="47"/>
    </row>
    <row r="115" spans="12:55" x14ac:dyDescent="0.25">
      <c r="L115" s="47"/>
      <c r="AU115" s="47"/>
      <c r="AV115" s="47"/>
      <c r="AW115" s="47"/>
      <c r="AX115" s="47"/>
      <c r="AY115" s="47"/>
      <c r="AZ115" s="47"/>
      <c r="BA115" s="47"/>
      <c r="BB115" s="47"/>
      <c r="BC115" s="47"/>
    </row>
    <row r="116" spans="12:55" x14ac:dyDescent="0.25">
      <c r="L116" s="47"/>
      <c r="AU116" s="47"/>
      <c r="AV116" s="47"/>
      <c r="AW116" s="47"/>
      <c r="AX116" s="47"/>
      <c r="AY116" s="47"/>
      <c r="AZ116" s="47"/>
      <c r="BA116" s="47"/>
      <c r="BB116" s="47"/>
      <c r="BC116" s="47"/>
    </row>
    <row r="117" spans="12:55" x14ac:dyDescent="0.25">
      <c r="L117" s="47"/>
      <c r="AU117" s="47"/>
      <c r="AV117" s="47"/>
      <c r="AW117" s="47"/>
      <c r="AX117" s="47"/>
      <c r="AY117" s="47"/>
      <c r="AZ117" s="47"/>
      <c r="BA117" s="47"/>
      <c r="BB117" s="47"/>
      <c r="BC117" s="47"/>
    </row>
    <row r="118" spans="12:55" x14ac:dyDescent="0.25">
      <c r="L118" s="47"/>
      <c r="AU118" s="47"/>
      <c r="AV118" s="47"/>
      <c r="AW118" s="47"/>
      <c r="AX118" s="47"/>
      <c r="AY118" s="47"/>
      <c r="AZ118" s="47"/>
      <c r="BA118" s="47"/>
      <c r="BB118" s="47"/>
      <c r="BC118" s="47"/>
    </row>
    <row r="119" spans="12:55" x14ac:dyDescent="0.25">
      <c r="L119" s="47"/>
      <c r="AU119" s="47"/>
      <c r="AV119" s="47"/>
      <c r="AW119" s="47"/>
      <c r="AX119" s="47"/>
      <c r="AY119" s="47"/>
      <c r="AZ119" s="47"/>
      <c r="BA119" s="47"/>
      <c r="BB119" s="47"/>
      <c r="BC119" s="47"/>
    </row>
    <row r="120" spans="12:55" x14ac:dyDescent="0.25">
      <c r="L120" s="47"/>
      <c r="AU120" s="47"/>
      <c r="AV120" s="47"/>
      <c r="AW120" s="47"/>
      <c r="AX120" s="47"/>
      <c r="AY120" s="47"/>
      <c r="AZ120" s="47"/>
      <c r="BA120" s="47"/>
      <c r="BB120" s="47"/>
      <c r="BC120" s="47"/>
    </row>
    <row r="121" spans="12:55" x14ac:dyDescent="0.25">
      <c r="L121" s="47"/>
      <c r="AU121" s="47"/>
      <c r="AV121" s="47"/>
      <c r="AW121" s="47"/>
      <c r="AX121" s="47"/>
      <c r="AY121" s="47"/>
      <c r="AZ121" s="47"/>
      <c r="BA121" s="47"/>
      <c r="BB121" s="47"/>
      <c r="BC121" s="47"/>
    </row>
    <row r="122" spans="12:55" x14ac:dyDescent="0.25">
      <c r="L122" s="47"/>
      <c r="AU122" s="47"/>
      <c r="AV122" s="47"/>
      <c r="AW122" s="47"/>
      <c r="AX122" s="47"/>
      <c r="AY122" s="47"/>
      <c r="AZ122" s="47"/>
      <c r="BA122" s="47"/>
      <c r="BB122" s="47"/>
      <c r="BC122" s="47"/>
    </row>
    <row r="123" spans="12:55" x14ac:dyDescent="0.25">
      <c r="L123" s="47"/>
      <c r="AU123" s="47"/>
      <c r="AV123" s="47"/>
      <c r="AW123" s="47"/>
      <c r="AX123" s="47"/>
      <c r="AY123" s="47"/>
      <c r="AZ123" s="47"/>
      <c r="BA123" s="47"/>
      <c r="BB123" s="47"/>
      <c r="BC123" s="47"/>
    </row>
    <row r="124" spans="12:55" x14ac:dyDescent="0.25">
      <c r="L124" s="47"/>
      <c r="AU124" s="47"/>
      <c r="AV124" s="47"/>
      <c r="AW124" s="47"/>
      <c r="AX124" s="47"/>
      <c r="AY124" s="47"/>
      <c r="AZ124" s="47"/>
      <c r="BA124" s="47"/>
      <c r="BB124" s="47"/>
      <c r="BC124" s="47"/>
    </row>
    <row r="125" spans="12:55" x14ac:dyDescent="0.25">
      <c r="L125" s="47"/>
      <c r="AU125" s="47"/>
      <c r="AV125" s="47"/>
      <c r="AW125" s="47"/>
      <c r="AX125" s="47"/>
      <c r="AY125" s="47"/>
      <c r="AZ125" s="47"/>
      <c r="BA125" s="47"/>
      <c r="BB125" s="47"/>
      <c r="BC125" s="47"/>
    </row>
    <row r="126" spans="12:55" x14ac:dyDescent="0.25">
      <c r="L126" s="47"/>
      <c r="AU126" s="47"/>
      <c r="AV126" s="47"/>
      <c r="AW126" s="47"/>
      <c r="AX126" s="47"/>
      <c r="AY126" s="47"/>
      <c r="AZ126" s="47"/>
      <c r="BA126" s="47"/>
      <c r="BB126" s="47"/>
      <c r="BC126" s="47"/>
    </row>
    <row r="127" spans="12:55" x14ac:dyDescent="0.25">
      <c r="L127" s="47"/>
      <c r="AU127" s="47"/>
      <c r="AV127" s="47"/>
      <c r="AW127" s="47"/>
      <c r="AX127" s="47"/>
      <c r="AY127" s="47"/>
      <c r="AZ127" s="47"/>
      <c r="BA127" s="47"/>
      <c r="BB127" s="47"/>
      <c r="BC127" s="47"/>
    </row>
    <row r="128" spans="12:55" x14ac:dyDescent="0.25">
      <c r="L128" s="47"/>
      <c r="AU128" s="47"/>
      <c r="AV128" s="47"/>
      <c r="AW128" s="47"/>
      <c r="AX128" s="47"/>
      <c r="AY128" s="47"/>
      <c r="AZ128" s="47"/>
      <c r="BA128" s="47"/>
      <c r="BB128" s="47"/>
      <c r="BC128" s="47"/>
    </row>
    <row r="129" spans="12:55" x14ac:dyDescent="0.25">
      <c r="L129" s="47"/>
      <c r="AU129" s="47"/>
      <c r="AV129" s="47"/>
      <c r="AW129" s="47"/>
      <c r="AX129" s="47"/>
      <c r="AY129" s="47"/>
      <c r="AZ129" s="47"/>
      <c r="BA129" s="47"/>
      <c r="BB129" s="47"/>
      <c r="BC129" s="47"/>
    </row>
    <row r="130" spans="12:55" x14ac:dyDescent="0.25">
      <c r="L130" s="47"/>
      <c r="AU130" s="47"/>
      <c r="AV130" s="47"/>
      <c r="AW130" s="47"/>
      <c r="AX130" s="47"/>
      <c r="AY130" s="47"/>
      <c r="AZ130" s="47"/>
      <c r="BA130" s="47"/>
      <c r="BB130" s="47"/>
      <c r="BC130" s="47"/>
    </row>
    <row r="131" spans="12:55" x14ac:dyDescent="0.25">
      <c r="L131" s="47"/>
      <c r="AU131" s="47"/>
      <c r="AV131" s="47"/>
      <c r="AW131" s="47"/>
      <c r="AX131" s="47"/>
      <c r="AY131" s="47"/>
      <c r="AZ131" s="47"/>
      <c r="BA131" s="47"/>
      <c r="BB131" s="47"/>
      <c r="BC131" s="47"/>
    </row>
    <row r="132" spans="12:55" x14ac:dyDescent="0.25">
      <c r="L132" s="47"/>
      <c r="AU132" s="47"/>
      <c r="AV132" s="47"/>
      <c r="AW132" s="47"/>
      <c r="AX132" s="47"/>
      <c r="AY132" s="47"/>
      <c r="AZ132" s="47"/>
      <c r="BA132" s="47"/>
      <c r="BB132" s="47"/>
      <c r="BC132" s="47"/>
    </row>
    <row r="133" spans="12:55" x14ac:dyDescent="0.25">
      <c r="L133" s="47"/>
      <c r="AU133" s="47"/>
      <c r="AV133" s="47"/>
      <c r="AW133" s="47"/>
      <c r="AX133" s="47"/>
      <c r="AY133" s="47"/>
      <c r="AZ133" s="47"/>
      <c r="BA133" s="47"/>
      <c r="BB133" s="47"/>
      <c r="BC133" s="47"/>
    </row>
    <row r="134" spans="12:55" x14ac:dyDescent="0.25">
      <c r="L134" s="47"/>
      <c r="AU134" s="47"/>
      <c r="AV134" s="47"/>
      <c r="AW134" s="47"/>
      <c r="AX134" s="47"/>
      <c r="AY134" s="47"/>
      <c r="AZ134" s="47"/>
      <c r="BA134" s="47"/>
      <c r="BB134" s="47"/>
      <c r="BC134" s="47"/>
    </row>
    <row r="135" spans="12:55" x14ac:dyDescent="0.25">
      <c r="L135" s="47"/>
      <c r="AU135" s="47"/>
      <c r="AV135" s="47"/>
      <c r="AW135" s="47"/>
      <c r="AX135" s="47"/>
      <c r="AY135" s="47"/>
      <c r="AZ135" s="47"/>
      <c r="BA135" s="47"/>
      <c r="BB135" s="47"/>
      <c r="BC135" s="47"/>
    </row>
    <row r="136" spans="12:55" x14ac:dyDescent="0.25">
      <c r="L136" s="47"/>
      <c r="AU136" s="47"/>
      <c r="AV136" s="47"/>
      <c r="AW136" s="47"/>
      <c r="AX136" s="47"/>
      <c r="AY136" s="47"/>
      <c r="AZ136" s="47"/>
      <c r="BA136" s="47"/>
      <c r="BB136" s="47"/>
      <c r="BC136" s="47"/>
    </row>
    <row r="137" spans="12:55" x14ac:dyDescent="0.25">
      <c r="L137" s="47"/>
      <c r="AU137" s="47"/>
      <c r="AV137" s="47"/>
      <c r="AW137" s="47"/>
      <c r="AX137" s="47"/>
      <c r="AY137" s="47"/>
      <c r="AZ137" s="47"/>
      <c r="BA137" s="47"/>
      <c r="BB137" s="47"/>
      <c r="BC137" s="47"/>
    </row>
    <row r="138" spans="12:55" x14ac:dyDescent="0.25">
      <c r="L138" s="47"/>
      <c r="AU138" s="47"/>
      <c r="AV138" s="47"/>
      <c r="AW138" s="47"/>
      <c r="AX138" s="47"/>
      <c r="AY138" s="47"/>
      <c r="AZ138" s="47"/>
      <c r="BA138" s="47"/>
      <c r="BB138" s="47"/>
      <c r="BC138" s="47"/>
    </row>
    <row r="139" spans="12:55" x14ac:dyDescent="0.25">
      <c r="L139" s="47"/>
      <c r="AU139" s="47"/>
      <c r="AV139" s="47"/>
      <c r="AW139" s="47"/>
      <c r="AX139" s="47"/>
      <c r="AY139" s="47"/>
      <c r="AZ139" s="47"/>
      <c r="BA139" s="47"/>
      <c r="BB139" s="47"/>
      <c r="BC139" s="47"/>
    </row>
    <row r="140" spans="12:55" x14ac:dyDescent="0.25">
      <c r="L140" s="47"/>
      <c r="AU140" s="47"/>
      <c r="AV140" s="47"/>
      <c r="AW140" s="47"/>
      <c r="AX140" s="47"/>
      <c r="AY140" s="47"/>
      <c r="AZ140" s="47"/>
      <c r="BA140" s="47"/>
      <c r="BB140" s="47"/>
      <c r="BC140" s="47"/>
    </row>
    <row r="141" spans="12:55" x14ac:dyDescent="0.25">
      <c r="L141" s="47"/>
      <c r="AU141" s="47"/>
      <c r="AV141" s="47"/>
      <c r="AW141" s="47"/>
      <c r="AX141" s="47"/>
      <c r="AY141" s="47"/>
      <c r="AZ141" s="47"/>
      <c r="BA141" s="47"/>
      <c r="BB141" s="47"/>
      <c r="BC141" s="47"/>
    </row>
    <row r="142" spans="12:55" x14ac:dyDescent="0.25">
      <c r="L142" s="47"/>
      <c r="AU142" s="47"/>
      <c r="AV142" s="47"/>
      <c r="AW142" s="47"/>
      <c r="AX142" s="47"/>
      <c r="AY142" s="47"/>
      <c r="AZ142" s="47"/>
      <c r="BA142" s="47"/>
      <c r="BB142" s="47"/>
      <c r="BC142" s="47"/>
    </row>
    <row r="143" spans="12:55" x14ac:dyDescent="0.25">
      <c r="L143" s="47"/>
      <c r="AU143" s="47"/>
      <c r="AV143" s="47"/>
      <c r="AW143" s="47"/>
      <c r="AX143" s="47"/>
      <c r="AY143" s="47"/>
      <c r="AZ143" s="47"/>
      <c r="BA143" s="47"/>
      <c r="BB143" s="47"/>
      <c r="BC143" s="47"/>
    </row>
    <row r="144" spans="12:55" x14ac:dyDescent="0.25">
      <c r="L144" s="47"/>
      <c r="AU144" s="47"/>
      <c r="AV144" s="47"/>
      <c r="AW144" s="47"/>
      <c r="AX144" s="47"/>
      <c r="AY144" s="47"/>
      <c r="AZ144" s="47"/>
      <c r="BA144" s="47"/>
      <c r="BB144" s="47"/>
      <c r="BC144" s="47"/>
    </row>
    <row r="145" spans="12:55" x14ac:dyDescent="0.25">
      <c r="L145" s="47"/>
      <c r="AU145" s="47"/>
      <c r="AV145" s="47"/>
      <c r="AW145" s="47"/>
      <c r="AX145" s="47"/>
      <c r="AY145" s="47"/>
      <c r="AZ145" s="47"/>
      <c r="BA145" s="47"/>
      <c r="BB145" s="47"/>
      <c r="BC145" s="47"/>
    </row>
    <row r="146" spans="12:55" x14ac:dyDescent="0.25">
      <c r="L146" s="47"/>
      <c r="AU146" s="47"/>
      <c r="AV146" s="47"/>
      <c r="AW146" s="47"/>
      <c r="AX146" s="47"/>
      <c r="AY146" s="47"/>
      <c r="AZ146" s="47"/>
      <c r="BA146" s="47"/>
      <c r="BB146" s="47"/>
      <c r="BC146" s="47"/>
    </row>
    <row r="147" spans="12:55" x14ac:dyDescent="0.25">
      <c r="L147" s="47"/>
      <c r="AU147" s="47"/>
      <c r="AV147" s="47"/>
      <c r="AW147" s="47"/>
      <c r="AX147" s="47"/>
      <c r="AY147" s="47"/>
      <c r="AZ147" s="47"/>
      <c r="BA147" s="47"/>
      <c r="BB147" s="47"/>
      <c r="BC147" s="47"/>
    </row>
    <row r="148" spans="12:55" x14ac:dyDescent="0.25">
      <c r="L148" s="47"/>
      <c r="AU148" s="47"/>
      <c r="AV148" s="47"/>
      <c r="AW148" s="47"/>
      <c r="AX148" s="47"/>
      <c r="AY148" s="47"/>
      <c r="AZ148" s="47"/>
      <c r="BA148" s="47"/>
      <c r="BB148" s="47"/>
      <c r="BC148" s="47"/>
    </row>
    <row r="149" spans="12:55" x14ac:dyDescent="0.25">
      <c r="L149" s="47"/>
      <c r="AU149" s="47"/>
      <c r="AV149" s="47"/>
      <c r="AW149" s="47"/>
      <c r="AX149" s="47"/>
      <c r="AY149" s="47"/>
      <c r="AZ149" s="47"/>
      <c r="BA149" s="47"/>
      <c r="BB149" s="47"/>
      <c r="BC149" s="47"/>
    </row>
    <row r="150" spans="12:55" x14ac:dyDescent="0.25">
      <c r="L150" s="47"/>
      <c r="AU150" s="47"/>
      <c r="AV150" s="47"/>
      <c r="AW150" s="47"/>
      <c r="AX150" s="47"/>
      <c r="AY150" s="47"/>
      <c r="AZ150" s="47"/>
      <c r="BA150" s="47"/>
      <c r="BB150" s="47"/>
      <c r="BC150" s="47"/>
    </row>
    <row r="151" spans="12:55" x14ac:dyDescent="0.25">
      <c r="L151" s="47"/>
      <c r="AU151" s="47"/>
      <c r="AV151" s="47"/>
      <c r="AW151" s="47"/>
      <c r="AX151" s="47"/>
      <c r="AY151" s="47"/>
      <c r="AZ151" s="47"/>
      <c r="BA151" s="47"/>
      <c r="BB151" s="47"/>
      <c r="BC151" s="47"/>
    </row>
    <row r="152" spans="12:55" x14ac:dyDescent="0.25">
      <c r="L152" s="47"/>
      <c r="AU152" s="47"/>
      <c r="AV152" s="47"/>
      <c r="AW152" s="47"/>
      <c r="AX152" s="47"/>
      <c r="AY152" s="47"/>
      <c r="AZ152" s="47"/>
      <c r="BA152" s="47"/>
      <c r="BB152" s="47"/>
      <c r="BC152" s="47"/>
    </row>
    <row r="153" spans="12:55" x14ac:dyDescent="0.25">
      <c r="L153" s="47"/>
      <c r="AU153" s="47"/>
      <c r="AV153" s="47"/>
      <c r="AW153" s="47"/>
      <c r="AX153" s="47"/>
      <c r="AY153" s="47"/>
      <c r="AZ153" s="47"/>
      <c r="BA153" s="47"/>
      <c r="BB153" s="47"/>
      <c r="BC153" s="47"/>
    </row>
    <row r="154" spans="12:55" x14ac:dyDescent="0.25">
      <c r="L154" s="47"/>
      <c r="AU154" s="47"/>
      <c r="AV154" s="47"/>
      <c r="AW154" s="47"/>
      <c r="AX154" s="47"/>
      <c r="AY154" s="47"/>
      <c r="AZ154" s="47"/>
      <c r="BA154" s="47"/>
      <c r="BB154" s="47"/>
      <c r="BC154" s="47"/>
    </row>
    <row r="155" spans="12:55" x14ac:dyDescent="0.25">
      <c r="L155" s="47"/>
      <c r="AU155" s="47"/>
      <c r="AV155" s="47"/>
      <c r="AW155" s="47"/>
      <c r="AX155" s="47"/>
      <c r="AY155" s="47"/>
      <c r="AZ155" s="47"/>
      <c r="BA155" s="47"/>
      <c r="BB155" s="47"/>
      <c r="BC155" s="47"/>
    </row>
    <row r="156" spans="12:55" x14ac:dyDescent="0.25">
      <c r="L156" s="47"/>
      <c r="AU156" s="47"/>
      <c r="AV156" s="47"/>
      <c r="AW156" s="47"/>
      <c r="AX156" s="47"/>
      <c r="AY156" s="47"/>
      <c r="AZ156" s="47"/>
      <c r="BA156" s="47"/>
      <c r="BB156" s="47"/>
      <c r="BC156" s="47"/>
    </row>
    <row r="157" spans="12:55" x14ac:dyDescent="0.25">
      <c r="L157" s="47"/>
      <c r="AU157" s="47"/>
      <c r="AV157" s="47"/>
      <c r="AW157" s="47"/>
      <c r="AX157" s="47"/>
      <c r="AY157" s="47"/>
      <c r="AZ157" s="47"/>
      <c r="BA157" s="47"/>
      <c r="BB157" s="47"/>
      <c r="BC157" s="47"/>
    </row>
    <row r="158" spans="12:55" x14ac:dyDescent="0.25">
      <c r="L158" s="47"/>
      <c r="AU158" s="47"/>
      <c r="AV158" s="47"/>
      <c r="AW158" s="47"/>
      <c r="AX158" s="47"/>
      <c r="AY158" s="47"/>
      <c r="AZ158" s="47"/>
      <c r="BA158" s="47"/>
      <c r="BB158" s="47"/>
      <c r="BC158" s="47"/>
    </row>
    <row r="159" spans="12:55" x14ac:dyDescent="0.25">
      <c r="L159" s="47"/>
      <c r="AU159" s="47"/>
      <c r="AV159" s="47"/>
      <c r="AW159" s="47"/>
      <c r="AX159" s="47"/>
      <c r="AY159" s="47"/>
      <c r="AZ159" s="47"/>
      <c r="BA159" s="47"/>
      <c r="BB159" s="47"/>
      <c r="BC159" s="47"/>
    </row>
    <row r="160" spans="12:55" x14ac:dyDescent="0.25">
      <c r="L160" s="47"/>
      <c r="AU160" s="47"/>
      <c r="AV160" s="47"/>
      <c r="AW160" s="47"/>
      <c r="AX160" s="47"/>
      <c r="AY160" s="47"/>
      <c r="AZ160" s="47"/>
      <c r="BA160" s="47"/>
      <c r="BB160" s="47"/>
      <c r="BC160" s="47"/>
    </row>
    <row r="161" spans="12:55" x14ac:dyDescent="0.25">
      <c r="L161" s="47"/>
      <c r="AU161" s="47"/>
      <c r="AV161" s="47"/>
      <c r="AW161" s="47"/>
      <c r="AX161" s="47"/>
      <c r="AY161" s="47"/>
      <c r="AZ161" s="47"/>
      <c r="BA161" s="47"/>
      <c r="BB161" s="47"/>
      <c r="BC161" s="47"/>
    </row>
    <row r="162" spans="12:55" x14ac:dyDescent="0.25">
      <c r="L162" s="47"/>
      <c r="AU162" s="47"/>
      <c r="AV162" s="47"/>
      <c r="AW162" s="47"/>
      <c r="AX162" s="47"/>
      <c r="AY162" s="47"/>
      <c r="AZ162" s="47"/>
      <c r="BA162" s="47"/>
      <c r="BB162" s="47"/>
      <c r="BC162" s="47"/>
    </row>
    <row r="163" spans="12:55" x14ac:dyDescent="0.25">
      <c r="L163" s="47"/>
      <c r="AU163" s="47"/>
      <c r="AV163" s="47"/>
      <c r="AW163" s="47"/>
      <c r="AX163" s="47"/>
      <c r="AY163" s="47"/>
      <c r="AZ163" s="47"/>
      <c r="BA163" s="47"/>
      <c r="BB163" s="47"/>
      <c r="BC163" s="47"/>
    </row>
    <row r="164" spans="12:55" x14ac:dyDescent="0.25">
      <c r="L164" s="47"/>
      <c r="AU164" s="47"/>
      <c r="AV164" s="47"/>
      <c r="AW164" s="47"/>
      <c r="AX164" s="47"/>
      <c r="AY164" s="47"/>
      <c r="AZ164" s="47"/>
      <c r="BA164" s="47"/>
      <c r="BB164" s="47"/>
      <c r="BC164" s="47"/>
    </row>
    <row r="165" spans="12:55" x14ac:dyDescent="0.25">
      <c r="L165" s="47"/>
      <c r="AU165" s="47"/>
      <c r="AV165" s="47"/>
      <c r="AW165" s="47"/>
      <c r="AX165" s="47"/>
      <c r="AY165" s="47"/>
      <c r="AZ165" s="47"/>
      <c r="BA165" s="47"/>
      <c r="BB165" s="47"/>
      <c r="BC165" s="47"/>
    </row>
    <row r="166" spans="12:55" x14ac:dyDescent="0.25">
      <c r="L166" s="47"/>
      <c r="AU166" s="47"/>
      <c r="AV166" s="47"/>
      <c r="AW166" s="47"/>
      <c r="AX166" s="47"/>
      <c r="AY166" s="47"/>
      <c r="AZ166" s="47"/>
      <c r="BA166" s="47"/>
      <c r="BB166" s="47"/>
      <c r="BC166" s="47"/>
    </row>
    <row r="167" spans="12:55" x14ac:dyDescent="0.25">
      <c r="L167" s="47"/>
      <c r="AU167" s="47"/>
      <c r="AV167" s="47"/>
      <c r="AW167" s="47"/>
      <c r="AX167" s="47"/>
      <c r="AY167" s="47"/>
      <c r="AZ167" s="47"/>
      <c r="BA167" s="47"/>
      <c r="BB167" s="47"/>
      <c r="BC167" s="47"/>
    </row>
    <row r="168" spans="12:55" x14ac:dyDescent="0.25">
      <c r="L168" s="47"/>
      <c r="AU168" s="47"/>
      <c r="AV168" s="47"/>
      <c r="AW168" s="47"/>
      <c r="AX168" s="47"/>
      <c r="AY168" s="47"/>
      <c r="AZ168" s="47"/>
      <c r="BA168" s="47"/>
      <c r="BB168" s="47"/>
      <c r="BC168" s="47"/>
    </row>
    <row r="169" spans="12:55" x14ac:dyDescent="0.25">
      <c r="L169" s="47"/>
      <c r="AU169" s="47"/>
      <c r="AV169" s="47"/>
      <c r="AW169" s="47"/>
      <c r="AX169" s="47"/>
      <c r="AY169" s="47"/>
      <c r="AZ169" s="47"/>
      <c r="BA169" s="47"/>
      <c r="BB169" s="47"/>
      <c r="BC169" s="47"/>
    </row>
    <row r="170" spans="12:55" x14ac:dyDescent="0.25">
      <c r="L170" s="47"/>
      <c r="AU170" s="47"/>
      <c r="AV170" s="47"/>
      <c r="AW170" s="47"/>
      <c r="AX170" s="47"/>
      <c r="AY170" s="47"/>
      <c r="AZ170" s="47"/>
      <c r="BA170" s="47"/>
      <c r="BB170" s="47"/>
      <c r="BC170" s="47"/>
    </row>
    <row r="171" spans="12:55" x14ac:dyDescent="0.25">
      <c r="L171" s="47"/>
      <c r="AU171" s="47"/>
      <c r="AV171" s="47"/>
      <c r="AW171" s="47"/>
      <c r="AX171" s="47"/>
      <c r="AY171" s="47"/>
      <c r="AZ171" s="47"/>
      <c r="BA171" s="47"/>
      <c r="BB171" s="47"/>
      <c r="BC171" s="47"/>
    </row>
    <row r="172" spans="12:55" x14ac:dyDescent="0.25">
      <c r="L172" s="47"/>
      <c r="AU172" s="47"/>
      <c r="AV172" s="47"/>
      <c r="AW172" s="47"/>
      <c r="AX172" s="47"/>
      <c r="AY172" s="47"/>
      <c r="AZ172" s="47"/>
      <c r="BA172" s="47"/>
      <c r="BB172" s="47"/>
      <c r="BC172" s="47"/>
    </row>
    <row r="173" spans="12:55" x14ac:dyDescent="0.25">
      <c r="L173" s="47"/>
      <c r="AU173" s="47"/>
      <c r="AV173" s="47"/>
      <c r="AW173" s="47"/>
      <c r="AX173" s="47"/>
      <c r="AY173" s="47"/>
      <c r="AZ173" s="47"/>
      <c r="BA173" s="47"/>
      <c r="BB173" s="47"/>
      <c r="BC173" s="47"/>
    </row>
    <row r="174" spans="12:55" x14ac:dyDescent="0.25">
      <c r="L174" s="47"/>
      <c r="AU174" s="47"/>
      <c r="AV174" s="47"/>
      <c r="AW174" s="47"/>
      <c r="AX174" s="47"/>
      <c r="AY174" s="47"/>
      <c r="AZ174" s="47"/>
      <c r="BA174" s="47"/>
      <c r="BB174" s="47"/>
      <c r="BC174" s="47"/>
    </row>
    <row r="175" spans="12:55" x14ac:dyDescent="0.25">
      <c r="L175" s="47"/>
      <c r="AU175" s="47"/>
      <c r="AV175" s="47"/>
      <c r="AW175" s="47"/>
      <c r="AX175" s="47"/>
      <c r="AY175" s="47"/>
      <c r="AZ175" s="47"/>
      <c r="BA175" s="47"/>
      <c r="BB175" s="47"/>
      <c r="BC175" s="47"/>
    </row>
    <row r="176" spans="12:55" x14ac:dyDescent="0.25">
      <c r="L176" s="47"/>
      <c r="AU176" s="47"/>
      <c r="AV176" s="47"/>
      <c r="AW176" s="47"/>
      <c r="AX176" s="47"/>
      <c r="AY176" s="47"/>
      <c r="AZ176" s="47"/>
      <c r="BA176" s="47"/>
      <c r="BB176" s="47"/>
      <c r="BC176" s="47"/>
    </row>
    <row r="177" spans="12:55" x14ac:dyDescent="0.25">
      <c r="L177" s="47"/>
      <c r="AU177" s="47"/>
      <c r="AV177" s="47"/>
      <c r="AW177" s="47"/>
      <c r="AX177" s="47"/>
      <c r="AY177" s="47"/>
      <c r="AZ177" s="47"/>
      <c r="BA177" s="47"/>
      <c r="BB177" s="47"/>
      <c r="BC177" s="47"/>
    </row>
    <row r="178" spans="12:55" x14ac:dyDescent="0.25">
      <c r="L178" s="47"/>
      <c r="AU178" s="47"/>
      <c r="AV178" s="47"/>
      <c r="AW178" s="47"/>
      <c r="AX178" s="47"/>
      <c r="AY178" s="47"/>
      <c r="AZ178" s="47"/>
      <c r="BA178" s="47"/>
      <c r="BB178" s="47"/>
      <c r="BC178" s="47"/>
    </row>
    <row r="179" spans="12:55" x14ac:dyDescent="0.25">
      <c r="L179" s="47"/>
      <c r="AU179" s="47"/>
      <c r="AV179" s="47"/>
      <c r="AW179" s="47"/>
      <c r="AX179" s="47"/>
      <c r="AY179" s="47"/>
      <c r="AZ179" s="47"/>
      <c r="BA179" s="47"/>
      <c r="BB179" s="47"/>
      <c r="BC179" s="47"/>
    </row>
    <row r="180" spans="12:55" x14ac:dyDescent="0.25">
      <c r="L180" s="47"/>
      <c r="AU180" s="47"/>
      <c r="AV180" s="47"/>
      <c r="AW180" s="47"/>
      <c r="AX180" s="47"/>
      <c r="AY180" s="47"/>
      <c r="AZ180" s="47"/>
      <c r="BA180" s="47"/>
      <c r="BB180" s="47"/>
      <c r="BC180" s="47"/>
    </row>
    <row r="181" spans="12:55" x14ac:dyDescent="0.25">
      <c r="L181" s="47"/>
      <c r="AU181" s="47"/>
      <c r="AV181" s="47"/>
      <c r="AW181" s="47"/>
      <c r="AX181" s="47"/>
      <c r="AY181" s="47"/>
      <c r="AZ181" s="47"/>
      <c r="BA181" s="47"/>
      <c r="BB181" s="47"/>
      <c r="BC181" s="47"/>
    </row>
    <row r="182" spans="12:55" x14ac:dyDescent="0.25">
      <c r="L182" s="47"/>
      <c r="AU182" s="47"/>
      <c r="AV182" s="47"/>
      <c r="AW182" s="47"/>
      <c r="AX182" s="47"/>
      <c r="AY182" s="47"/>
      <c r="AZ182" s="47"/>
      <c r="BA182" s="47"/>
      <c r="BB182" s="47"/>
      <c r="BC182" s="47"/>
    </row>
    <row r="183" spans="12:55" x14ac:dyDescent="0.25">
      <c r="L183" s="47"/>
      <c r="AU183" s="47"/>
      <c r="AV183" s="47"/>
      <c r="AW183" s="47"/>
      <c r="AX183" s="47"/>
      <c r="AY183" s="47"/>
      <c r="AZ183" s="47"/>
      <c r="BA183" s="47"/>
      <c r="BB183" s="47"/>
      <c r="BC183" s="47"/>
    </row>
    <row r="184" spans="12:55" x14ac:dyDescent="0.25">
      <c r="L184" s="47"/>
      <c r="AU184" s="47"/>
      <c r="AV184" s="47"/>
      <c r="AW184" s="47"/>
      <c r="AX184" s="47"/>
      <c r="AY184" s="47"/>
      <c r="AZ184" s="47"/>
      <c r="BA184" s="47"/>
      <c r="BB184" s="47"/>
      <c r="BC184" s="47"/>
    </row>
    <row r="185" spans="12:55" x14ac:dyDescent="0.25">
      <c r="L185" s="47"/>
      <c r="AU185" s="47"/>
      <c r="AV185" s="47"/>
      <c r="AW185" s="47"/>
      <c r="AX185" s="47"/>
      <c r="AY185" s="47"/>
      <c r="AZ185" s="47"/>
      <c r="BA185" s="47"/>
      <c r="BB185" s="47"/>
      <c r="BC185" s="47"/>
    </row>
    <row r="186" spans="12:55" x14ac:dyDescent="0.25">
      <c r="L186" s="47"/>
      <c r="AU186" s="47"/>
      <c r="AV186" s="47"/>
      <c r="AW186" s="47"/>
      <c r="AX186" s="47"/>
      <c r="AY186" s="47"/>
      <c r="AZ186" s="47"/>
      <c r="BA186" s="47"/>
      <c r="BB186" s="47"/>
      <c r="BC186" s="47"/>
    </row>
    <row r="187" spans="12:55" x14ac:dyDescent="0.25">
      <c r="L187" s="47"/>
      <c r="AU187" s="47"/>
      <c r="AV187" s="47"/>
      <c r="AW187" s="47"/>
      <c r="AX187" s="47"/>
      <c r="AY187" s="47"/>
      <c r="AZ187" s="47"/>
      <c r="BA187" s="47"/>
      <c r="BB187" s="47"/>
      <c r="BC187" s="47"/>
    </row>
    <row r="188" spans="12:55" x14ac:dyDescent="0.25">
      <c r="L188" s="47"/>
      <c r="AU188" s="47"/>
      <c r="AV188" s="47"/>
      <c r="AW188" s="47"/>
      <c r="AX188" s="47"/>
      <c r="AY188" s="47"/>
      <c r="AZ188" s="47"/>
      <c r="BA188" s="47"/>
      <c r="BB188" s="47"/>
      <c r="BC188" s="47"/>
    </row>
    <row r="189" spans="12:55" x14ac:dyDescent="0.25">
      <c r="L189" s="47"/>
      <c r="AU189" s="47"/>
      <c r="AV189" s="47"/>
      <c r="AW189" s="47"/>
      <c r="AX189" s="47"/>
      <c r="AY189" s="47"/>
      <c r="AZ189" s="47"/>
      <c r="BA189" s="47"/>
      <c r="BB189" s="47"/>
      <c r="BC189" s="47"/>
    </row>
    <row r="190" spans="12:55" x14ac:dyDescent="0.25">
      <c r="L190" s="47"/>
      <c r="AU190" s="47"/>
      <c r="AV190" s="47"/>
      <c r="AW190" s="47"/>
      <c r="AX190" s="47"/>
      <c r="AY190" s="47"/>
      <c r="AZ190" s="47"/>
      <c r="BA190" s="47"/>
      <c r="BB190" s="47"/>
      <c r="BC190" s="47"/>
    </row>
    <row r="191" spans="12:55" x14ac:dyDescent="0.25">
      <c r="L191" s="47"/>
      <c r="AU191" s="47"/>
      <c r="AV191" s="47"/>
      <c r="AW191" s="47"/>
      <c r="AX191" s="47"/>
      <c r="AY191" s="47"/>
      <c r="AZ191" s="47"/>
      <c r="BA191" s="47"/>
      <c r="BB191" s="47"/>
      <c r="BC191" s="47"/>
    </row>
    <row r="192" spans="12:55" x14ac:dyDescent="0.25">
      <c r="L192" s="47"/>
      <c r="AU192" s="47"/>
      <c r="AV192" s="47"/>
      <c r="AW192" s="47"/>
      <c r="AX192" s="47"/>
      <c r="AY192" s="47"/>
      <c r="AZ192" s="47"/>
      <c r="BA192" s="47"/>
      <c r="BB192" s="47"/>
      <c r="BC192" s="47"/>
    </row>
    <row r="193" spans="12:55" x14ac:dyDescent="0.25">
      <c r="L193" s="47"/>
      <c r="AU193" s="47"/>
      <c r="AV193" s="47"/>
      <c r="AW193" s="47"/>
      <c r="AX193" s="47"/>
      <c r="AY193" s="47"/>
      <c r="AZ193" s="47"/>
      <c r="BA193" s="47"/>
      <c r="BB193" s="47"/>
      <c r="BC193" s="47"/>
    </row>
    <row r="194" spans="12:55" x14ac:dyDescent="0.25">
      <c r="L194" s="47"/>
      <c r="AU194" s="47"/>
      <c r="AV194" s="47"/>
      <c r="AW194" s="47"/>
      <c r="AX194" s="47"/>
      <c r="AY194" s="47"/>
      <c r="AZ194" s="47"/>
      <c r="BA194" s="47"/>
      <c r="BB194" s="47"/>
      <c r="BC194" s="47"/>
    </row>
    <row r="195" spans="12:55" x14ac:dyDescent="0.25">
      <c r="L195" s="47"/>
      <c r="AU195" s="47"/>
      <c r="AV195" s="47"/>
      <c r="AW195" s="47"/>
      <c r="AX195" s="47"/>
      <c r="AY195" s="47"/>
      <c r="AZ195" s="47"/>
      <c r="BA195" s="47"/>
      <c r="BB195" s="47"/>
      <c r="BC195" s="47"/>
    </row>
    <row r="196" spans="12:55" x14ac:dyDescent="0.25">
      <c r="L196" s="47"/>
      <c r="AU196" s="47"/>
      <c r="AV196" s="47"/>
      <c r="AW196" s="47"/>
      <c r="AX196" s="47"/>
      <c r="AY196" s="47"/>
      <c r="AZ196" s="47"/>
      <c r="BA196" s="47"/>
      <c r="BB196" s="47"/>
      <c r="BC196" s="47"/>
    </row>
    <row r="197" spans="12:55" x14ac:dyDescent="0.25">
      <c r="L197" s="47"/>
      <c r="AU197" s="47"/>
      <c r="AV197" s="47"/>
      <c r="AW197" s="47"/>
      <c r="AX197" s="47"/>
      <c r="AY197" s="47"/>
      <c r="AZ197" s="47"/>
      <c r="BA197" s="47"/>
      <c r="BB197" s="47"/>
      <c r="BC197" s="47"/>
    </row>
    <row r="198" spans="12:55" x14ac:dyDescent="0.25">
      <c r="L198" s="47"/>
      <c r="AU198" s="47"/>
      <c r="AV198" s="47"/>
      <c r="AW198" s="47"/>
      <c r="AX198" s="47"/>
      <c r="AY198" s="47"/>
      <c r="AZ198" s="47"/>
      <c r="BA198" s="47"/>
      <c r="BB198" s="47"/>
      <c r="BC198" s="47"/>
    </row>
    <row r="199" spans="12:55" x14ac:dyDescent="0.25">
      <c r="L199" s="47"/>
      <c r="AU199" s="47"/>
      <c r="AV199" s="47"/>
      <c r="AW199" s="47"/>
      <c r="AX199" s="47"/>
      <c r="AY199" s="47"/>
      <c r="AZ199" s="47"/>
      <c r="BA199" s="47"/>
      <c r="BB199" s="47"/>
      <c r="BC199" s="47"/>
    </row>
    <row r="200" spans="12:55" x14ac:dyDescent="0.25">
      <c r="L200" s="47"/>
      <c r="AU200" s="47"/>
      <c r="AV200" s="47"/>
      <c r="AW200" s="47"/>
      <c r="AX200" s="47"/>
      <c r="AY200" s="47"/>
      <c r="AZ200" s="47"/>
      <c r="BA200" s="47"/>
      <c r="BB200" s="47"/>
      <c r="BC200" s="47"/>
    </row>
    <row r="201" spans="12:55" x14ac:dyDescent="0.25">
      <c r="L201" s="47"/>
      <c r="AU201" s="47"/>
      <c r="AV201" s="47"/>
      <c r="AW201" s="47"/>
      <c r="AX201" s="47"/>
      <c r="AY201" s="47"/>
      <c r="AZ201" s="47"/>
      <c r="BA201" s="47"/>
      <c r="BB201" s="47"/>
      <c r="BC201" s="47"/>
    </row>
    <row r="202" spans="12:55" x14ac:dyDescent="0.25">
      <c r="L202" s="47"/>
      <c r="AU202" s="47"/>
      <c r="AV202" s="47"/>
      <c r="AW202" s="47"/>
      <c r="AX202" s="47"/>
      <c r="AY202" s="47"/>
      <c r="AZ202" s="47"/>
      <c r="BA202" s="47"/>
      <c r="BB202" s="47"/>
      <c r="BC202" s="47"/>
    </row>
    <row r="203" spans="12:55" x14ac:dyDescent="0.25">
      <c r="L203" s="47"/>
      <c r="AU203" s="47"/>
      <c r="AV203" s="47"/>
      <c r="AW203" s="47"/>
      <c r="AX203" s="47"/>
      <c r="AY203" s="47"/>
      <c r="AZ203" s="47"/>
      <c r="BA203" s="47"/>
      <c r="BB203" s="47"/>
      <c r="BC203" s="47"/>
    </row>
    <row r="204" spans="12:55" x14ac:dyDescent="0.25">
      <c r="L204" s="47"/>
      <c r="AU204" s="47"/>
      <c r="AV204" s="47"/>
      <c r="AW204" s="47"/>
      <c r="AX204" s="47"/>
      <c r="AY204" s="47"/>
      <c r="AZ204" s="47"/>
      <c r="BA204" s="47"/>
      <c r="BB204" s="47"/>
      <c r="BC204" s="47"/>
    </row>
    <row r="205" spans="12:55" x14ac:dyDescent="0.25">
      <c r="L205" s="47"/>
      <c r="AU205" s="47"/>
      <c r="AV205" s="47"/>
      <c r="AW205" s="47"/>
      <c r="AX205" s="47"/>
      <c r="AY205" s="47"/>
      <c r="AZ205" s="47"/>
      <c r="BA205" s="47"/>
      <c r="BB205" s="47"/>
      <c r="BC205" s="47"/>
    </row>
    <row r="206" spans="12:55" x14ac:dyDescent="0.25">
      <c r="L206" s="47"/>
      <c r="AU206" s="47"/>
      <c r="AV206" s="47"/>
      <c r="AW206" s="47"/>
      <c r="AX206" s="47"/>
      <c r="AY206" s="47"/>
      <c r="AZ206" s="47"/>
      <c r="BA206" s="47"/>
      <c r="BB206" s="47"/>
      <c r="BC206" s="47"/>
    </row>
    <row r="207" spans="12:55" x14ac:dyDescent="0.25">
      <c r="L207" s="47"/>
      <c r="AU207" s="47"/>
      <c r="AV207" s="47"/>
      <c r="AW207" s="47"/>
      <c r="AX207" s="47"/>
      <c r="AY207" s="47"/>
      <c r="AZ207" s="47"/>
      <c r="BA207" s="47"/>
      <c r="BB207" s="47"/>
      <c r="BC207" s="47"/>
    </row>
    <row r="208" spans="12:55" x14ac:dyDescent="0.25">
      <c r="L208" s="47"/>
      <c r="AU208" s="47"/>
      <c r="AV208" s="47"/>
      <c r="AW208" s="47"/>
      <c r="AX208" s="47"/>
      <c r="AY208" s="47"/>
      <c r="AZ208" s="47"/>
      <c r="BA208" s="47"/>
      <c r="BB208" s="47"/>
      <c r="BC208" s="47"/>
    </row>
    <row r="209" spans="12:55" x14ac:dyDescent="0.25">
      <c r="L209" s="47"/>
      <c r="AU209" s="47"/>
      <c r="AV209" s="47"/>
      <c r="AW209" s="47"/>
      <c r="AX209" s="47"/>
      <c r="AY209" s="47"/>
      <c r="AZ209" s="47"/>
      <c r="BA209" s="47"/>
      <c r="BB209" s="47"/>
      <c r="BC209" s="47"/>
    </row>
    <row r="210" spans="12:55" x14ac:dyDescent="0.25">
      <c r="L210" s="47"/>
      <c r="AU210" s="47"/>
      <c r="AV210" s="47"/>
      <c r="AW210" s="47"/>
      <c r="AX210" s="47"/>
      <c r="AY210" s="47"/>
      <c r="AZ210" s="47"/>
      <c r="BA210" s="47"/>
      <c r="BB210" s="47"/>
      <c r="BC210" s="47"/>
    </row>
    <row r="211" spans="12:55" x14ac:dyDescent="0.25">
      <c r="L211" s="47"/>
      <c r="AU211" s="47"/>
      <c r="AV211" s="47"/>
      <c r="AW211" s="47"/>
      <c r="AX211" s="47"/>
      <c r="AY211" s="47"/>
      <c r="AZ211" s="47"/>
      <c r="BA211" s="47"/>
      <c r="BB211" s="47"/>
      <c r="BC211" s="47"/>
    </row>
    <row r="212" spans="12:55" x14ac:dyDescent="0.25">
      <c r="L212" s="47"/>
      <c r="AU212" s="47"/>
      <c r="AV212" s="47"/>
      <c r="AW212" s="47"/>
      <c r="AX212" s="47"/>
      <c r="AY212" s="47"/>
      <c r="AZ212" s="47"/>
      <c r="BA212" s="47"/>
      <c r="BB212" s="47"/>
      <c r="BC212" s="47"/>
    </row>
    <row r="213" spans="12:55" x14ac:dyDescent="0.25">
      <c r="L213" s="47"/>
      <c r="AU213" s="47"/>
      <c r="AV213" s="47"/>
      <c r="AW213" s="47"/>
      <c r="AX213" s="47"/>
      <c r="AY213" s="47"/>
      <c r="AZ213" s="47"/>
      <c r="BA213" s="47"/>
      <c r="BB213" s="47"/>
      <c r="BC213" s="47"/>
    </row>
    <row r="214" spans="12:55" x14ac:dyDescent="0.25">
      <c r="L214" s="47"/>
      <c r="AU214" s="47"/>
      <c r="AV214" s="47"/>
      <c r="AW214" s="47"/>
      <c r="AX214" s="47"/>
      <c r="AY214" s="47"/>
      <c r="AZ214" s="47"/>
      <c r="BA214" s="47"/>
      <c r="BB214" s="47"/>
      <c r="BC214" s="47"/>
    </row>
    <row r="215" spans="12:55" x14ac:dyDescent="0.25">
      <c r="L215" s="47"/>
      <c r="AU215" s="47"/>
      <c r="AV215" s="47"/>
      <c r="AW215" s="47"/>
      <c r="AX215" s="47"/>
      <c r="AY215" s="47"/>
      <c r="AZ215" s="47"/>
      <c r="BA215" s="47"/>
      <c r="BB215" s="47"/>
      <c r="BC215" s="47"/>
    </row>
    <row r="216" spans="12:55" x14ac:dyDescent="0.25">
      <c r="L216" s="47"/>
      <c r="AU216" s="47"/>
      <c r="AV216" s="47"/>
      <c r="AW216" s="47"/>
      <c r="AX216" s="47"/>
      <c r="AY216" s="47"/>
      <c r="AZ216" s="47"/>
      <c r="BA216" s="47"/>
      <c r="BB216" s="47"/>
      <c r="BC216" s="47"/>
    </row>
    <row r="217" spans="12:55" x14ac:dyDescent="0.25">
      <c r="L217" s="47"/>
      <c r="AU217" s="47"/>
      <c r="AV217" s="47"/>
      <c r="AW217" s="47"/>
      <c r="AX217" s="47"/>
      <c r="AY217" s="47"/>
      <c r="AZ217" s="47"/>
      <c r="BA217" s="47"/>
      <c r="BB217" s="47"/>
      <c r="BC217" s="47"/>
    </row>
    <row r="218" spans="12:55" x14ac:dyDescent="0.25">
      <c r="L218" s="47"/>
      <c r="AU218" s="47"/>
      <c r="AV218" s="47"/>
      <c r="AW218" s="47"/>
      <c r="AX218" s="47"/>
      <c r="AY218" s="47"/>
      <c r="AZ218" s="47"/>
      <c r="BA218" s="47"/>
      <c r="BB218" s="47"/>
      <c r="BC218" s="47"/>
    </row>
    <row r="219" spans="12:55" x14ac:dyDescent="0.25">
      <c r="L219" s="47"/>
      <c r="AU219" s="47"/>
      <c r="AV219" s="47"/>
      <c r="AW219" s="47"/>
      <c r="AX219" s="47"/>
      <c r="AY219" s="47"/>
      <c r="AZ219" s="47"/>
      <c r="BA219" s="47"/>
      <c r="BB219" s="47"/>
      <c r="BC219" s="47"/>
    </row>
    <row r="220" spans="12:55" x14ac:dyDescent="0.25">
      <c r="L220" s="47"/>
      <c r="AU220" s="47"/>
      <c r="AV220" s="47"/>
      <c r="AW220" s="47"/>
      <c r="AX220" s="47"/>
      <c r="AY220" s="47"/>
      <c r="AZ220" s="47"/>
      <c r="BA220" s="47"/>
      <c r="BB220" s="47"/>
      <c r="BC220" s="47"/>
    </row>
    <row r="221" spans="12:55" x14ac:dyDescent="0.25">
      <c r="L221" s="47"/>
      <c r="AU221" s="47"/>
      <c r="AV221" s="47"/>
      <c r="AW221" s="47"/>
      <c r="AX221" s="47"/>
      <c r="AY221" s="47"/>
      <c r="AZ221" s="47"/>
      <c r="BA221" s="47"/>
      <c r="BB221" s="47"/>
      <c r="BC221" s="47"/>
    </row>
    <row r="222" spans="12:55" x14ac:dyDescent="0.25">
      <c r="L222" s="47"/>
      <c r="AU222" s="47"/>
      <c r="AV222" s="47"/>
      <c r="AW222" s="47"/>
      <c r="AX222" s="47"/>
      <c r="AY222" s="47"/>
      <c r="AZ222" s="47"/>
      <c r="BA222" s="47"/>
      <c r="BB222" s="47"/>
      <c r="BC222" s="47"/>
    </row>
    <row r="223" spans="12:55" x14ac:dyDescent="0.25">
      <c r="L223" s="47"/>
      <c r="AU223" s="47"/>
      <c r="AV223" s="47"/>
      <c r="AW223" s="47"/>
      <c r="AX223" s="47"/>
      <c r="AY223" s="47"/>
      <c r="AZ223" s="47"/>
      <c r="BA223" s="47"/>
      <c r="BB223" s="47"/>
      <c r="BC223" s="47"/>
    </row>
    <row r="224" spans="12:55" x14ac:dyDescent="0.25">
      <c r="L224" s="47"/>
      <c r="AU224" s="47"/>
      <c r="AV224" s="47"/>
      <c r="AW224" s="47"/>
      <c r="AX224" s="47"/>
      <c r="AY224" s="47"/>
      <c r="AZ224" s="47"/>
      <c r="BA224" s="47"/>
      <c r="BB224" s="47"/>
      <c r="BC224" s="47"/>
    </row>
    <row r="225" spans="12:55" x14ac:dyDescent="0.25">
      <c r="L225" s="47"/>
      <c r="AU225" s="47"/>
      <c r="AV225" s="47"/>
      <c r="AW225" s="47"/>
      <c r="AX225" s="47"/>
      <c r="AY225" s="47"/>
      <c r="AZ225" s="47"/>
      <c r="BA225" s="47"/>
      <c r="BB225" s="47"/>
      <c r="BC225" s="47"/>
    </row>
    <row r="226" spans="12:55" x14ac:dyDescent="0.25">
      <c r="L226" s="47"/>
      <c r="AU226" s="47"/>
      <c r="AV226" s="47"/>
      <c r="AW226" s="47"/>
      <c r="AX226" s="47"/>
      <c r="AY226" s="47"/>
      <c r="AZ226" s="47"/>
      <c r="BA226" s="47"/>
      <c r="BB226" s="47"/>
      <c r="BC226" s="47"/>
    </row>
    <row r="227" spans="12:55" x14ac:dyDescent="0.25">
      <c r="L227" s="47"/>
      <c r="AU227" s="47"/>
      <c r="AV227" s="47"/>
      <c r="AW227" s="47"/>
      <c r="AX227" s="47"/>
      <c r="AY227" s="47"/>
      <c r="AZ227" s="47"/>
      <c r="BA227" s="47"/>
      <c r="BB227" s="47"/>
      <c r="BC227" s="47"/>
    </row>
    <row r="228" spans="12:55" x14ac:dyDescent="0.25">
      <c r="L228" s="47"/>
      <c r="AU228" s="47"/>
      <c r="AV228" s="47"/>
      <c r="AW228" s="47"/>
      <c r="AX228" s="47"/>
      <c r="AY228" s="47"/>
      <c r="AZ228" s="47"/>
      <c r="BA228" s="47"/>
      <c r="BB228" s="47"/>
      <c r="BC228" s="47"/>
    </row>
    <row r="229" spans="12:55" x14ac:dyDescent="0.25">
      <c r="L229" s="47"/>
      <c r="AU229" s="47"/>
      <c r="AV229" s="47"/>
      <c r="AW229" s="47"/>
      <c r="AX229" s="47"/>
      <c r="AY229" s="47"/>
      <c r="AZ229" s="47"/>
      <c r="BA229" s="47"/>
      <c r="BB229" s="47"/>
      <c r="BC229" s="47"/>
    </row>
    <row r="230" spans="12:55" x14ac:dyDescent="0.25">
      <c r="L230" s="47"/>
      <c r="AU230" s="47"/>
      <c r="AV230" s="47"/>
      <c r="AW230" s="47"/>
      <c r="AX230" s="47"/>
      <c r="AY230" s="47"/>
      <c r="AZ230" s="47"/>
      <c r="BA230" s="47"/>
      <c r="BB230" s="47"/>
      <c r="BC230" s="47"/>
    </row>
    <row r="231" spans="12:55" x14ac:dyDescent="0.25">
      <c r="L231" s="47"/>
      <c r="AU231" s="47"/>
      <c r="AV231" s="47"/>
      <c r="AW231" s="47"/>
      <c r="AX231" s="47"/>
      <c r="AY231" s="47"/>
      <c r="AZ231" s="47"/>
      <c r="BA231" s="47"/>
      <c r="BB231" s="47"/>
      <c r="BC231" s="47"/>
    </row>
    <row r="232" spans="12:55" x14ac:dyDescent="0.25">
      <c r="L232" s="47"/>
      <c r="AU232" s="47"/>
      <c r="AV232" s="47"/>
      <c r="AW232" s="47"/>
      <c r="AX232" s="47"/>
      <c r="AY232" s="47"/>
      <c r="AZ232" s="47"/>
      <c r="BA232" s="47"/>
      <c r="BB232" s="47"/>
      <c r="BC232" s="47"/>
    </row>
    <row r="233" spans="12:55" x14ac:dyDescent="0.25">
      <c r="L233" s="47"/>
      <c r="AU233" s="47"/>
      <c r="AV233" s="47"/>
      <c r="AW233" s="47"/>
      <c r="AX233" s="47"/>
      <c r="AY233" s="47"/>
      <c r="AZ233" s="47"/>
      <c r="BA233" s="47"/>
      <c r="BB233" s="47"/>
      <c r="BC233" s="47"/>
    </row>
    <row r="234" spans="12:55" x14ac:dyDescent="0.25">
      <c r="L234" s="47"/>
      <c r="AU234" s="47"/>
      <c r="AV234" s="47"/>
      <c r="AW234" s="47"/>
      <c r="AX234" s="47"/>
      <c r="AY234" s="47"/>
      <c r="AZ234" s="47"/>
      <c r="BA234" s="47"/>
      <c r="BB234" s="47"/>
      <c r="BC234" s="47"/>
    </row>
    <row r="235" spans="12:55" x14ac:dyDescent="0.25">
      <c r="L235" s="47"/>
      <c r="AU235" s="47"/>
      <c r="AV235" s="47"/>
      <c r="AW235" s="47"/>
      <c r="AX235" s="47"/>
      <c r="AY235" s="47"/>
      <c r="AZ235" s="47"/>
      <c r="BA235" s="47"/>
      <c r="BB235" s="47"/>
      <c r="BC235" s="47"/>
    </row>
    <row r="236" spans="12:55" x14ac:dyDescent="0.25">
      <c r="L236" s="47"/>
      <c r="AU236" s="47"/>
      <c r="AV236" s="47"/>
      <c r="AW236" s="47"/>
      <c r="AX236" s="47"/>
      <c r="AY236" s="47"/>
      <c r="AZ236" s="47"/>
      <c r="BA236" s="47"/>
      <c r="BB236" s="47"/>
      <c r="BC236" s="47"/>
    </row>
    <row r="237" spans="12:55" x14ac:dyDescent="0.25">
      <c r="L237" s="47"/>
      <c r="AU237" s="47"/>
      <c r="AV237" s="47"/>
      <c r="AW237" s="47"/>
      <c r="AX237" s="47"/>
      <c r="AY237" s="47"/>
      <c r="AZ237" s="47"/>
      <c r="BA237" s="47"/>
      <c r="BB237" s="47"/>
      <c r="BC237" s="47"/>
    </row>
    <row r="238" spans="12:55" x14ac:dyDescent="0.25">
      <c r="L238" s="47"/>
      <c r="AU238" s="47"/>
      <c r="AV238" s="47"/>
      <c r="AW238" s="47"/>
      <c r="AX238" s="47"/>
      <c r="AY238" s="47"/>
      <c r="AZ238" s="47"/>
      <c r="BA238" s="47"/>
      <c r="BB238" s="47"/>
      <c r="BC238" s="47"/>
    </row>
    <row r="239" spans="12:55" x14ac:dyDescent="0.25">
      <c r="L239" s="47"/>
      <c r="AU239" s="47"/>
      <c r="AV239" s="47"/>
      <c r="AW239" s="47"/>
      <c r="AX239" s="47"/>
      <c r="AY239" s="47"/>
      <c r="AZ239" s="47"/>
      <c r="BA239" s="47"/>
      <c r="BB239" s="47"/>
      <c r="BC239" s="47"/>
    </row>
    <row r="240" spans="12:55" x14ac:dyDescent="0.25">
      <c r="L240" s="47"/>
      <c r="AU240" s="47"/>
      <c r="AV240" s="47"/>
      <c r="AW240" s="47"/>
      <c r="AX240" s="47"/>
      <c r="AY240" s="47"/>
      <c r="AZ240" s="47"/>
      <c r="BA240" s="47"/>
      <c r="BB240" s="47"/>
      <c r="BC240" s="47"/>
    </row>
    <row r="241" spans="12:55" x14ac:dyDescent="0.25">
      <c r="L241" s="47"/>
      <c r="AU241" s="47"/>
      <c r="AV241" s="47"/>
      <c r="AW241" s="47"/>
      <c r="AX241" s="47"/>
      <c r="AY241" s="47"/>
      <c r="AZ241" s="47"/>
      <c r="BA241" s="47"/>
      <c r="BB241" s="47"/>
      <c r="BC241" s="47"/>
    </row>
    <row r="242" spans="12:55" x14ac:dyDescent="0.25">
      <c r="L242" s="47"/>
      <c r="AU242" s="47"/>
      <c r="AV242" s="47"/>
      <c r="AW242" s="47"/>
      <c r="AX242" s="47"/>
      <c r="AY242" s="47"/>
      <c r="AZ242" s="47"/>
      <c r="BA242" s="47"/>
      <c r="BB242" s="47"/>
      <c r="BC242" s="47"/>
    </row>
    <row r="243" spans="12:55" x14ac:dyDescent="0.25">
      <c r="L243" s="47"/>
      <c r="AU243" s="47"/>
      <c r="AV243" s="47"/>
      <c r="AW243" s="47"/>
      <c r="AX243" s="47"/>
      <c r="AY243" s="47"/>
      <c r="AZ243" s="47"/>
      <c r="BA243" s="47"/>
      <c r="BB243" s="47"/>
      <c r="BC243" s="47"/>
    </row>
    <row r="244" spans="12:55" x14ac:dyDescent="0.25">
      <c r="L244" s="47"/>
      <c r="AU244" s="47"/>
      <c r="AV244" s="47"/>
      <c r="AW244" s="47"/>
      <c r="AX244" s="47"/>
      <c r="AY244" s="47"/>
      <c r="AZ244" s="47"/>
      <c r="BA244" s="47"/>
      <c r="BB244" s="47"/>
      <c r="BC244" s="47"/>
    </row>
    <row r="245" spans="12:55" x14ac:dyDescent="0.25">
      <c r="L245" s="47"/>
      <c r="AU245" s="47"/>
      <c r="AV245" s="47"/>
      <c r="AW245" s="47"/>
      <c r="AX245" s="47"/>
      <c r="AY245" s="47"/>
      <c r="AZ245" s="47"/>
      <c r="BA245" s="47"/>
      <c r="BB245" s="47"/>
      <c r="BC245" s="47"/>
    </row>
    <row r="246" spans="12:55" x14ac:dyDescent="0.25">
      <c r="L246" s="47"/>
      <c r="AU246" s="47"/>
      <c r="AV246" s="47"/>
      <c r="AW246" s="47"/>
      <c r="AX246" s="47"/>
      <c r="AY246" s="47"/>
      <c r="AZ246" s="47"/>
      <c r="BA246" s="47"/>
      <c r="BB246" s="47"/>
      <c r="BC246" s="47"/>
    </row>
  </sheetData>
  <sheetProtection password="CF66" sheet="1" objects="1" scenarios="1"/>
  <mergeCells count="14">
    <mergeCell ref="O11:P12"/>
    <mergeCell ref="M14:M15"/>
    <mergeCell ref="Q14:R15"/>
    <mergeCell ref="P18:P19"/>
    <mergeCell ref="T18:U19"/>
    <mergeCell ref="T31:U32"/>
    <mergeCell ref="M34:M35"/>
    <mergeCell ref="Q34:Q35"/>
    <mergeCell ref="M21:M22"/>
    <mergeCell ref="Q21:Q22"/>
    <mergeCell ref="O25:P26"/>
    <mergeCell ref="M28:M29"/>
    <mergeCell ref="Q28:R29"/>
    <mergeCell ref="P31:P3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X50"/>
  <sheetViews>
    <sheetView showGridLines="0" showZeros="0" topLeftCell="E1" zoomScaleNormal="100" workbookViewId="0">
      <pane ySplit="7" topLeftCell="A8" activePane="bottomLeft" state="frozen"/>
      <selection activeCell="E5" sqref="E5"/>
      <selection pane="bottomLeft" activeCell="E1" sqref="E1"/>
    </sheetView>
  </sheetViews>
  <sheetFormatPr baseColWidth="10" defaultRowHeight="15" x14ac:dyDescent="0.25"/>
  <cols>
    <col min="1" max="3" width="4.7109375" style="208" customWidth="1"/>
    <col min="4" max="4" width="6.140625" style="208" customWidth="1"/>
    <col min="5" max="5" width="39.140625" style="47" customWidth="1"/>
    <col min="6" max="7" width="21.7109375" style="47" customWidth="1"/>
    <col min="8" max="8" width="11.42578125" style="47"/>
    <col min="9" max="9" width="32.85546875" style="47" customWidth="1"/>
    <col min="10" max="10" width="11.42578125" style="47"/>
    <col min="11" max="11" width="10.140625" style="47" customWidth="1"/>
    <col min="12" max="28" width="3.5703125" style="47" customWidth="1"/>
    <col min="29" max="31" width="11.42578125" style="208"/>
    <col min="32" max="41" width="11.42578125" style="47"/>
    <col min="42" max="50" width="11.42578125" style="207"/>
    <col min="51" max="16384" width="11.42578125" style="47"/>
  </cols>
  <sheetData>
    <row r="1" spans="1:30" ht="18.75" x14ac:dyDescent="0.3">
      <c r="E1" s="206" t="s">
        <v>974</v>
      </c>
      <c r="F1" s="207"/>
      <c r="G1" s="207"/>
      <c r="H1" s="207"/>
      <c r="I1" s="207"/>
      <c r="J1" s="207"/>
      <c r="K1" s="207"/>
      <c r="L1" s="207"/>
      <c r="M1" s="207"/>
      <c r="N1" s="207"/>
    </row>
    <row r="2" spans="1:30" x14ac:dyDescent="0.25">
      <c r="F2" s="208"/>
      <c r="G2" s="208"/>
      <c r="H2" s="207"/>
      <c r="I2" s="207"/>
      <c r="J2" s="207"/>
      <c r="K2" s="207"/>
      <c r="L2" s="207"/>
      <c r="M2" s="207"/>
      <c r="N2" s="207"/>
    </row>
    <row r="3" spans="1:30" ht="15.75" x14ac:dyDescent="0.25">
      <c r="E3" s="45" t="s">
        <v>391</v>
      </c>
      <c r="F3" s="208"/>
      <c r="G3" s="208"/>
      <c r="H3" s="207"/>
      <c r="I3" s="207"/>
      <c r="J3" s="207"/>
      <c r="K3" s="207"/>
      <c r="L3" s="207"/>
      <c r="M3" s="207"/>
      <c r="N3" s="207"/>
    </row>
    <row r="4" spans="1:30" ht="18.75" x14ac:dyDescent="0.3">
      <c r="E4" s="205" t="s">
        <v>56</v>
      </c>
      <c r="F4" s="29">
        <f>VLOOKUP(E4,mvd!$A$15:$B$22,2,FALSE)</f>
        <v>7</v>
      </c>
      <c r="G4" s="30"/>
      <c r="H4" s="207"/>
      <c r="I4" s="207"/>
      <c r="J4" s="207"/>
      <c r="K4" s="207"/>
      <c r="L4" s="207"/>
      <c r="M4" s="207"/>
      <c r="N4" s="207"/>
    </row>
    <row r="5" spans="1:30" x14ac:dyDescent="0.25">
      <c r="E5" s="207"/>
      <c r="F5" s="212" t="s">
        <v>41</v>
      </c>
      <c r="G5" s="31" t="str">
        <f>F4&amp;"_0"</f>
        <v>7_0</v>
      </c>
      <c r="H5" s="207"/>
      <c r="I5" s="207"/>
      <c r="J5" s="207"/>
      <c r="K5" s="207"/>
      <c r="L5" s="207"/>
      <c r="M5" s="207"/>
      <c r="N5" s="207"/>
    </row>
    <row r="6" spans="1:30" x14ac:dyDescent="0.25">
      <c r="E6" s="207"/>
      <c r="F6" s="207"/>
      <c r="G6" s="207"/>
      <c r="H6" s="207"/>
      <c r="I6" s="207"/>
      <c r="J6" s="207"/>
      <c r="K6" s="207"/>
    </row>
    <row r="7" spans="1:30" ht="46.5" customHeight="1" x14ac:dyDescent="0.25">
      <c r="D7" s="214"/>
      <c r="E7" s="256" t="s">
        <v>638</v>
      </c>
      <c r="F7" s="216" t="s">
        <v>394</v>
      </c>
      <c r="G7" s="32" t="str">
        <f>"Macrodistrito "&amp;E4</f>
        <v>Macrodistrito Centro</v>
      </c>
    </row>
    <row r="8" spans="1:30" ht="23.25" x14ac:dyDescent="0.25">
      <c r="D8" s="214"/>
      <c r="E8" s="545">
        <v>2014</v>
      </c>
      <c r="F8" s="216"/>
      <c r="G8" s="32"/>
    </row>
    <row r="9" spans="1:30" ht="21" x14ac:dyDescent="0.25">
      <c r="D9" s="214"/>
      <c r="E9" s="531"/>
      <c r="F9" s="216"/>
      <c r="G9" s="32"/>
    </row>
    <row r="10" spans="1:30" ht="15.75" x14ac:dyDescent="0.25">
      <c r="D10" s="214">
        <v>3</v>
      </c>
      <c r="E10" s="518" t="s">
        <v>942</v>
      </c>
      <c r="F10" s="252">
        <f>IFERROR(VLOOKUP(F$5,mvd!$C$14:$AD$22,movilidad!$D10,FALSE),"")</f>
        <v>7787067</v>
      </c>
      <c r="G10" s="137">
        <f>IFERROR(VLOOKUP(G$5,mvd!$C$14:$AD$22,movilidad!$D10,FALSE),"")</f>
        <v>2147238</v>
      </c>
    </row>
    <row r="11" spans="1:30" ht="15.75" x14ac:dyDescent="0.25">
      <c r="D11" s="214"/>
      <c r="E11" s="263" t="s">
        <v>940</v>
      </c>
      <c r="F11" s="264">
        <f>IFERROR(F10/$F$10*100,"")</f>
        <v>100</v>
      </c>
      <c r="G11" s="144">
        <f>IFERROR(G10/$F$10*100,"")</f>
        <v>27.574412805232061</v>
      </c>
    </row>
    <row r="12" spans="1:30" ht="16.5" thickBot="1" x14ac:dyDescent="0.3">
      <c r="D12" s="214"/>
      <c r="E12" s="263"/>
      <c r="F12" s="153"/>
      <c r="G12" s="153"/>
    </row>
    <row r="13" spans="1:30" ht="23.25" x14ac:dyDescent="0.25">
      <c r="D13" s="672" t="s">
        <v>579</v>
      </c>
      <c r="E13" s="673"/>
      <c r="F13" s="670" t="s">
        <v>578</v>
      </c>
      <c r="G13" s="671"/>
    </row>
    <row r="14" spans="1:30" ht="56.25" customHeight="1" thickBot="1" x14ac:dyDescent="0.3">
      <c r="D14" s="674"/>
      <c r="E14" s="675"/>
      <c r="F14" s="265" t="s">
        <v>941</v>
      </c>
      <c r="G14" s="155" t="str">
        <f>"Macrodistrito "&amp;E4</f>
        <v>Macrodistrito Centro</v>
      </c>
    </row>
    <row r="15" spans="1:30" ht="16.5" thickTop="1" x14ac:dyDescent="0.25">
      <c r="A15" s="266" t="s">
        <v>43</v>
      </c>
      <c r="B15" s="208">
        <v>4</v>
      </c>
      <c r="D15" s="668" t="s">
        <v>577</v>
      </c>
      <c r="E15" s="515" t="s">
        <v>44</v>
      </c>
      <c r="F15" s="267">
        <f>IFERROR(VLOOKUP($A15,mvd!$C$14:$AD$22,3,FALSE),"")</f>
        <v>984297</v>
      </c>
      <c r="G15" s="156">
        <f>IFERROR(VLOOKUP(G$5,mvd!$C$14:$AD$22,movilidad!$B15,FALSE),"")</f>
        <v>244504</v>
      </c>
    </row>
    <row r="16" spans="1:30" ht="15.75" x14ac:dyDescent="0.25">
      <c r="D16" s="668"/>
      <c r="E16" s="516" t="s">
        <v>940</v>
      </c>
      <c r="F16" s="268">
        <f>IFERROR(F15/$F$10*100,"")</f>
        <v>12.640150649788939</v>
      </c>
      <c r="G16" s="157">
        <f>IFERROR(G15/$G$10*100,"")</f>
        <v>11.386907273436853</v>
      </c>
      <c r="AC16" s="208" t="s">
        <v>44</v>
      </c>
      <c r="AD16" s="269">
        <f>G16</f>
        <v>11.386907273436853</v>
      </c>
    </row>
    <row r="17" spans="1:30" ht="15.75" x14ac:dyDescent="0.25">
      <c r="A17" s="266" t="s">
        <v>45</v>
      </c>
      <c r="B17" s="208">
        <v>5</v>
      </c>
      <c r="D17" s="668"/>
      <c r="E17" s="515" t="s">
        <v>46</v>
      </c>
      <c r="F17" s="267">
        <f>IFERROR(VLOOKUP($A17,mvd!$C$14:$AD$22,3,FALSE),"")</f>
        <v>922863</v>
      </c>
      <c r="G17" s="156">
        <f>IFERROR(VLOOKUP(G$5,mvd!$C$14:$AD$22,movilidad!$B17,FALSE),"")</f>
        <v>259702</v>
      </c>
      <c r="AC17" s="208" t="s">
        <v>46</v>
      </c>
      <c r="AD17" s="269">
        <f>G18</f>
        <v>12.094700261452154</v>
      </c>
    </row>
    <row r="18" spans="1:30" ht="15.75" x14ac:dyDescent="0.25">
      <c r="D18" s="668"/>
      <c r="E18" s="516" t="s">
        <v>940</v>
      </c>
      <c r="F18" s="268">
        <f>IFERROR(F17/$F$10*100,"")</f>
        <v>11.851227169356575</v>
      </c>
      <c r="G18" s="157">
        <f>IFERROR(G17/$G$10*100,"")</f>
        <v>12.094700261452154</v>
      </c>
      <c r="I18" s="236" t="str">
        <f>"Viajes que parten del "&amp;G7&amp;" (Nº por semana: "&amp;G10&amp;")"</f>
        <v>Viajes que parten del Macrodistrito Centro (Nº por semana: 2147238)</v>
      </c>
      <c r="AC18" s="208" t="s">
        <v>48</v>
      </c>
      <c r="AD18" s="269">
        <f>G20</f>
        <v>16.167374087083033</v>
      </c>
    </row>
    <row r="19" spans="1:30" ht="15.75" x14ac:dyDescent="0.25">
      <c r="A19" s="266" t="s">
        <v>47</v>
      </c>
      <c r="B19" s="208">
        <v>6</v>
      </c>
      <c r="D19" s="668"/>
      <c r="E19" s="515" t="s">
        <v>48</v>
      </c>
      <c r="F19" s="267">
        <f>IFERROR(VLOOKUP($A19,mvd!$C$14:$AD$22,3,FALSE),"")</f>
        <v>823008</v>
      </c>
      <c r="G19" s="156">
        <f>IFERROR(VLOOKUP(G$5,mvd!$C$14:$AD$22,movilidad!$B19,FALSE),"")</f>
        <v>347152</v>
      </c>
      <c r="I19" s="236" t="s">
        <v>580</v>
      </c>
      <c r="AC19" s="208" t="s">
        <v>50</v>
      </c>
      <c r="AD19" s="269">
        <f>G22</f>
        <v>11.242535759892476</v>
      </c>
    </row>
    <row r="20" spans="1:30" ht="15.75" x14ac:dyDescent="0.25">
      <c r="D20" s="668"/>
      <c r="E20" s="516" t="s">
        <v>940</v>
      </c>
      <c r="F20" s="268">
        <f>IFERROR(F19/$F$10*100,"")</f>
        <v>10.568908678967318</v>
      </c>
      <c r="G20" s="157">
        <f>IFERROR(G19/$G$10*100,"")</f>
        <v>16.167374087083033</v>
      </c>
      <c r="I20" s="270"/>
      <c r="J20" s="271"/>
      <c r="AC20" s="208" t="s">
        <v>52</v>
      </c>
      <c r="AD20" s="269">
        <f>G24</f>
        <v>8.3352194773006065</v>
      </c>
    </row>
    <row r="21" spans="1:30" ht="15.75" x14ac:dyDescent="0.25">
      <c r="A21" s="266" t="s">
        <v>49</v>
      </c>
      <c r="B21" s="208">
        <v>7</v>
      </c>
      <c r="D21" s="668"/>
      <c r="E21" s="515" t="s">
        <v>50</v>
      </c>
      <c r="F21" s="267">
        <f>IFERROR(VLOOKUP($A21,mvd!$C$14:$AD$22,3,FALSE),"")</f>
        <v>585648</v>
      </c>
      <c r="G21" s="156">
        <f>IFERROR(VLOOKUP(G$5,mvd!$C$14:$AD$22,movilidad!$B21,FALSE),"")</f>
        <v>241404</v>
      </c>
      <c r="AC21" s="208" t="s">
        <v>54</v>
      </c>
      <c r="AD21" s="269">
        <f>G26</f>
        <v>0.1749223886686059</v>
      </c>
    </row>
    <row r="22" spans="1:30" ht="15.75" x14ac:dyDescent="0.25">
      <c r="D22" s="668"/>
      <c r="E22" s="516" t="s">
        <v>940</v>
      </c>
      <c r="F22" s="268">
        <f>IFERROR(F21/$F$10*100,"")</f>
        <v>7.5207777202892956</v>
      </c>
      <c r="G22" s="157">
        <f>IFERROR(G21/$G$10*100,"")</f>
        <v>11.242535759892476</v>
      </c>
      <c r="AC22" s="208" t="s">
        <v>56</v>
      </c>
      <c r="AD22" s="269">
        <f>G28</f>
        <v>13.658662896241591</v>
      </c>
    </row>
    <row r="23" spans="1:30" ht="15.75" x14ac:dyDescent="0.25">
      <c r="A23" s="266" t="s">
        <v>51</v>
      </c>
      <c r="B23" s="208">
        <v>8</v>
      </c>
      <c r="D23" s="668"/>
      <c r="E23" s="515" t="s">
        <v>52</v>
      </c>
      <c r="F23" s="267">
        <f>IFERROR(VLOOKUP($A23,mvd!$C$14:$AD$22,3,FALSE),"")</f>
        <v>1015804</v>
      </c>
      <c r="G23" s="156">
        <f>IFERROR(VLOOKUP(G$5,mvd!$C$14:$AD$22,movilidad!$B23,FALSE),"")</f>
        <v>178977</v>
      </c>
      <c r="AC23" s="208" t="s">
        <v>550</v>
      </c>
      <c r="AD23" s="269">
        <f>G30</f>
        <v>26.939677855924682</v>
      </c>
    </row>
    <row r="24" spans="1:30" ht="15.75" x14ac:dyDescent="0.25">
      <c r="D24" s="668"/>
      <c r="E24" s="516" t="s">
        <v>940</v>
      </c>
      <c r="F24" s="268">
        <f>IFERROR(F23/$F$10*100,"")</f>
        <v>13.044757416367419</v>
      </c>
      <c r="G24" s="157">
        <f>IFERROR(G23/$G$10*100,"")</f>
        <v>8.3352194773006065</v>
      </c>
    </row>
    <row r="25" spans="1:30" ht="15.75" x14ac:dyDescent="0.25">
      <c r="A25" s="266" t="s">
        <v>53</v>
      </c>
      <c r="B25" s="208">
        <v>9</v>
      </c>
      <c r="D25" s="668"/>
      <c r="E25" s="515" t="s">
        <v>54</v>
      </c>
      <c r="F25" s="267">
        <f>IFERROR(VLOOKUP($A25,mvd!$C$14:$AD$22,3,FALSE),"")</f>
        <v>41516</v>
      </c>
      <c r="G25" s="156">
        <f>IFERROR(VLOOKUP(G$5,mvd!$C$14:$AD$22,movilidad!$B25,FALSE),"")</f>
        <v>3756</v>
      </c>
    </row>
    <row r="26" spans="1:30" ht="15.75" x14ac:dyDescent="0.25">
      <c r="D26" s="668"/>
      <c r="E26" s="516" t="s">
        <v>940</v>
      </c>
      <c r="F26" s="268">
        <f>IFERROR(F25/$F$10*100,"")</f>
        <v>0.53314039804717228</v>
      </c>
      <c r="G26" s="157">
        <f>IFERROR(G25/$G$10*100,"")</f>
        <v>0.1749223886686059</v>
      </c>
    </row>
    <row r="27" spans="1:30" ht="15.75" x14ac:dyDescent="0.25">
      <c r="A27" s="266" t="s">
        <v>55</v>
      </c>
      <c r="B27" s="208">
        <v>10</v>
      </c>
      <c r="D27" s="668"/>
      <c r="E27" s="515" t="s">
        <v>56</v>
      </c>
      <c r="F27" s="267">
        <f>IFERROR(VLOOKUP($A27,mvd!$C$14:$AD$22,3,FALSE),"")</f>
        <v>2147238</v>
      </c>
      <c r="G27" s="156">
        <f>IFERROR(VLOOKUP(G$5,mvd!$C$14:$AD$22,movilidad!$B27,FALSE),"")</f>
        <v>293284</v>
      </c>
    </row>
    <row r="28" spans="1:30" ht="15.75" x14ac:dyDescent="0.25">
      <c r="D28" s="668"/>
      <c r="E28" s="516" t="s">
        <v>940</v>
      </c>
      <c r="F28" s="268">
        <f>IFERROR(F27/$F$10*100,"")</f>
        <v>27.574412805232061</v>
      </c>
      <c r="G28" s="157">
        <f>IFERROR(G27/$G$10*100,"")</f>
        <v>13.658662896241591</v>
      </c>
    </row>
    <row r="29" spans="1:30" ht="15.75" x14ac:dyDescent="0.25">
      <c r="A29" s="266" t="s">
        <v>57</v>
      </c>
      <c r="B29" s="208">
        <v>11</v>
      </c>
      <c r="D29" s="668"/>
      <c r="E29" s="515" t="s">
        <v>990</v>
      </c>
      <c r="F29" s="267">
        <f>IFERROR(VLOOKUP($A29,mvd!$C$14:$AD$22,3,FALSE),"")</f>
        <v>1266693</v>
      </c>
      <c r="G29" s="156">
        <f>IFERROR(VLOOKUP(G$5,mvd!$C$14:$AD$22,movilidad!$B29,FALSE),"")</f>
        <v>578459</v>
      </c>
    </row>
    <row r="30" spans="1:30" ht="16.5" thickBot="1" x14ac:dyDescent="0.3">
      <c r="D30" s="669"/>
      <c r="E30" s="517" t="s">
        <v>940</v>
      </c>
      <c r="F30" s="272">
        <f>IFERROR(F29/$F$10*100,"")</f>
        <v>16.266625161951222</v>
      </c>
      <c r="G30" s="158">
        <f>IFERROR(G29/$G$10*100,"")</f>
        <v>26.939677855924682</v>
      </c>
    </row>
    <row r="31" spans="1:30" ht="15.75" x14ac:dyDescent="0.25">
      <c r="D31" s="214"/>
      <c r="E31" s="273"/>
      <c r="F31" s="154"/>
      <c r="G31" s="154"/>
    </row>
    <row r="32" spans="1:30" ht="31.5" x14ac:dyDescent="0.25">
      <c r="D32" s="214">
        <v>20</v>
      </c>
      <c r="E32" s="519" t="s">
        <v>575</v>
      </c>
      <c r="F32" s="274">
        <f>IFERROR(VLOOKUP(F$5,mvd!$C$14:$AD$22,movilidad!$D32,FALSE),"")</f>
        <v>23.573189595162187</v>
      </c>
      <c r="G32" s="145">
        <f>IFERROR(VLOOKUP(G$5,mvd!$C$14:$AD$22,movilidad!$D32,FALSE),"")</f>
        <v>23.779583372057264</v>
      </c>
    </row>
    <row r="33" spans="4:7" ht="15.75" x14ac:dyDescent="0.25">
      <c r="D33" s="214"/>
      <c r="E33" s="251"/>
      <c r="F33" s="274"/>
      <c r="G33" s="145"/>
    </row>
    <row r="34" spans="4:7" ht="47.25" x14ac:dyDescent="0.25">
      <c r="D34" s="214">
        <v>21</v>
      </c>
      <c r="E34" s="519" t="s">
        <v>576</v>
      </c>
      <c r="F34" s="274">
        <f>IFERROR(VLOOKUP(F$5,mvd!$C$14:$AD$22,movilidad!$D34,FALSE),"")</f>
        <v>96.602893381160399</v>
      </c>
      <c r="G34" s="145">
        <f>IFERROR(VLOOKUP(G$5,mvd!$C$14:$AD$22,movilidad!$D34,FALSE),"")</f>
        <v>115.57464895829563</v>
      </c>
    </row>
    <row r="35" spans="4:7" ht="15.75" x14ac:dyDescent="0.25">
      <c r="D35" s="214"/>
      <c r="E35" s="228"/>
      <c r="F35" s="216"/>
      <c r="G35" s="32"/>
    </row>
    <row r="36" spans="4:7" ht="15.75" x14ac:dyDescent="0.25">
      <c r="D36" s="214"/>
      <c r="E36" s="251" t="s">
        <v>558</v>
      </c>
      <c r="F36" s="275"/>
      <c r="G36" s="146"/>
    </row>
    <row r="37" spans="4:7" ht="15.75" x14ac:dyDescent="0.25">
      <c r="D37" s="214">
        <v>22</v>
      </c>
      <c r="E37" s="238" t="s">
        <v>546</v>
      </c>
      <c r="F37" s="268">
        <f>IFERROR(VLOOKUP(F$5,mvd!$C$14:$AD$22,movilidad!$D37,FALSE),"")</f>
        <v>56.14457439752978</v>
      </c>
      <c r="G37" s="143">
        <f>IFERROR(VLOOKUP(G$5,mvd!$C$14:$AD$22,movilidad!$D37,FALSE),"")</f>
        <v>53.770642363133106</v>
      </c>
    </row>
    <row r="38" spans="4:7" ht="15.75" x14ac:dyDescent="0.25">
      <c r="D38" s="214">
        <v>23</v>
      </c>
      <c r="E38" s="238" t="s">
        <v>547</v>
      </c>
      <c r="F38" s="268">
        <f>IFERROR(VLOOKUP(F$5,mvd!$C$14:$AD$22,movilidad!$D38,FALSE),"")</f>
        <v>42.477646521296528</v>
      </c>
      <c r="G38" s="143">
        <f>IFERROR(VLOOKUP(G$5,mvd!$C$14:$AD$22,movilidad!$D38,FALSE),"")</f>
        <v>45.833003535596085</v>
      </c>
    </row>
    <row r="39" spans="4:7" ht="15.75" x14ac:dyDescent="0.25">
      <c r="D39" s="214">
        <v>24</v>
      </c>
      <c r="E39" s="238" t="s">
        <v>548</v>
      </c>
      <c r="F39" s="268">
        <f>IFERROR(VLOOKUP(F$5,mvd!$C$14:$AD$22,movilidad!$D39,FALSE),"")</f>
        <v>1.377779081173685</v>
      </c>
      <c r="G39" s="143">
        <f>IFERROR(VLOOKUP(G$5,mvd!$C$14:$AD$22,movilidad!$D39,FALSE),"")</f>
        <v>0.39635410127081627</v>
      </c>
    </row>
    <row r="40" spans="4:7" ht="15.75" x14ac:dyDescent="0.25">
      <c r="D40" s="214"/>
      <c r="E40" s="228"/>
      <c r="F40" s="216"/>
      <c r="G40" s="32"/>
    </row>
    <row r="41" spans="4:7" ht="31.5" x14ac:dyDescent="0.25">
      <c r="D41" s="214"/>
      <c r="E41" s="251" t="s">
        <v>943</v>
      </c>
      <c r="F41" s="276"/>
      <c r="G41" s="147"/>
    </row>
    <row r="42" spans="4:7" ht="15.75" x14ac:dyDescent="0.25">
      <c r="D42" s="214">
        <v>25</v>
      </c>
      <c r="E42" s="238" t="s">
        <v>551</v>
      </c>
      <c r="F42" s="268">
        <f>IFERROR(VLOOKUP(F$5,mvd!$C$14:$AD$22,movilidad!$D42,FALSE),"")</f>
        <v>78.489997756354825</v>
      </c>
      <c r="G42" s="143">
        <f>IFERROR(VLOOKUP(G$5,mvd!$C$14:$AD$22,movilidad!$D42,FALSE),"")</f>
        <v>83.814686206710945</v>
      </c>
    </row>
    <row r="43" spans="4:7" ht="15.75" x14ac:dyDescent="0.25">
      <c r="D43" s="214">
        <v>26</v>
      </c>
      <c r="E43" s="238" t="s">
        <v>552</v>
      </c>
      <c r="F43" s="268">
        <f>IFERROR(VLOOKUP(F$5,mvd!$C$14:$AD$22,movilidad!$D43,FALSE),"")</f>
        <v>9.0023902381014516</v>
      </c>
      <c r="G43" s="143">
        <f>IFERROR(VLOOKUP(G$5,mvd!$C$14:$AD$22,movilidad!$D43,FALSE),"")</f>
        <v>2.1111536175108627</v>
      </c>
    </row>
    <row r="44" spans="4:7" ht="15.75" x14ac:dyDescent="0.25">
      <c r="D44" s="214">
        <v>27</v>
      </c>
      <c r="E44" s="238" t="s">
        <v>553</v>
      </c>
      <c r="F44" s="268">
        <f>IFERROR(VLOOKUP(F$5,mvd!$C$14:$AD$22,movilidad!$D44,FALSE),"")</f>
        <v>6.5744061276811063</v>
      </c>
      <c r="G44" s="143">
        <f>IFERROR(VLOOKUP(G$5,mvd!$C$14:$AD$22,movilidad!$D44,FALSE),"")</f>
        <v>5.3108277690654377</v>
      </c>
    </row>
    <row r="45" spans="4:7" ht="15.75" x14ac:dyDescent="0.25">
      <c r="D45" s="214">
        <v>28</v>
      </c>
      <c r="E45" s="238" t="s">
        <v>550</v>
      </c>
      <c r="F45" s="268">
        <f>IFERROR(VLOOKUP(F$5,mvd!$C$14:$AD$22,movilidad!$D45,FALSE),"")</f>
        <v>5.9332058778626191</v>
      </c>
      <c r="G45" s="143">
        <f>IFERROR(VLOOKUP(G$5,mvd!$C$14:$AD$22,movilidad!$D45,FALSE),"")</f>
        <v>8.7633324067127489</v>
      </c>
    </row>
    <row r="47" spans="4:7" ht="15.75" x14ac:dyDescent="0.3">
      <c r="E47" s="223" t="s">
        <v>559</v>
      </c>
    </row>
    <row r="48" spans="4:7" ht="15.75" x14ac:dyDescent="0.3">
      <c r="E48" s="224" t="s">
        <v>535</v>
      </c>
    </row>
    <row r="49" spans="5:5" ht="9" customHeight="1" x14ac:dyDescent="0.25"/>
    <row r="50" spans="5:5" ht="15.75" x14ac:dyDescent="0.3">
      <c r="E50" s="304" t="s">
        <v>851</v>
      </c>
    </row>
  </sheetData>
  <sheetProtection password="CF66" sheet="1" objects="1" scenarios="1"/>
  <mergeCells count="3">
    <mergeCell ref="D15:D30"/>
    <mergeCell ref="F13:G13"/>
    <mergeCell ref="D13:E14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mvd!$D$15:$D$21</xm:f>
          </x14:formula1>
          <xm:sqref>E4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zoomScaleNormal="100" workbookViewId="0">
      <selection activeCell="B22" sqref="B22"/>
    </sheetView>
  </sheetViews>
  <sheetFormatPr baseColWidth="10" defaultRowHeight="15" x14ac:dyDescent="0.25"/>
  <sheetData>
    <row r="1" spans="1:30" x14ac:dyDescent="0.25">
      <c r="C1">
        <v>1</v>
      </c>
      <c r="D1">
        <v>2</v>
      </c>
      <c r="E1">
        <v>3</v>
      </c>
      <c r="F1">
        <v>4</v>
      </c>
      <c r="G1">
        <v>5</v>
      </c>
      <c r="H1">
        <v>6</v>
      </c>
      <c r="I1">
        <v>7</v>
      </c>
      <c r="J1">
        <v>8</v>
      </c>
      <c r="K1">
        <v>9</v>
      </c>
      <c r="L1">
        <v>10</v>
      </c>
      <c r="M1">
        <v>11</v>
      </c>
      <c r="N1">
        <v>12</v>
      </c>
      <c r="O1">
        <v>13</v>
      </c>
      <c r="P1">
        <v>14</v>
      </c>
      <c r="Q1">
        <v>15</v>
      </c>
      <c r="R1">
        <v>16</v>
      </c>
      <c r="S1">
        <v>17</v>
      </c>
      <c r="T1">
        <v>18</v>
      </c>
      <c r="U1">
        <v>19</v>
      </c>
      <c r="V1">
        <v>20</v>
      </c>
      <c r="W1">
        <v>21</v>
      </c>
      <c r="X1">
        <v>22</v>
      </c>
      <c r="Y1">
        <v>23</v>
      </c>
      <c r="Z1">
        <v>24</v>
      </c>
      <c r="AA1">
        <v>25</v>
      </c>
      <c r="AB1">
        <v>26</v>
      </c>
      <c r="AC1">
        <v>27</v>
      </c>
      <c r="AD1">
        <v>28</v>
      </c>
    </row>
    <row r="5" spans="1:30" x14ac:dyDescent="0.25">
      <c r="D5" t="s">
        <v>410</v>
      </c>
      <c r="E5" t="s">
        <v>535</v>
      </c>
      <c r="F5" s="97" t="s">
        <v>535</v>
      </c>
      <c r="G5" s="97" t="s">
        <v>535</v>
      </c>
      <c r="H5" s="97" t="s">
        <v>535</v>
      </c>
      <c r="I5" s="97" t="s">
        <v>535</v>
      </c>
      <c r="J5" s="97" t="s">
        <v>535</v>
      </c>
      <c r="K5" s="97" t="s">
        <v>535</v>
      </c>
      <c r="L5" s="97" t="s">
        <v>535</v>
      </c>
      <c r="M5" s="97" t="s">
        <v>535</v>
      </c>
      <c r="N5" t="s">
        <v>535</v>
      </c>
      <c r="O5" t="s">
        <v>535</v>
      </c>
      <c r="P5" t="s">
        <v>535</v>
      </c>
      <c r="Q5" t="s">
        <v>535</v>
      </c>
      <c r="R5" t="s">
        <v>535</v>
      </c>
      <c r="S5" t="s">
        <v>535</v>
      </c>
      <c r="T5" t="s">
        <v>535</v>
      </c>
      <c r="U5" t="s">
        <v>535</v>
      </c>
      <c r="V5" s="73" t="s">
        <v>535</v>
      </c>
      <c r="W5" s="73" t="s">
        <v>535</v>
      </c>
      <c r="X5" t="s">
        <v>535</v>
      </c>
      <c r="Y5" t="s">
        <v>535</v>
      </c>
      <c r="Z5" t="s">
        <v>535</v>
      </c>
      <c r="AA5" s="1" t="s">
        <v>535</v>
      </c>
      <c r="AB5" s="1" t="s">
        <v>535</v>
      </c>
      <c r="AC5" s="1" t="s">
        <v>535</v>
      </c>
      <c r="AD5" s="1" t="s">
        <v>535</v>
      </c>
    </row>
    <row r="6" spans="1:30" x14ac:dyDescent="0.25">
      <c r="C6" s="17" t="s">
        <v>107</v>
      </c>
      <c r="D6" s="17" t="s">
        <v>412</v>
      </c>
      <c r="E6" t="s">
        <v>119</v>
      </c>
      <c r="F6" s="97" t="s">
        <v>119</v>
      </c>
      <c r="G6" s="97" t="s">
        <v>119</v>
      </c>
      <c r="H6" s="97" t="s">
        <v>119</v>
      </c>
      <c r="I6" s="97" t="s">
        <v>119</v>
      </c>
      <c r="J6" s="97" t="s">
        <v>119</v>
      </c>
      <c r="K6" s="97" t="s">
        <v>119</v>
      </c>
      <c r="L6" s="97" t="s">
        <v>119</v>
      </c>
      <c r="M6" s="97" t="s">
        <v>119</v>
      </c>
      <c r="N6" t="s">
        <v>119</v>
      </c>
      <c r="O6" t="s">
        <v>119</v>
      </c>
      <c r="P6" t="s">
        <v>119</v>
      </c>
      <c r="Q6" t="s">
        <v>119</v>
      </c>
      <c r="R6" t="s">
        <v>119</v>
      </c>
      <c r="S6" t="s">
        <v>119</v>
      </c>
      <c r="T6" t="s">
        <v>119</v>
      </c>
      <c r="U6" t="s">
        <v>119</v>
      </c>
      <c r="V6" s="73" t="s">
        <v>119</v>
      </c>
      <c r="W6" s="73" t="s">
        <v>119</v>
      </c>
      <c r="X6" t="s">
        <v>119</v>
      </c>
      <c r="Y6" t="s">
        <v>119</v>
      </c>
      <c r="Z6" t="s">
        <v>119</v>
      </c>
      <c r="AA6" s="1" t="s">
        <v>119</v>
      </c>
      <c r="AB6" s="1" t="s">
        <v>119</v>
      </c>
      <c r="AC6" s="1" t="s">
        <v>119</v>
      </c>
      <c r="AD6" s="1" t="s">
        <v>119</v>
      </c>
    </row>
    <row r="7" spans="1:30" x14ac:dyDescent="0.25">
      <c r="C7" s="17" t="s">
        <v>108</v>
      </c>
      <c r="D7" s="17" t="s">
        <v>0</v>
      </c>
      <c r="E7">
        <v>2014</v>
      </c>
      <c r="F7" s="97">
        <v>2014</v>
      </c>
      <c r="G7" s="97">
        <v>2014</v>
      </c>
      <c r="H7" s="97">
        <v>2014</v>
      </c>
      <c r="I7" s="97">
        <v>2014</v>
      </c>
      <c r="J7" s="97">
        <v>2014</v>
      </c>
      <c r="K7" s="97">
        <v>2014</v>
      </c>
      <c r="L7" s="97">
        <v>2014</v>
      </c>
      <c r="M7" s="97">
        <v>2014</v>
      </c>
      <c r="N7">
        <v>2014</v>
      </c>
      <c r="O7">
        <v>2014</v>
      </c>
      <c r="P7">
        <v>2014</v>
      </c>
      <c r="Q7">
        <v>2014</v>
      </c>
      <c r="R7">
        <v>2014</v>
      </c>
      <c r="S7">
        <v>2014</v>
      </c>
      <c r="T7">
        <v>2014</v>
      </c>
      <c r="U7">
        <v>2014</v>
      </c>
      <c r="V7" s="73">
        <v>2014</v>
      </c>
      <c r="W7" s="73">
        <v>2014</v>
      </c>
      <c r="X7">
        <v>2014</v>
      </c>
      <c r="Y7">
        <v>2014</v>
      </c>
      <c r="Z7">
        <v>2014</v>
      </c>
      <c r="AA7" s="1">
        <v>2014</v>
      </c>
      <c r="AB7" s="1">
        <v>2014</v>
      </c>
      <c r="AC7" s="1">
        <v>2014</v>
      </c>
      <c r="AD7" s="1">
        <v>2014</v>
      </c>
    </row>
    <row r="8" spans="1:30" x14ac:dyDescent="0.25">
      <c r="C8" s="17" t="s">
        <v>109</v>
      </c>
      <c r="D8" s="17" t="s">
        <v>37</v>
      </c>
      <c r="E8" t="s">
        <v>536</v>
      </c>
      <c r="F8" s="97" t="s">
        <v>536</v>
      </c>
      <c r="G8" s="97" t="s">
        <v>536</v>
      </c>
      <c r="H8" s="97" t="s">
        <v>536</v>
      </c>
      <c r="I8" s="97" t="s">
        <v>536</v>
      </c>
      <c r="J8" s="97" t="s">
        <v>536</v>
      </c>
      <c r="K8" s="97" t="s">
        <v>536</v>
      </c>
      <c r="L8" s="97" t="s">
        <v>536</v>
      </c>
      <c r="M8" s="97" t="s">
        <v>536</v>
      </c>
      <c r="N8" t="s">
        <v>536</v>
      </c>
      <c r="O8" t="s">
        <v>536</v>
      </c>
      <c r="P8" t="s">
        <v>536</v>
      </c>
      <c r="Q8" t="s">
        <v>536</v>
      </c>
      <c r="R8" t="s">
        <v>536</v>
      </c>
      <c r="S8" t="s">
        <v>536</v>
      </c>
      <c r="T8" t="s">
        <v>536</v>
      </c>
      <c r="U8" t="s">
        <v>536</v>
      </c>
      <c r="V8" s="73" t="s">
        <v>537</v>
      </c>
      <c r="W8" s="73" t="s">
        <v>538</v>
      </c>
      <c r="X8" t="s">
        <v>427</v>
      </c>
      <c r="Y8" t="s">
        <v>427</v>
      </c>
      <c r="Z8" t="s">
        <v>427</v>
      </c>
      <c r="AA8" s="1" t="s">
        <v>427</v>
      </c>
      <c r="AB8" s="1" t="s">
        <v>427</v>
      </c>
      <c r="AC8" s="1" t="s">
        <v>427</v>
      </c>
      <c r="AD8" s="1" t="s">
        <v>427</v>
      </c>
    </row>
    <row r="9" spans="1:30" x14ac:dyDescent="0.25">
      <c r="C9" s="17" t="s">
        <v>110</v>
      </c>
      <c r="D9" s="17" t="s">
        <v>413</v>
      </c>
      <c r="E9" t="s">
        <v>2</v>
      </c>
      <c r="F9" s="97" t="s">
        <v>539</v>
      </c>
      <c r="G9" s="97" t="s">
        <v>539</v>
      </c>
      <c r="H9" s="97" t="s">
        <v>539</v>
      </c>
      <c r="I9" s="97" t="s">
        <v>539</v>
      </c>
      <c r="J9" s="97" t="s">
        <v>539</v>
      </c>
      <c r="K9" s="97" t="s">
        <v>539</v>
      </c>
      <c r="L9" s="97" t="s">
        <v>539</v>
      </c>
      <c r="M9" s="97" t="s">
        <v>539</v>
      </c>
      <c r="N9" t="s">
        <v>540</v>
      </c>
      <c r="O9" t="s">
        <v>540</v>
      </c>
      <c r="P9" t="s">
        <v>540</v>
      </c>
      <c r="Q9" t="s">
        <v>540</v>
      </c>
      <c r="R9" t="s">
        <v>540</v>
      </c>
      <c r="S9" t="s">
        <v>540</v>
      </c>
      <c r="T9" t="s">
        <v>540</v>
      </c>
      <c r="U9" t="s">
        <v>540</v>
      </c>
      <c r="V9" s="73" t="s">
        <v>541</v>
      </c>
      <c r="W9" s="73" t="s">
        <v>541</v>
      </c>
      <c r="X9" t="s">
        <v>542</v>
      </c>
      <c r="Y9" t="s">
        <v>542</v>
      </c>
      <c r="Z9" t="s">
        <v>542</v>
      </c>
      <c r="AA9" s="1" t="s">
        <v>541</v>
      </c>
      <c r="AB9" s="1" t="s">
        <v>541</v>
      </c>
      <c r="AC9" s="1" t="s">
        <v>541</v>
      </c>
      <c r="AD9" s="1" t="s">
        <v>541</v>
      </c>
    </row>
    <row r="10" spans="1:30" x14ac:dyDescent="0.25">
      <c r="C10" s="17" t="s">
        <v>111</v>
      </c>
      <c r="D10" s="17" t="s">
        <v>414</v>
      </c>
      <c r="F10" s="97" t="s">
        <v>543</v>
      </c>
      <c r="G10" s="97" t="s">
        <v>543</v>
      </c>
      <c r="H10" s="97" t="s">
        <v>543</v>
      </c>
      <c r="I10" s="97" t="s">
        <v>543</v>
      </c>
      <c r="J10" s="97" t="s">
        <v>543</v>
      </c>
      <c r="K10" s="97" t="s">
        <v>543</v>
      </c>
      <c r="L10" s="97" t="s">
        <v>543</v>
      </c>
      <c r="M10" s="97" t="s">
        <v>543</v>
      </c>
      <c r="N10" t="s">
        <v>543</v>
      </c>
      <c r="O10" t="s">
        <v>543</v>
      </c>
      <c r="P10" t="s">
        <v>543</v>
      </c>
      <c r="Q10" t="s">
        <v>543</v>
      </c>
      <c r="R10" t="s">
        <v>543</v>
      </c>
      <c r="S10" t="s">
        <v>543</v>
      </c>
      <c r="T10" t="s">
        <v>543</v>
      </c>
      <c r="U10" t="s">
        <v>543</v>
      </c>
      <c r="V10" s="73" t="s">
        <v>544</v>
      </c>
      <c r="W10" s="73" t="s">
        <v>545</v>
      </c>
      <c r="X10" t="s">
        <v>546</v>
      </c>
      <c r="Y10" t="s">
        <v>547</v>
      </c>
      <c r="Z10" t="s">
        <v>548</v>
      </c>
      <c r="AA10" s="1" t="s">
        <v>549</v>
      </c>
      <c r="AB10" s="1" t="s">
        <v>549</v>
      </c>
      <c r="AC10" s="1" t="s">
        <v>549</v>
      </c>
      <c r="AD10" s="1" t="s">
        <v>549</v>
      </c>
    </row>
    <row r="11" spans="1:30" x14ac:dyDescent="0.25">
      <c r="C11" s="17" t="s">
        <v>112</v>
      </c>
      <c r="D11" s="17" t="s">
        <v>415</v>
      </c>
      <c r="E11" t="s">
        <v>2</v>
      </c>
      <c r="F11" s="97" t="s">
        <v>44</v>
      </c>
      <c r="G11" s="97" t="s">
        <v>46</v>
      </c>
      <c r="H11" s="97" t="s">
        <v>48</v>
      </c>
      <c r="I11" s="97" t="s">
        <v>50</v>
      </c>
      <c r="J11" s="97" t="s">
        <v>52</v>
      </c>
      <c r="K11" s="97" t="s">
        <v>54</v>
      </c>
      <c r="L11" s="97" t="s">
        <v>56</v>
      </c>
      <c r="M11" s="97" t="s">
        <v>550</v>
      </c>
      <c r="N11" t="s">
        <v>44</v>
      </c>
      <c r="O11" t="s">
        <v>46</v>
      </c>
      <c r="P11" t="s">
        <v>48</v>
      </c>
      <c r="Q11" t="s">
        <v>50</v>
      </c>
      <c r="R11" t="s">
        <v>52</v>
      </c>
      <c r="S11" t="s">
        <v>54</v>
      </c>
      <c r="T11" t="s">
        <v>56</v>
      </c>
      <c r="U11" t="s">
        <v>550</v>
      </c>
      <c r="V11" s="73"/>
      <c r="W11" s="73"/>
      <c r="AA11" s="1" t="s">
        <v>551</v>
      </c>
      <c r="AB11" s="1" t="s">
        <v>552</v>
      </c>
      <c r="AC11" s="1" t="s">
        <v>553</v>
      </c>
      <c r="AD11" s="1" t="s">
        <v>550</v>
      </c>
    </row>
    <row r="12" spans="1:30" x14ac:dyDescent="0.25">
      <c r="C12" s="17" t="s">
        <v>113</v>
      </c>
      <c r="D12" s="17" t="s">
        <v>416</v>
      </c>
      <c r="F12" s="97"/>
      <c r="G12" s="97"/>
      <c r="H12" s="97"/>
      <c r="I12" s="97"/>
      <c r="J12" s="97"/>
      <c r="K12" s="97"/>
      <c r="L12" s="97"/>
      <c r="M12" s="97"/>
      <c r="V12" s="73"/>
      <c r="W12" s="73"/>
      <c r="AA12" s="1"/>
      <c r="AB12" s="1"/>
      <c r="AC12" s="1"/>
      <c r="AD12" s="1"/>
    </row>
    <row r="13" spans="1:30" x14ac:dyDescent="0.25">
      <c r="C13" s="17" t="s">
        <v>114</v>
      </c>
      <c r="D13" s="17" t="s">
        <v>417</v>
      </c>
      <c r="E13" t="s">
        <v>554</v>
      </c>
      <c r="F13" s="97" t="s">
        <v>554</v>
      </c>
      <c r="G13" s="97" t="s">
        <v>554</v>
      </c>
      <c r="H13" s="97" t="s">
        <v>554</v>
      </c>
      <c r="I13" s="97" t="s">
        <v>554</v>
      </c>
      <c r="J13" s="97" t="s">
        <v>554</v>
      </c>
      <c r="K13" s="97" t="s">
        <v>554</v>
      </c>
      <c r="L13" s="97" t="s">
        <v>554</v>
      </c>
      <c r="M13" s="97" t="s">
        <v>554</v>
      </c>
      <c r="N13" t="s">
        <v>554</v>
      </c>
      <c r="O13" t="s">
        <v>554</v>
      </c>
      <c r="P13" t="s">
        <v>554</v>
      </c>
      <c r="Q13" t="s">
        <v>554</v>
      </c>
      <c r="R13" t="s">
        <v>554</v>
      </c>
      <c r="S13" t="s">
        <v>554</v>
      </c>
      <c r="T13" t="s">
        <v>554</v>
      </c>
      <c r="U13" t="s">
        <v>554</v>
      </c>
      <c r="V13" s="73"/>
      <c r="W13" s="73"/>
      <c r="AA13" s="1"/>
      <c r="AB13" s="1"/>
      <c r="AC13" s="1"/>
      <c r="AD13" s="1"/>
    </row>
    <row r="14" spans="1:30" x14ac:dyDescent="0.25">
      <c r="A14" s="4" t="s">
        <v>42</v>
      </c>
      <c r="B14">
        <v>0</v>
      </c>
      <c r="C14" s="3" t="s">
        <v>41</v>
      </c>
      <c r="D14" s="4" t="s">
        <v>42</v>
      </c>
      <c r="E14" s="5">
        <v>7787067</v>
      </c>
      <c r="F14" s="133">
        <v>1076657</v>
      </c>
      <c r="G14" s="133">
        <v>937032</v>
      </c>
      <c r="H14" s="133">
        <v>887649</v>
      </c>
      <c r="I14" s="133">
        <v>586521</v>
      </c>
      <c r="J14" s="135">
        <v>1022613</v>
      </c>
      <c r="K14" s="133">
        <v>42867</v>
      </c>
      <c r="L14" s="133">
        <v>1994257</v>
      </c>
      <c r="M14" s="133">
        <v>1239471</v>
      </c>
      <c r="N14" s="5">
        <v>984297</v>
      </c>
      <c r="O14" s="5">
        <v>922863</v>
      </c>
      <c r="P14" s="5">
        <v>823008</v>
      </c>
      <c r="Q14" s="5">
        <v>585648</v>
      </c>
      <c r="R14" s="135">
        <v>1015804</v>
      </c>
      <c r="S14" s="5">
        <v>41516</v>
      </c>
      <c r="T14" s="5">
        <v>2147238</v>
      </c>
      <c r="U14" s="5">
        <v>1266693</v>
      </c>
      <c r="V14" s="117">
        <v>23.573189595162187</v>
      </c>
      <c r="W14" s="117">
        <v>96.602893381160399</v>
      </c>
      <c r="X14" s="7">
        <v>56.14457439752978</v>
      </c>
      <c r="Y14" s="7">
        <v>42.477646521296528</v>
      </c>
      <c r="Z14" s="7">
        <v>1.377779081173685</v>
      </c>
      <c r="AA14" s="6">
        <v>78.489997756354825</v>
      </c>
      <c r="AB14" s="6">
        <v>9.0023902381014516</v>
      </c>
      <c r="AC14" s="6">
        <v>6.5744061276811063</v>
      </c>
      <c r="AD14" s="6">
        <v>5.9332058778626191</v>
      </c>
    </row>
    <row r="15" spans="1:30" x14ac:dyDescent="0.25">
      <c r="A15" s="9" t="s">
        <v>44</v>
      </c>
      <c r="B15">
        <v>1</v>
      </c>
      <c r="C15" s="3" t="s">
        <v>43</v>
      </c>
      <c r="D15" s="9" t="s">
        <v>44</v>
      </c>
      <c r="E15" s="10">
        <v>984297</v>
      </c>
      <c r="F15" s="134">
        <v>267586</v>
      </c>
      <c r="G15" s="134">
        <v>92939</v>
      </c>
      <c r="H15" s="134">
        <v>58601</v>
      </c>
      <c r="I15" s="134">
        <v>20705</v>
      </c>
      <c r="J15" s="136">
        <v>120639</v>
      </c>
      <c r="K15" s="134">
        <v>3772</v>
      </c>
      <c r="L15" s="134">
        <v>271849</v>
      </c>
      <c r="M15" s="134">
        <v>148206</v>
      </c>
      <c r="N15" s="10">
        <v>267586</v>
      </c>
      <c r="O15" s="10">
        <v>94889</v>
      </c>
      <c r="P15" s="10">
        <v>94625</v>
      </c>
      <c r="Q15" s="10">
        <v>48745</v>
      </c>
      <c r="R15" s="136">
        <v>104817</v>
      </c>
      <c r="S15" s="10">
        <v>3025</v>
      </c>
      <c r="T15" s="10">
        <v>244504</v>
      </c>
      <c r="U15" s="10">
        <v>218466</v>
      </c>
      <c r="V15" s="119">
        <v>24.105629733362619</v>
      </c>
      <c r="W15" s="119">
        <v>83.901092396475917</v>
      </c>
      <c r="X15" s="139">
        <v>54.053657918254785</v>
      </c>
      <c r="Y15" s="139">
        <v>45.004907293673199</v>
      </c>
      <c r="Z15" s="139">
        <v>0.94143478807201575</v>
      </c>
      <c r="AA15" s="11">
        <v>62.452234936307448</v>
      </c>
      <c r="AB15" s="11">
        <v>24.945149390496123</v>
      </c>
      <c r="AC15" s="11">
        <v>3.7039766207049842</v>
      </c>
      <c r="AD15" s="11">
        <v>8.8986390524914469</v>
      </c>
    </row>
    <row r="16" spans="1:30" x14ac:dyDescent="0.25">
      <c r="A16" s="9" t="s">
        <v>46</v>
      </c>
      <c r="B16">
        <v>2</v>
      </c>
      <c r="C16" s="3" t="s">
        <v>45</v>
      </c>
      <c r="D16" s="9" t="s">
        <v>46</v>
      </c>
      <c r="E16" s="10">
        <v>922863</v>
      </c>
      <c r="F16" s="134">
        <v>94889</v>
      </c>
      <c r="G16" s="134">
        <v>227151</v>
      </c>
      <c r="H16" s="134">
        <v>69123</v>
      </c>
      <c r="I16" s="134">
        <v>23406</v>
      </c>
      <c r="J16" s="136">
        <v>45508</v>
      </c>
      <c r="K16" s="134">
        <v>5122</v>
      </c>
      <c r="L16" s="134">
        <v>239913</v>
      </c>
      <c r="M16" s="134">
        <v>217751</v>
      </c>
      <c r="N16" s="10">
        <v>92939</v>
      </c>
      <c r="O16" s="10">
        <v>227151</v>
      </c>
      <c r="P16" s="10">
        <v>51235</v>
      </c>
      <c r="Q16" s="10">
        <v>28785</v>
      </c>
      <c r="R16" s="136">
        <v>62719</v>
      </c>
      <c r="S16" s="10">
        <v>5403</v>
      </c>
      <c r="T16" s="10">
        <v>259702</v>
      </c>
      <c r="U16" s="10">
        <v>209098</v>
      </c>
      <c r="V16" s="119">
        <v>22.838901080013979</v>
      </c>
      <c r="W16" s="119">
        <v>82.920985972285152</v>
      </c>
      <c r="X16" s="139">
        <v>55.718044914742158</v>
      </c>
      <c r="Y16" s="139">
        <v>43.67920681024647</v>
      </c>
      <c r="Z16" s="139">
        <v>0.60274827501137906</v>
      </c>
      <c r="AA16" s="11">
        <v>82.128892114065977</v>
      </c>
      <c r="AB16" s="11">
        <v>11.312968049115717</v>
      </c>
      <c r="AC16" s="11">
        <v>3.7427632297018079</v>
      </c>
      <c r="AD16" s="11">
        <v>2.815376607116491</v>
      </c>
    </row>
    <row r="17" spans="1:30" x14ac:dyDescent="0.25">
      <c r="A17" s="9" t="s">
        <v>48</v>
      </c>
      <c r="B17">
        <v>3</v>
      </c>
      <c r="C17" s="3" t="s">
        <v>47</v>
      </c>
      <c r="D17" s="9" t="s">
        <v>48</v>
      </c>
      <c r="E17" s="10">
        <v>823008</v>
      </c>
      <c r="F17" s="134">
        <v>94625</v>
      </c>
      <c r="G17" s="134">
        <v>51235</v>
      </c>
      <c r="H17" s="134">
        <v>200510</v>
      </c>
      <c r="I17" s="134">
        <v>38292</v>
      </c>
      <c r="J17" s="136">
        <v>48288</v>
      </c>
      <c r="K17" s="134">
        <v>1110</v>
      </c>
      <c r="L17" s="134">
        <v>282737</v>
      </c>
      <c r="M17" s="134">
        <v>106211</v>
      </c>
      <c r="N17" s="10">
        <v>58601</v>
      </c>
      <c r="O17" s="10">
        <v>69123</v>
      </c>
      <c r="P17" s="10">
        <v>200510</v>
      </c>
      <c r="Q17" s="10">
        <v>34652</v>
      </c>
      <c r="R17" s="136">
        <v>65707</v>
      </c>
      <c r="S17" s="10">
        <v>1011</v>
      </c>
      <c r="T17" s="10">
        <v>347152</v>
      </c>
      <c r="U17" s="10">
        <v>110893</v>
      </c>
      <c r="V17" s="119">
        <v>20.119732520962856</v>
      </c>
      <c r="W17" s="119">
        <v>87.795656521640794</v>
      </c>
      <c r="X17" s="139">
        <v>56.246691624000803</v>
      </c>
      <c r="Y17" s="139">
        <v>41.735786531425418</v>
      </c>
      <c r="Z17" s="139">
        <v>2.0175218445737784</v>
      </c>
      <c r="AA17" s="11">
        <v>82.907054395691674</v>
      </c>
      <c r="AB17" s="11">
        <v>3.6156691380463886</v>
      </c>
      <c r="AC17" s="11">
        <v>7.5178099191435974</v>
      </c>
      <c r="AD17" s="11">
        <v>5.959466547118339</v>
      </c>
    </row>
    <row r="18" spans="1:30" x14ac:dyDescent="0.25">
      <c r="A18" s="9" t="s">
        <v>50</v>
      </c>
      <c r="B18">
        <v>4</v>
      </c>
      <c r="C18" s="3" t="s">
        <v>49</v>
      </c>
      <c r="D18" s="9" t="s">
        <v>50</v>
      </c>
      <c r="E18" s="10">
        <v>585648</v>
      </c>
      <c r="F18" s="134">
        <v>48745</v>
      </c>
      <c r="G18" s="134">
        <v>28785</v>
      </c>
      <c r="H18" s="134">
        <v>34652</v>
      </c>
      <c r="I18" s="134">
        <v>183227</v>
      </c>
      <c r="J18" s="136">
        <v>46405</v>
      </c>
      <c r="K18" s="134">
        <v>586</v>
      </c>
      <c r="L18" s="134">
        <v>209187</v>
      </c>
      <c r="M18" s="134">
        <v>34061</v>
      </c>
      <c r="N18" s="10">
        <v>20705</v>
      </c>
      <c r="O18" s="10">
        <v>23406</v>
      </c>
      <c r="P18" s="10">
        <v>38292</v>
      </c>
      <c r="Q18" s="10">
        <v>183227</v>
      </c>
      <c r="R18" s="136">
        <v>42195</v>
      </c>
      <c r="S18" s="10">
        <v>586</v>
      </c>
      <c r="T18" s="10">
        <v>241404</v>
      </c>
      <c r="U18" s="10">
        <v>36706</v>
      </c>
      <c r="V18" s="119">
        <v>20.021135984605767</v>
      </c>
      <c r="W18" s="119">
        <v>100.93556062132085</v>
      </c>
      <c r="X18" s="139">
        <v>57.411736767505495</v>
      </c>
      <c r="Y18" s="139">
        <v>40.576313760773267</v>
      </c>
      <c r="Z18" s="139">
        <v>2.0119494717212376</v>
      </c>
      <c r="AA18" s="11">
        <v>84.873739084990561</v>
      </c>
      <c r="AB18" s="11">
        <v>5.3669947271429903</v>
      </c>
      <c r="AC18" s="11">
        <v>6.6072513213590103</v>
      </c>
      <c r="AD18" s="11">
        <v>3.1520148665074288</v>
      </c>
    </row>
    <row r="19" spans="1:30" x14ac:dyDescent="0.25">
      <c r="A19" s="9" t="s">
        <v>52</v>
      </c>
      <c r="B19">
        <v>5</v>
      </c>
      <c r="C19" s="3" t="s">
        <v>51</v>
      </c>
      <c r="D19" s="9" t="s">
        <v>52</v>
      </c>
      <c r="E19" s="10">
        <v>1015804</v>
      </c>
      <c r="F19" s="134">
        <v>104817</v>
      </c>
      <c r="G19" s="134">
        <v>62719</v>
      </c>
      <c r="H19" s="134">
        <v>65707</v>
      </c>
      <c r="I19" s="134">
        <v>42195</v>
      </c>
      <c r="J19" s="136">
        <v>450102</v>
      </c>
      <c r="K19" s="134">
        <v>6562</v>
      </c>
      <c r="L19" s="134">
        <v>151163</v>
      </c>
      <c r="M19" s="134">
        <v>132539</v>
      </c>
      <c r="N19" s="10">
        <v>120639</v>
      </c>
      <c r="O19" s="10">
        <v>45508</v>
      </c>
      <c r="P19" s="10">
        <v>48288</v>
      </c>
      <c r="Q19" s="10">
        <v>46405</v>
      </c>
      <c r="R19" s="136">
        <v>450102</v>
      </c>
      <c r="S19" s="10">
        <v>5680</v>
      </c>
      <c r="T19" s="10">
        <v>178977</v>
      </c>
      <c r="U19" s="10">
        <v>127014</v>
      </c>
      <c r="V19" s="119">
        <v>25.148988421526596</v>
      </c>
      <c r="W19" s="119">
        <v>123.83997814469042</v>
      </c>
      <c r="X19" s="139">
        <v>58.26113984347068</v>
      </c>
      <c r="Y19" s="139">
        <v>40.056866029025024</v>
      </c>
      <c r="Z19" s="139">
        <v>1.6819941275042964</v>
      </c>
      <c r="AA19" s="11">
        <v>74.899418844501511</v>
      </c>
      <c r="AB19" s="11">
        <v>5.0246857461853827</v>
      </c>
      <c r="AC19" s="11">
        <v>11.910728535614229</v>
      </c>
      <c r="AD19" s="11">
        <v>8.1651668736988796</v>
      </c>
    </row>
    <row r="20" spans="1:30" x14ac:dyDescent="0.25">
      <c r="A20" s="9" t="s">
        <v>54</v>
      </c>
      <c r="B20">
        <v>6</v>
      </c>
      <c r="C20" s="3" t="s">
        <v>53</v>
      </c>
      <c r="D20" s="9" t="s">
        <v>54</v>
      </c>
      <c r="E20" s="10">
        <v>41516</v>
      </c>
      <c r="F20" s="134">
        <v>3025</v>
      </c>
      <c r="G20" s="134">
        <v>5403</v>
      </c>
      <c r="H20" s="134">
        <v>1011</v>
      </c>
      <c r="I20" s="134">
        <v>586</v>
      </c>
      <c r="J20" s="136">
        <v>5680</v>
      </c>
      <c r="K20" s="134">
        <v>4380</v>
      </c>
      <c r="L20" s="134">
        <v>3384</v>
      </c>
      <c r="M20" s="134">
        <v>18047</v>
      </c>
      <c r="N20" s="10">
        <v>3772</v>
      </c>
      <c r="O20" s="10">
        <v>5122</v>
      </c>
      <c r="P20" s="10">
        <v>1110</v>
      </c>
      <c r="Q20" s="10">
        <v>586</v>
      </c>
      <c r="R20" s="136">
        <v>6562</v>
      </c>
      <c r="S20" s="10">
        <v>4380</v>
      </c>
      <c r="T20" s="10">
        <v>3756</v>
      </c>
      <c r="U20" s="10">
        <v>17579</v>
      </c>
      <c r="V20" s="119">
        <v>29.774366562456546</v>
      </c>
      <c r="W20" s="119">
        <v>138.11725269435129</v>
      </c>
      <c r="X20" s="139">
        <v>61.765662585571476</v>
      </c>
      <c r="Y20" s="139">
        <v>35.67330020243142</v>
      </c>
      <c r="Z20" s="139">
        <v>2.5610372119971032</v>
      </c>
      <c r="AA20" s="11">
        <v>80.336241408840337</v>
      </c>
      <c r="AB20" s="11">
        <v>9.7179149666248119E-2</v>
      </c>
      <c r="AC20" s="11">
        <v>7.3761487208761922</v>
      </c>
      <c r="AD20" s="11">
        <v>12.190430720617229</v>
      </c>
    </row>
    <row r="21" spans="1:30" x14ac:dyDescent="0.25">
      <c r="A21" s="9" t="s">
        <v>56</v>
      </c>
      <c r="B21">
        <v>7</v>
      </c>
      <c r="C21" s="3" t="s">
        <v>55</v>
      </c>
      <c r="D21" s="9" t="s">
        <v>56</v>
      </c>
      <c r="E21" s="10">
        <v>2147238</v>
      </c>
      <c r="F21" s="134">
        <v>244504</v>
      </c>
      <c r="G21" s="134">
        <v>259702</v>
      </c>
      <c r="H21" s="134">
        <v>347152</v>
      </c>
      <c r="I21" s="134">
        <v>241404</v>
      </c>
      <c r="J21" s="136">
        <v>178977</v>
      </c>
      <c r="K21" s="134">
        <v>3756</v>
      </c>
      <c r="L21" s="134">
        <v>293284</v>
      </c>
      <c r="M21" s="134">
        <v>578459</v>
      </c>
      <c r="N21" s="10">
        <v>271849</v>
      </c>
      <c r="O21" s="10">
        <v>239913</v>
      </c>
      <c r="P21" s="10">
        <v>282737</v>
      </c>
      <c r="Q21" s="10">
        <v>209187</v>
      </c>
      <c r="R21" s="136">
        <v>151163</v>
      </c>
      <c r="S21" s="10">
        <v>3384</v>
      </c>
      <c r="T21" s="10">
        <v>293284</v>
      </c>
      <c r="U21" s="10">
        <v>542740</v>
      </c>
      <c r="V21" s="119">
        <v>23.779583372057264</v>
      </c>
      <c r="W21" s="119">
        <v>115.57464895829563</v>
      </c>
      <c r="X21" s="139">
        <v>53.770642363133106</v>
      </c>
      <c r="Y21" s="139">
        <v>45.833003535596085</v>
      </c>
      <c r="Z21" s="139">
        <v>0.39635410127081627</v>
      </c>
      <c r="AA21" s="11">
        <v>83.814686206710945</v>
      </c>
      <c r="AB21" s="11">
        <v>2.1111536175108627</v>
      </c>
      <c r="AC21" s="11">
        <v>5.3108277690654377</v>
      </c>
      <c r="AD21" s="11">
        <v>8.7633324067127489</v>
      </c>
    </row>
    <row r="22" spans="1:30" x14ac:dyDescent="0.25">
      <c r="A22" s="9" t="s">
        <v>550</v>
      </c>
      <c r="B22">
        <v>8</v>
      </c>
      <c r="C22" s="3" t="s">
        <v>57</v>
      </c>
      <c r="D22" s="9" t="s">
        <v>550</v>
      </c>
      <c r="E22" s="140">
        <v>1266693</v>
      </c>
      <c r="F22" s="140">
        <v>218466</v>
      </c>
      <c r="G22" s="140">
        <v>209098</v>
      </c>
      <c r="H22" s="140">
        <v>110893</v>
      </c>
      <c r="I22" s="140">
        <v>36706</v>
      </c>
      <c r="J22" s="140">
        <v>127014</v>
      </c>
      <c r="K22" s="140">
        <v>17579</v>
      </c>
      <c r="L22" s="140">
        <v>542740</v>
      </c>
      <c r="M22" s="140">
        <v>4197</v>
      </c>
      <c r="N22" s="140">
        <v>148206</v>
      </c>
      <c r="O22" s="140">
        <v>217751</v>
      </c>
      <c r="P22" s="140">
        <v>106211</v>
      </c>
      <c r="Q22" s="140">
        <v>34061</v>
      </c>
      <c r="R22" s="140">
        <v>132539</v>
      </c>
      <c r="S22" s="140">
        <v>18047</v>
      </c>
      <c r="T22" s="140">
        <v>578459</v>
      </c>
      <c r="U22" s="140">
        <v>4197</v>
      </c>
      <c r="V22" s="140" t="s">
        <v>467</v>
      </c>
      <c r="W22" s="140" t="s">
        <v>467</v>
      </c>
      <c r="X22" s="140" t="s">
        <v>467</v>
      </c>
      <c r="Y22" s="140" t="s">
        <v>467</v>
      </c>
      <c r="Z22" s="140" t="s">
        <v>467</v>
      </c>
      <c r="AA22" s="140" t="s">
        <v>467</v>
      </c>
      <c r="AB22" s="140" t="s">
        <v>467</v>
      </c>
      <c r="AC22" s="140" t="s">
        <v>467</v>
      </c>
      <c r="AD22" s="140" t="s">
        <v>467</v>
      </c>
    </row>
    <row r="24" spans="1:30" x14ac:dyDescent="0.25">
      <c r="F24" t="s">
        <v>539</v>
      </c>
    </row>
    <row r="25" spans="1:30" ht="15.75" x14ac:dyDescent="0.25">
      <c r="F25" s="9" t="s">
        <v>44</v>
      </c>
      <c r="G25" s="9" t="s">
        <v>46</v>
      </c>
      <c r="H25" s="9" t="s">
        <v>48</v>
      </c>
      <c r="I25" s="9" t="s">
        <v>50</v>
      </c>
      <c r="J25" s="9" t="s">
        <v>52</v>
      </c>
      <c r="K25" s="9" t="s">
        <v>54</v>
      </c>
      <c r="L25" s="9" t="s">
        <v>56</v>
      </c>
      <c r="M25" s="9" t="s">
        <v>550</v>
      </c>
      <c r="N25" s="25" t="s">
        <v>42</v>
      </c>
    </row>
    <row r="26" spans="1:30" ht="15.75" x14ac:dyDescent="0.25">
      <c r="D26" t="s">
        <v>555</v>
      </c>
      <c r="E26" s="9" t="s">
        <v>44</v>
      </c>
      <c r="F26" s="8">
        <f>F15/$E15*100</f>
        <v>27.185493809287237</v>
      </c>
      <c r="G26" s="8">
        <f t="shared" ref="G26:M26" si="0">G15/$E15*100</f>
        <v>9.4421704018197765</v>
      </c>
      <c r="H26" s="8">
        <f t="shared" si="0"/>
        <v>5.9535892113864008</v>
      </c>
      <c r="I26" s="8">
        <f t="shared" si="0"/>
        <v>2.1035317592149525</v>
      </c>
      <c r="J26" s="8">
        <f t="shared" si="0"/>
        <v>12.256361646941929</v>
      </c>
      <c r="K26" s="8">
        <f t="shared" si="0"/>
        <v>0.38321766702529825</v>
      </c>
      <c r="L26" s="8">
        <f t="shared" si="0"/>
        <v>27.618594794050981</v>
      </c>
      <c r="M26" s="8">
        <f t="shared" si="0"/>
        <v>15.057040710273423</v>
      </c>
      <c r="N26" s="142">
        <f t="shared" ref="N26:N33" si="1">SUM(F26:M26)</f>
        <v>100.00000000000001</v>
      </c>
    </row>
    <row r="27" spans="1:30" ht="15.75" x14ac:dyDescent="0.25">
      <c r="E27" s="9" t="s">
        <v>46</v>
      </c>
      <c r="F27" s="112">
        <f t="shared" ref="F27:M27" si="2">F16/$E16*100</f>
        <v>10.282024525850533</v>
      </c>
      <c r="G27" s="112">
        <f t="shared" si="2"/>
        <v>24.613729231749456</v>
      </c>
      <c r="H27" s="112">
        <f t="shared" si="2"/>
        <v>7.4900608215954056</v>
      </c>
      <c r="I27" s="112">
        <f t="shared" si="2"/>
        <v>2.5362377731039167</v>
      </c>
      <c r="J27" s="112">
        <f t="shared" si="2"/>
        <v>4.931176133402249</v>
      </c>
      <c r="K27" s="112">
        <f t="shared" si="2"/>
        <v>0.55501195735445019</v>
      </c>
      <c r="L27" s="112">
        <f t="shared" si="2"/>
        <v>25.996599711983254</v>
      </c>
      <c r="M27" s="112">
        <f t="shared" si="2"/>
        <v>23.595159844960737</v>
      </c>
      <c r="N27" s="142">
        <f t="shared" si="1"/>
        <v>100</v>
      </c>
    </row>
    <row r="28" spans="1:30" ht="15.75" x14ac:dyDescent="0.25">
      <c r="E28" s="9" t="s">
        <v>48</v>
      </c>
      <c r="F28" s="112">
        <f t="shared" ref="F28:M28" si="3">F17/$E17*100</f>
        <v>11.497458104902989</v>
      </c>
      <c r="G28" s="112">
        <f t="shared" si="3"/>
        <v>6.2253343831408685</v>
      </c>
      <c r="H28" s="112">
        <f t="shared" si="3"/>
        <v>24.363068159726271</v>
      </c>
      <c r="I28" s="112">
        <f t="shared" si="3"/>
        <v>4.652688673743147</v>
      </c>
      <c r="J28" s="112">
        <f t="shared" si="3"/>
        <v>5.8672576694272722</v>
      </c>
      <c r="K28" s="112">
        <f t="shared" si="3"/>
        <v>0.13487110696372331</v>
      </c>
      <c r="L28" s="112">
        <f t="shared" si="3"/>
        <v>34.354101053695715</v>
      </c>
      <c r="M28" s="112">
        <f t="shared" si="3"/>
        <v>12.905220848400015</v>
      </c>
      <c r="N28" s="142">
        <f t="shared" si="1"/>
        <v>100.00000000000001</v>
      </c>
    </row>
    <row r="29" spans="1:30" ht="15.75" x14ac:dyDescent="0.25">
      <c r="E29" s="9" t="s">
        <v>50</v>
      </c>
      <c r="F29" s="112">
        <f t="shared" ref="F29:M29" si="4">F18/$E18*100</f>
        <v>8.3232590224844962</v>
      </c>
      <c r="G29" s="112">
        <f t="shared" si="4"/>
        <v>4.9150684370133595</v>
      </c>
      <c r="H29" s="112">
        <f t="shared" si="4"/>
        <v>5.9168647378630164</v>
      </c>
      <c r="I29" s="112">
        <f t="shared" si="4"/>
        <v>31.286199218643279</v>
      </c>
      <c r="J29" s="112">
        <f t="shared" si="4"/>
        <v>7.9237016091577201</v>
      </c>
      <c r="K29" s="112">
        <f t="shared" si="4"/>
        <v>0.10006010436303037</v>
      </c>
      <c r="L29" s="112">
        <f t="shared" si="4"/>
        <v>35.718895992131792</v>
      </c>
      <c r="M29" s="112">
        <f t="shared" si="4"/>
        <v>5.8159508783433056</v>
      </c>
      <c r="N29" s="142">
        <f t="shared" si="1"/>
        <v>100</v>
      </c>
    </row>
    <row r="30" spans="1:30" ht="15.75" x14ac:dyDescent="0.25">
      <c r="E30" s="9" t="s">
        <v>52</v>
      </c>
      <c r="F30" s="112">
        <f t="shared" ref="F30:M30" si="5">F19/$E19*100</f>
        <v>10.318624459049186</v>
      </c>
      <c r="G30" s="112">
        <f t="shared" si="5"/>
        <v>6.1743210304350056</v>
      </c>
      <c r="H30" s="112">
        <f t="shared" si="5"/>
        <v>6.4684722643344585</v>
      </c>
      <c r="I30" s="112">
        <f t="shared" si="5"/>
        <v>4.1538525148552283</v>
      </c>
      <c r="J30" s="112">
        <f t="shared" si="5"/>
        <v>44.309925930592911</v>
      </c>
      <c r="K30" s="112">
        <f t="shared" si="5"/>
        <v>0.64599076199739325</v>
      </c>
      <c r="L30" s="112">
        <f t="shared" si="5"/>
        <v>14.881118798508375</v>
      </c>
      <c r="M30" s="112">
        <f t="shared" si="5"/>
        <v>13.047694240227445</v>
      </c>
      <c r="N30" s="142">
        <f t="shared" si="1"/>
        <v>100.00000000000001</v>
      </c>
    </row>
    <row r="31" spans="1:30" ht="15.75" x14ac:dyDescent="0.25">
      <c r="E31" s="9" t="s">
        <v>54</v>
      </c>
      <c r="F31" s="112">
        <f t="shared" ref="F31:M31" si="6">F20/$E20*100</f>
        <v>7.2863474323152513</v>
      </c>
      <c r="G31" s="112">
        <f t="shared" si="6"/>
        <v>13.014259562578284</v>
      </c>
      <c r="H31" s="112">
        <f t="shared" si="6"/>
        <v>2.4352057038250314</v>
      </c>
      <c r="I31" s="112">
        <f t="shared" si="6"/>
        <v>1.4115039984584257</v>
      </c>
      <c r="J31" s="112">
        <f t="shared" si="6"/>
        <v>13.681472203487813</v>
      </c>
      <c r="K31" s="112">
        <f t="shared" si="6"/>
        <v>10.550149340013489</v>
      </c>
      <c r="L31" s="112">
        <f t="shared" si="6"/>
        <v>8.151074284613161</v>
      </c>
      <c r="M31" s="112">
        <f t="shared" si="6"/>
        <v>43.469987474708546</v>
      </c>
      <c r="N31" s="142">
        <f t="shared" si="1"/>
        <v>100</v>
      </c>
    </row>
    <row r="32" spans="1:30" ht="15.75" x14ac:dyDescent="0.25">
      <c r="E32" s="9" t="s">
        <v>56</v>
      </c>
      <c r="F32" s="112">
        <f t="shared" ref="F32:M32" si="7">F21/$E21*100</f>
        <v>11.386907273436853</v>
      </c>
      <c r="G32" s="112">
        <f t="shared" si="7"/>
        <v>12.094700261452154</v>
      </c>
      <c r="H32" s="112">
        <f t="shared" si="7"/>
        <v>16.167374087083033</v>
      </c>
      <c r="I32" s="112">
        <f t="shared" si="7"/>
        <v>11.242535759892476</v>
      </c>
      <c r="J32" s="112">
        <f t="shared" si="7"/>
        <v>8.3352194773006065</v>
      </c>
      <c r="K32" s="112">
        <f t="shared" si="7"/>
        <v>0.1749223886686059</v>
      </c>
      <c r="L32" s="112">
        <f t="shared" si="7"/>
        <v>13.658662896241591</v>
      </c>
      <c r="M32" s="112">
        <f t="shared" si="7"/>
        <v>26.939677855924682</v>
      </c>
      <c r="N32" s="142">
        <f t="shared" si="1"/>
        <v>100</v>
      </c>
    </row>
    <row r="33" spans="4:14" ht="15.75" x14ac:dyDescent="0.25">
      <c r="E33" s="9" t="s">
        <v>550</v>
      </c>
      <c r="F33" s="112">
        <f t="shared" ref="F33:M33" si="8">F22/$E22*100</f>
        <v>17.246957234310127</v>
      </c>
      <c r="G33" s="112">
        <f t="shared" si="8"/>
        <v>16.507393662079132</v>
      </c>
      <c r="H33" s="112">
        <f t="shared" si="8"/>
        <v>8.7545285242754165</v>
      </c>
      <c r="I33" s="112">
        <f t="shared" si="8"/>
        <v>2.8977818619033973</v>
      </c>
      <c r="J33" s="112">
        <f t="shared" si="8"/>
        <v>10.027212592159268</v>
      </c>
      <c r="K33" s="112">
        <f t="shared" si="8"/>
        <v>1.3877869381136549</v>
      </c>
      <c r="L33" s="112">
        <f t="shared" si="8"/>
        <v>42.847003970180623</v>
      </c>
      <c r="M33" s="112">
        <f t="shared" si="8"/>
        <v>0.33133521697838386</v>
      </c>
      <c r="N33" s="142">
        <f t="shared" si="1"/>
        <v>100</v>
      </c>
    </row>
    <row r="34" spans="4:14" ht="15.75" x14ac:dyDescent="0.25">
      <c r="E34" s="25" t="s">
        <v>42</v>
      </c>
      <c r="F34" s="141">
        <f>SUM(F26:F33)</f>
        <v>103.52707186163667</v>
      </c>
      <c r="G34" s="141">
        <f t="shared" ref="G34:M34" si="9">SUM(G26:G33)</f>
        <v>92.986976970268017</v>
      </c>
      <c r="H34" s="141">
        <f t="shared" si="9"/>
        <v>77.549163510089031</v>
      </c>
      <c r="I34" s="141">
        <f t="shared" si="9"/>
        <v>60.284331559814831</v>
      </c>
      <c r="J34" s="141">
        <f t="shared" si="9"/>
        <v>107.33232726246978</v>
      </c>
      <c r="K34" s="141">
        <f t="shared" si="9"/>
        <v>13.932010264499644</v>
      </c>
      <c r="L34" s="141">
        <f t="shared" si="9"/>
        <v>203.22605150140549</v>
      </c>
      <c r="M34" s="141">
        <f t="shared" si="9"/>
        <v>141.16206706981652</v>
      </c>
      <c r="N34" s="142">
        <f>SUM(N26:N33)</f>
        <v>800</v>
      </c>
    </row>
    <row r="36" spans="4:14" x14ac:dyDescent="0.25">
      <c r="F36" t="s">
        <v>556</v>
      </c>
    </row>
    <row r="37" spans="4:14" ht="15.75" x14ac:dyDescent="0.25">
      <c r="F37" s="9" t="s">
        <v>44</v>
      </c>
      <c r="G37" s="9" t="s">
        <v>46</v>
      </c>
      <c r="H37" s="9" t="s">
        <v>48</v>
      </c>
      <c r="I37" s="9" t="s">
        <v>50</v>
      </c>
      <c r="J37" s="9" t="s">
        <v>52</v>
      </c>
      <c r="K37" s="9" t="s">
        <v>54</v>
      </c>
      <c r="L37" s="9" t="s">
        <v>56</v>
      </c>
      <c r="M37" s="9" t="s">
        <v>550</v>
      </c>
      <c r="N37" s="25" t="s">
        <v>42</v>
      </c>
    </row>
    <row r="38" spans="4:14" ht="15.75" x14ac:dyDescent="0.25">
      <c r="D38" t="s">
        <v>555</v>
      </c>
      <c r="E38" s="9" t="s">
        <v>44</v>
      </c>
      <c r="F38" s="112" t="e">
        <f>N15/#REF!*100</f>
        <v>#REF!</v>
      </c>
      <c r="G38" s="112" t="e">
        <f>O15/#REF!*100</f>
        <v>#REF!</v>
      </c>
      <c r="H38" s="112" t="e">
        <f>P15/#REF!*100</f>
        <v>#REF!</v>
      </c>
      <c r="I38" s="112" t="e">
        <f>Q15/#REF!*100</f>
        <v>#REF!</v>
      </c>
      <c r="J38" s="112" t="e">
        <f>R15/#REF!*100</f>
        <v>#REF!</v>
      </c>
      <c r="K38" s="112" t="e">
        <f>S15/#REF!*100</f>
        <v>#REF!</v>
      </c>
      <c r="L38" s="112" t="e">
        <f>T15/#REF!*100</f>
        <v>#REF!</v>
      </c>
      <c r="M38" s="112" t="e">
        <f>U15/#REF!*100</f>
        <v>#REF!</v>
      </c>
      <c r="N38" s="142" t="e">
        <f>SUM(F38:M38)</f>
        <v>#REF!</v>
      </c>
    </row>
    <row r="39" spans="4:14" ht="15.75" x14ac:dyDescent="0.25">
      <c r="E39" s="9" t="s">
        <v>46</v>
      </c>
      <c r="F39" s="112">
        <f t="shared" ref="F39:F45" si="10">N16/$E$14*100</f>
        <v>1.1935045633998012</v>
      </c>
      <c r="G39" s="112">
        <f t="shared" ref="G39:G45" si="11">O16/$E$14*100</f>
        <v>2.9170289661049531</v>
      </c>
      <c r="H39" s="112">
        <f t="shared" ref="H39:H45" si="12">P16/$E$14*100</f>
        <v>0.65794990591451186</v>
      </c>
      <c r="I39" s="112">
        <f t="shared" ref="I39:I45" si="13">Q16/$E$14*100</f>
        <v>0.36965137194787201</v>
      </c>
      <c r="J39" s="112">
        <f t="shared" ref="J39:J45" si="14">R16/$E$14*100</f>
        <v>0.80542520052800359</v>
      </c>
      <c r="K39" s="112">
        <f t="shared" ref="K39:K45" si="15">S16/$E$14*100</f>
        <v>6.9384275234822046E-2</v>
      </c>
      <c r="L39" s="112">
        <f t="shared" ref="L39:L45" si="16">T16/$E$14*100</f>
        <v>3.3350425776482977</v>
      </c>
      <c r="M39" s="112">
        <f t="shared" ref="M39:M45" si="17">U16/$E$14*100</f>
        <v>2.6851958510181051</v>
      </c>
      <c r="N39" s="142">
        <f t="shared" ref="N39:N45" si="18">SUM(F39:M39)</f>
        <v>12.033182711796364</v>
      </c>
    </row>
    <row r="40" spans="4:14" ht="15.75" x14ac:dyDescent="0.25">
      <c r="E40" s="9" t="s">
        <v>48</v>
      </c>
      <c r="F40" s="112">
        <f t="shared" si="10"/>
        <v>0.75254264538882232</v>
      </c>
      <c r="G40" s="112">
        <f t="shared" si="11"/>
        <v>0.887664123090247</v>
      </c>
      <c r="H40" s="112">
        <f t="shared" si="12"/>
        <v>2.5749104251960331</v>
      </c>
      <c r="I40" s="112">
        <f t="shared" si="13"/>
        <v>0.4449942449448554</v>
      </c>
      <c r="J40" s="112">
        <f t="shared" si="14"/>
        <v>0.84379651542743883</v>
      </c>
      <c r="K40" s="112">
        <f t="shared" si="15"/>
        <v>1.2983065382640217E-2</v>
      </c>
      <c r="L40" s="112">
        <f t="shared" si="16"/>
        <v>4.4580584705383934</v>
      </c>
      <c r="M40" s="112">
        <f t="shared" si="17"/>
        <v>1.4240663397399818</v>
      </c>
      <c r="N40" s="142">
        <f t="shared" si="18"/>
        <v>11.399015829708411</v>
      </c>
    </row>
    <row r="41" spans="4:14" ht="15.75" x14ac:dyDescent="0.25">
      <c r="E41" s="9" t="s">
        <v>50</v>
      </c>
      <c r="F41" s="112">
        <f t="shared" si="10"/>
        <v>0.26588958333092549</v>
      </c>
      <c r="G41" s="112">
        <f t="shared" si="11"/>
        <v>0.30057530004557553</v>
      </c>
      <c r="H41" s="112">
        <f t="shared" si="12"/>
        <v>0.49173841704456889</v>
      </c>
      <c r="I41" s="112">
        <f t="shared" si="13"/>
        <v>2.3529655003610475</v>
      </c>
      <c r="J41" s="112">
        <f t="shared" si="14"/>
        <v>0.54185998399654201</v>
      </c>
      <c r="K41" s="112">
        <f t="shared" si="15"/>
        <v>7.5252980358330047E-3</v>
      </c>
      <c r="L41" s="112">
        <f t="shared" si="16"/>
        <v>3.1000632202085843</v>
      </c>
      <c r="M41" s="112">
        <f t="shared" si="17"/>
        <v>0.47137131348683659</v>
      </c>
      <c r="N41" s="142">
        <f t="shared" si="18"/>
        <v>7.5319886165099144</v>
      </c>
    </row>
    <row r="42" spans="4:14" ht="15.75" x14ac:dyDescent="0.25">
      <c r="E42" s="9" t="s">
        <v>52</v>
      </c>
      <c r="F42" s="112">
        <f t="shared" si="10"/>
        <v>1.5492225763564125</v>
      </c>
      <c r="G42" s="112">
        <f t="shared" si="11"/>
        <v>0.58440488569059434</v>
      </c>
      <c r="H42" s="112">
        <f t="shared" si="12"/>
        <v>0.62010510504147454</v>
      </c>
      <c r="I42" s="112">
        <f t="shared" si="13"/>
        <v>0.59592398524373813</v>
      </c>
      <c r="J42" s="112">
        <f t="shared" si="14"/>
        <v>5.7801223490179288</v>
      </c>
      <c r="K42" s="112">
        <f t="shared" si="15"/>
        <v>7.2941455364388161E-2</v>
      </c>
      <c r="L42" s="112">
        <f t="shared" si="16"/>
        <v>2.2983878268929754</v>
      </c>
      <c r="M42" s="112">
        <f t="shared" si="17"/>
        <v>1.6310890865585206</v>
      </c>
      <c r="N42" s="142">
        <f t="shared" si="18"/>
        <v>13.132197270166031</v>
      </c>
    </row>
    <row r="43" spans="4:14" ht="15.75" x14ac:dyDescent="0.25">
      <c r="E43" s="9" t="s">
        <v>54</v>
      </c>
      <c r="F43" s="112">
        <f t="shared" si="10"/>
        <v>4.8439290428604245E-2</v>
      </c>
      <c r="G43" s="112">
        <f t="shared" si="11"/>
        <v>6.5775727883168336E-2</v>
      </c>
      <c r="H43" s="112">
        <f t="shared" si="12"/>
        <v>1.4254404129308248E-2</v>
      </c>
      <c r="I43" s="112">
        <f t="shared" si="13"/>
        <v>7.5252980358330047E-3</v>
      </c>
      <c r="J43" s="112">
        <f t="shared" si="14"/>
        <v>8.4267927834703354E-2</v>
      </c>
      <c r="K43" s="112">
        <f t="shared" si="15"/>
        <v>5.6247108185919034E-2</v>
      </c>
      <c r="L43" s="112">
        <f t="shared" si="16"/>
        <v>4.8233821540253859E-2</v>
      </c>
      <c r="M43" s="112">
        <f t="shared" si="17"/>
        <v>0.22574609926946823</v>
      </c>
      <c r="N43" s="142">
        <f t="shared" si="18"/>
        <v>0.55048967730725828</v>
      </c>
    </row>
    <row r="44" spans="4:14" ht="15.75" x14ac:dyDescent="0.25">
      <c r="E44" s="9" t="s">
        <v>56</v>
      </c>
      <c r="F44" s="112">
        <f t="shared" si="10"/>
        <v>3.491031989322809</v>
      </c>
      <c r="G44" s="112">
        <f t="shared" si="11"/>
        <v>3.0809160881754325</v>
      </c>
      <c r="H44" s="112">
        <f t="shared" si="12"/>
        <v>3.6308535678452492</v>
      </c>
      <c r="I44" s="112">
        <f t="shared" si="13"/>
        <v>2.6863387717095537</v>
      </c>
      <c r="J44" s="112">
        <f t="shared" si="14"/>
        <v>1.9412058481068675</v>
      </c>
      <c r="K44" s="112">
        <f t="shared" si="15"/>
        <v>4.3456669886107316E-2</v>
      </c>
      <c r="L44" s="112">
        <f t="shared" si="16"/>
        <v>3.7662960906847212</v>
      </c>
      <c r="M44" s="112">
        <f t="shared" si="17"/>
        <v>6.9697615289556385</v>
      </c>
      <c r="N44" s="142">
        <f t="shared" si="18"/>
        <v>25.609860554686378</v>
      </c>
    </row>
    <row r="45" spans="4:14" ht="15.75" x14ac:dyDescent="0.25">
      <c r="E45" s="9" t="s">
        <v>550</v>
      </c>
      <c r="F45" s="112">
        <f t="shared" si="10"/>
        <v>1.903232629178611</v>
      </c>
      <c r="G45" s="112">
        <f t="shared" si="11"/>
        <v>2.7963159941990998</v>
      </c>
      <c r="H45" s="112">
        <f t="shared" si="12"/>
        <v>1.363941006286449</v>
      </c>
      <c r="I45" s="112">
        <f t="shared" si="13"/>
        <v>0.43740473788141282</v>
      </c>
      <c r="J45" s="112">
        <f t="shared" si="14"/>
        <v>1.7020400620670144</v>
      </c>
      <c r="K45" s="112">
        <f t="shared" si="15"/>
        <v>0.23175606425371709</v>
      </c>
      <c r="L45" s="112">
        <f t="shared" si="16"/>
        <v>7.4284579803923609</v>
      </c>
      <c r="M45" s="112">
        <f t="shared" si="17"/>
        <v>5.3897057775411455E-2</v>
      </c>
      <c r="N45" s="142">
        <f t="shared" si="18"/>
        <v>15.917045532034077</v>
      </c>
    </row>
    <row r="46" spans="4:14" ht="15.75" x14ac:dyDescent="0.25">
      <c r="E46" s="25" t="s">
        <v>42</v>
      </c>
      <c r="F46" s="141" t="e">
        <f>SUM(F38:F45)</f>
        <v>#REF!</v>
      </c>
      <c r="G46" s="141" t="e">
        <f t="shared" ref="G46" si="19">SUM(G38:G45)</f>
        <v>#REF!</v>
      </c>
      <c r="H46" s="141" t="e">
        <f t="shared" ref="H46" si="20">SUM(H38:H45)</f>
        <v>#REF!</v>
      </c>
      <c r="I46" s="141" t="e">
        <f t="shared" ref="I46" si="21">SUM(I38:I45)</f>
        <v>#REF!</v>
      </c>
      <c r="J46" s="141" t="e">
        <f t="shared" ref="J46" si="22">SUM(J38:J45)</f>
        <v>#REF!</v>
      </c>
      <c r="K46" s="141" t="e">
        <f t="shared" ref="K46" si="23">SUM(K38:K45)</f>
        <v>#REF!</v>
      </c>
      <c r="L46" s="141" t="e">
        <f t="shared" ref="L46" si="24">SUM(L38:L45)</f>
        <v>#REF!</v>
      </c>
      <c r="M46" s="141" t="e">
        <f t="shared" ref="M46" si="25">SUM(M38:M45)</f>
        <v>#REF!</v>
      </c>
      <c r="N46" s="142" t="e">
        <f>SUM(N38:N45)</f>
        <v>#REF!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C1:BC56"/>
  <sheetViews>
    <sheetView showGridLines="0" showZeros="0" topLeftCell="E1" zoomScaleNormal="100" workbookViewId="0">
      <pane ySplit="7" topLeftCell="A8" activePane="bottomLeft" state="frozen"/>
      <selection activeCell="E5" sqref="E5"/>
      <selection pane="bottomLeft" activeCell="I15" sqref="I15"/>
    </sheetView>
  </sheetViews>
  <sheetFormatPr baseColWidth="10" defaultRowHeight="15" x14ac:dyDescent="0.25"/>
  <cols>
    <col min="1" max="2" width="4.7109375" style="47" customWidth="1"/>
    <col min="3" max="4" width="4.7109375" style="208" customWidth="1"/>
    <col min="5" max="5" width="42.42578125" style="47" customWidth="1"/>
    <col min="6" max="11" width="16.140625" style="47" customWidth="1"/>
    <col min="12" max="12" width="3.140625" style="207" customWidth="1"/>
    <col min="13" max="15" width="11.42578125" style="47"/>
    <col min="16" max="30" width="3.140625" style="47" customWidth="1"/>
    <col min="31" max="31" width="11.85546875" style="47" bestFit="1" customWidth="1"/>
    <col min="32" max="34" width="3.140625" style="47" customWidth="1"/>
    <col min="35" max="46" width="11.42578125" style="47"/>
    <col min="47" max="55" width="11.42578125" style="207"/>
    <col min="56" max="16384" width="11.42578125" style="47"/>
  </cols>
  <sheetData>
    <row r="1" spans="4:16" ht="18.75" x14ac:dyDescent="0.3">
      <c r="E1" s="206" t="s">
        <v>975</v>
      </c>
      <c r="F1" s="208"/>
      <c r="G1" s="208"/>
      <c r="H1" s="208"/>
      <c r="I1" s="208"/>
      <c r="J1" s="208"/>
      <c r="K1" s="208"/>
      <c r="M1" s="207"/>
      <c r="N1" s="207"/>
      <c r="O1" s="207"/>
      <c r="P1" s="207"/>
    </row>
    <row r="2" spans="4:16" x14ac:dyDescent="0.25">
      <c r="F2" s="208"/>
      <c r="G2" s="208"/>
      <c r="H2" s="347">
        <f>zonas!R4</f>
        <v>3</v>
      </c>
      <c r="I2" s="347">
        <f>zonas!S4</f>
        <v>4</v>
      </c>
      <c r="J2" s="347">
        <f>zonas!T4</f>
        <v>5</v>
      </c>
      <c r="K2" s="347">
        <f>zonas!U4</f>
        <v>6</v>
      </c>
      <c r="M2" s="207"/>
      <c r="N2" s="207"/>
      <c r="O2" s="207"/>
      <c r="P2" s="207"/>
    </row>
    <row r="3" spans="4:16" ht="15.75" x14ac:dyDescent="0.25">
      <c r="E3" s="45" t="s">
        <v>391</v>
      </c>
      <c r="F3" s="208"/>
      <c r="G3" s="208"/>
      <c r="H3" s="213" t="s">
        <v>194</v>
      </c>
      <c r="I3" s="347"/>
      <c r="J3" s="347"/>
      <c r="K3" s="347"/>
      <c r="M3" s="207"/>
      <c r="N3" s="207"/>
      <c r="O3" s="207"/>
      <c r="P3" s="207"/>
    </row>
    <row r="4" spans="4:16" ht="18.75" x14ac:dyDescent="0.3">
      <c r="E4" s="205" t="s">
        <v>46</v>
      </c>
      <c r="F4" s="29">
        <f>VLOOKUP(E4,zonas!$P$6:$Q$14,2,FALSE)</f>
        <v>2</v>
      </c>
      <c r="G4" s="30"/>
      <c r="H4" s="30">
        <f>VLOOKUP($E4,zonas!$P$6:$U$14,'seguridad ciudadana'!H$2,FALSE)</f>
        <v>7</v>
      </c>
      <c r="I4" s="30">
        <f>VLOOKUP($E4,zonas!$P$6:$U$14,'seguridad ciudadana'!I$2,FALSE)</f>
        <v>8</v>
      </c>
      <c r="J4" s="30">
        <f>VLOOKUP($E4,zonas!$P$6:$U$14,'seguridad ciudadana'!J$2,FALSE)</f>
        <v>9</v>
      </c>
      <c r="K4" s="30">
        <f>VLOOKUP($E4,zonas!$P$6:$U$14,'seguridad ciudadana'!K$2,FALSE)</f>
        <v>10</v>
      </c>
      <c r="M4" s="207"/>
      <c r="N4" s="207"/>
      <c r="O4" s="207"/>
      <c r="P4" s="207"/>
    </row>
    <row r="5" spans="4:16" x14ac:dyDescent="0.25">
      <c r="E5" s="207"/>
      <c r="F5" s="212" t="s">
        <v>41</v>
      </c>
      <c r="G5" s="31" t="str">
        <f>F4&amp;"_0"</f>
        <v>2_0</v>
      </c>
      <c r="H5" s="31" t="str">
        <f>IF(LEN(H4)&gt;0,$F$4&amp;"_"&amp;H4,0/0)</f>
        <v>2_7</v>
      </c>
      <c r="I5" s="31" t="str">
        <f t="shared" ref="I5:K5" si="0">IF(LEN(I4)&gt;0,$F$4&amp;"_"&amp;I4,0/0)</f>
        <v>2_8</v>
      </c>
      <c r="J5" s="31" t="str">
        <f t="shared" si="0"/>
        <v>2_9</v>
      </c>
      <c r="K5" s="31" t="str">
        <f t="shared" si="0"/>
        <v>2_10</v>
      </c>
      <c r="M5" s="207"/>
      <c r="N5" s="207"/>
      <c r="O5" s="207"/>
      <c r="P5" s="207"/>
    </row>
    <row r="6" spans="4:16" x14ac:dyDescent="0.25">
      <c r="E6" s="207"/>
      <c r="F6" s="207"/>
      <c r="G6" s="207"/>
      <c r="H6" s="207"/>
      <c r="I6" s="207"/>
      <c r="J6" s="207"/>
      <c r="K6" s="207"/>
      <c r="M6" s="207"/>
      <c r="N6" s="207"/>
      <c r="O6" s="207"/>
      <c r="P6" s="207"/>
    </row>
    <row r="7" spans="4:16" ht="31.5" x14ac:dyDescent="0.25">
      <c r="D7" s="214"/>
      <c r="E7" s="469" t="s">
        <v>638</v>
      </c>
      <c r="F7" s="216" t="s">
        <v>394</v>
      </c>
      <c r="G7" s="32" t="str">
        <f>"Macrodistrito "&amp;E4</f>
        <v>Macrodistrito Max Paredes</v>
      </c>
      <c r="H7" s="33" t="str">
        <f>IFERROR(IF(LEN(H4)&gt;0,"Distrito "&amp;H4,""),"")</f>
        <v>Distrito 7</v>
      </c>
      <c r="I7" s="33" t="str">
        <f t="shared" ref="I7:K7" si="1">IFERROR(IF(LEN(I4)&gt;0,"Distrito "&amp;I4,""),"")</f>
        <v>Distrito 8</v>
      </c>
      <c r="J7" s="33" t="str">
        <f t="shared" si="1"/>
        <v>Distrito 9</v>
      </c>
      <c r="K7" s="33" t="str">
        <f t="shared" si="1"/>
        <v>Distrito 10</v>
      </c>
    </row>
    <row r="8" spans="4:16" ht="21" x14ac:dyDescent="0.25">
      <c r="D8" s="214"/>
      <c r="E8" s="392">
        <v>2017</v>
      </c>
      <c r="F8" s="259"/>
      <c r="G8" s="170"/>
      <c r="H8" s="171"/>
      <c r="I8" s="171"/>
      <c r="J8" s="171"/>
      <c r="K8" s="171"/>
      <c r="M8" s="220"/>
      <c r="N8" s="220"/>
    </row>
    <row r="9" spans="4:16" ht="18.75" x14ac:dyDescent="0.25">
      <c r="D9" s="214"/>
      <c r="E9" s="464" t="s">
        <v>820</v>
      </c>
      <c r="F9" s="259"/>
      <c r="G9" s="170"/>
      <c r="H9" s="171"/>
      <c r="I9" s="171"/>
      <c r="J9" s="171"/>
      <c r="K9" s="171"/>
      <c r="M9" s="220"/>
      <c r="N9" s="220"/>
    </row>
    <row r="10" spans="4:16" ht="15.75" x14ac:dyDescent="0.25">
      <c r="D10" s="214"/>
      <c r="E10" s="233"/>
      <c r="F10" s="259"/>
      <c r="G10" s="170"/>
      <c r="H10" s="171"/>
      <c r="I10" s="171"/>
      <c r="J10" s="171"/>
      <c r="K10" s="171"/>
      <c r="M10" s="220"/>
      <c r="N10" s="220"/>
    </row>
    <row r="11" spans="4:16" ht="30" x14ac:dyDescent="0.25">
      <c r="D11" s="214">
        <v>14</v>
      </c>
      <c r="E11" s="487" t="s">
        <v>822</v>
      </c>
      <c r="F11" s="260">
        <f>IFERROR(VLOOKUP(F$5,sgc!$C$14:$U$42,'seguridad ciudadana'!$D11,FALSE),"")</f>
        <v>101</v>
      </c>
      <c r="G11" s="172">
        <f>IFERROR(VLOOKUP(G$5,sgc!$C$14:$U$42,'seguridad ciudadana'!$D11,FALSE),"")</f>
        <v>21</v>
      </c>
      <c r="H11" s="173">
        <f>IFERROR(VLOOKUP(H$5,sgc!$C$14:$U$42,'seguridad ciudadana'!$D11,FALSE),"")</f>
        <v>6</v>
      </c>
      <c r="I11" s="173">
        <f>IFERROR(VLOOKUP(I$5,sgc!$C$14:$U$42,'seguridad ciudadana'!$D11,FALSE),"")</f>
        <v>7</v>
      </c>
      <c r="J11" s="173">
        <f>IFERROR(VLOOKUP(J$5,sgc!$C$14:$U$42,'seguridad ciudadana'!$D11,FALSE),"")</f>
        <v>5</v>
      </c>
      <c r="K11" s="173">
        <f>IFERROR(VLOOKUP(K$5,sgc!$C$14:$U$42,'seguridad ciudadana'!$D11,FALSE),"")</f>
        <v>3</v>
      </c>
      <c r="M11" s="220"/>
      <c r="N11" s="220"/>
    </row>
    <row r="12" spans="4:16" ht="30" x14ac:dyDescent="0.25">
      <c r="D12" s="214"/>
      <c r="E12" s="457" t="s">
        <v>821</v>
      </c>
      <c r="F12" s="258">
        <f t="shared" ref="F12:K12" si="2">IFERROR(F11/$F$11*100,"")</f>
        <v>100</v>
      </c>
      <c r="G12" s="168">
        <f t="shared" si="2"/>
        <v>20.792079207920793</v>
      </c>
      <c r="H12" s="169">
        <f t="shared" si="2"/>
        <v>5.9405940594059405</v>
      </c>
      <c r="I12" s="169">
        <f t="shared" si="2"/>
        <v>6.9306930693069315</v>
      </c>
      <c r="J12" s="169">
        <f t="shared" si="2"/>
        <v>4.9504950495049505</v>
      </c>
      <c r="K12" s="169">
        <f t="shared" si="2"/>
        <v>2.9702970297029703</v>
      </c>
      <c r="M12" s="220"/>
      <c r="N12" s="220"/>
    </row>
    <row r="13" spans="4:16" ht="18.75" x14ac:dyDescent="0.25">
      <c r="D13" s="214"/>
      <c r="E13" s="527"/>
      <c r="F13" s="216"/>
      <c r="G13" s="32"/>
      <c r="H13" s="33"/>
      <c r="I13" s="33"/>
      <c r="J13" s="33"/>
      <c r="K13" s="33"/>
    </row>
    <row r="14" spans="4:16" ht="21" x14ac:dyDescent="0.25">
      <c r="D14" s="214"/>
      <c r="E14" s="528">
        <v>2015</v>
      </c>
      <c r="F14" s="216"/>
      <c r="G14" s="32"/>
      <c r="H14" s="33"/>
      <c r="I14" s="33"/>
      <c r="J14" s="33"/>
      <c r="K14" s="33"/>
    </row>
    <row r="15" spans="4:16" ht="15.75" x14ac:dyDescent="0.25">
      <c r="D15" s="214">
        <v>3</v>
      </c>
      <c r="E15" s="429" t="s">
        <v>581</v>
      </c>
      <c r="F15" s="257">
        <f>IFERROR(VLOOKUP(F$5,sgc!$C$14:$U$42,'seguridad ciudadana'!$D15,FALSE),"")</f>
        <v>635695.93179938954</v>
      </c>
      <c r="G15" s="166">
        <f>IFERROR(VLOOKUP(G$5,sgc!$C$14:$U$42,'seguridad ciudadana'!$D15,FALSE),"")</f>
        <v>132535.24678322376</v>
      </c>
      <c r="H15" s="167">
        <f>IFERROR(VLOOKUP(H$5,sgc!$C$14:$U$42,'seguridad ciudadana'!$D15,FALSE),"")</f>
        <v>43141.17054414218</v>
      </c>
      <c r="I15" s="167">
        <f>IFERROR(VLOOKUP(I$5,sgc!$C$14:$U$42,'seguridad ciudadana'!$D15,FALSE),"")</f>
        <v>31610.529567373233</v>
      </c>
      <c r="J15" s="167">
        <f>IFERROR(VLOOKUP(J$5,sgc!$C$14:$U$42,'seguridad ciudadana'!$D15,FALSE),"")</f>
        <v>37481.930543181545</v>
      </c>
      <c r="K15" s="167">
        <f>IFERROR(VLOOKUP(K$5,sgc!$C$14:$U$42,'seguridad ciudadana'!$D15,FALSE),"")</f>
        <v>20301.616128526795</v>
      </c>
      <c r="M15" s="220"/>
      <c r="N15" s="220"/>
    </row>
    <row r="16" spans="4:16" ht="15.75" x14ac:dyDescent="0.25">
      <c r="D16" s="214"/>
      <c r="E16" s="231" t="s">
        <v>133</v>
      </c>
      <c r="F16" s="258">
        <f>IFERROR(F15/$F$15*100,"")</f>
        <v>100</v>
      </c>
      <c r="G16" s="168">
        <f t="shared" ref="G16:K16" si="3">IFERROR(G15/$F$15*100,"")</f>
        <v>20.848843000783702</v>
      </c>
      <c r="H16" s="169">
        <f t="shared" si="3"/>
        <v>6.7864474800125834</v>
      </c>
      <c r="I16" s="169">
        <f t="shared" si="3"/>
        <v>4.9725864184622086</v>
      </c>
      <c r="J16" s="169">
        <f t="shared" si="3"/>
        <v>5.8962042492683349</v>
      </c>
      <c r="K16" s="169">
        <f t="shared" si="3"/>
        <v>3.193604853040573</v>
      </c>
      <c r="M16" s="220"/>
      <c r="N16" s="220"/>
    </row>
    <row r="17" spans="3:14" ht="15.75" x14ac:dyDescent="0.25">
      <c r="D17" s="214"/>
      <c r="E17" s="233"/>
      <c r="F17" s="259"/>
      <c r="G17" s="170"/>
      <c r="H17" s="171"/>
      <c r="I17" s="171"/>
      <c r="J17" s="171"/>
      <c r="K17" s="171"/>
      <c r="M17" s="220"/>
      <c r="N17" s="220"/>
    </row>
    <row r="18" spans="3:14" ht="18.75" x14ac:dyDescent="0.25">
      <c r="D18" s="214"/>
      <c r="E18" s="464" t="s">
        <v>814</v>
      </c>
      <c r="F18" s="259"/>
      <c r="G18" s="170"/>
      <c r="H18" s="171"/>
      <c r="I18" s="171"/>
      <c r="J18" s="171"/>
      <c r="K18" s="171"/>
      <c r="M18" s="220"/>
      <c r="N18" s="220"/>
    </row>
    <row r="19" spans="3:14" ht="15.75" x14ac:dyDescent="0.25">
      <c r="D19" s="214"/>
      <c r="E19" s="233"/>
      <c r="F19" s="259"/>
      <c r="G19" s="170"/>
      <c r="H19" s="171"/>
      <c r="I19" s="171"/>
      <c r="J19" s="171"/>
      <c r="K19" s="171"/>
      <c r="M19" s="220"/>
      <c r="N19" s="220"/>
    </row>
    <row r="20" spans="3:14" ht="15.75" x14ac:dyDescent="0.25">
      <c r="D20" s="214">
        <v>5</v>
      </c>
      <c r="E20" s="231" t="s">
        <v>815</v>
      </c>
      <c r="F20" s="258">
        <f>IFERROR(VLOOKUP(F$5,sgc!$C$14:$U$42,'seguridad ciudadana'!$D20,FALSE)/F$15*100,"")</f>
        <v>27.718756421646368</v>
      </c>
      <c r="G20" s="168">
        <f>IFERROR(VLOOKUP(G$5,sgc!$C$14:$U$42,'seguridad ciudadana'!$D20,FALSE)/G$15*100,"")</f>
        <v>33.294175077932472</v>
      </c>
      <c r="H20" s="169">
        <f>IFERROR(VLOOKUP(H$5,sgc!$C$14:$U$42,'seguridad ciudadana'!$D20,FALSE)/H$15*100,"")</f>
        <v>37.500000000000057</v>
      </c>
      <c r="I20" s="169">
        <f>IFERROR(VLOOKUP(I$5,sgc!$C$14:$U$42,'seguridad ciudadana'!$D20,FALSE)/I$15*100,"")</f>
        <v>38.999999999999972</v>
      </c>
      <c r="J20" s="169">
        <f>IFERROR(VLOOKUP(J$5,sgc!$C$14:$U$42,'seguridad ciudadana'!$D20,FALSE)/J$15*100,"")</f>
        <v>25.837320574162614</v>
      </c>
      <c r="K20" s="169">
        <f>IFERROR(VLOOKUP(K$5,sgc!$C$14:$U$42,'seguridad ciudadana'!$D20,FALSE)/K$15*100,"")</f>
        <v>29.239766081871345</v>
      </c>
      <c r="M20" s="220"/>
      <c r="N20" s="220"/>
    </row>
    <row r="21" spans="3:14" ht="15.75" x14ac:dyDescent="0.25">
      <c r="D21" s="214"/>
      <c r="E21" s="233"/>
      <c r="F21" s="259"/>
      <c r="G21" s="170"/>
      <c r="H21" s="171"/>
      <c r="I21" s="171"/>
      <c r="J21" s="171"/>
      <c r="K21" s="171"/>
      <c r="M21" s="220"/>
      <c r="N21" s="220"/>
    </row>
    <row r="22" spans="3:14" ht="15.75" x14ac:dyDescent="0.25">
      <c r="D22" s="214"/>
      <c r="E22" s="470" t="s">
        <v>760</v>
      </c>
      <c r="F22" s="259"/>
      <c r="G22" s="170"/>
      <c r="H22" s="171"/>
      <c r="I22" s="171"/>
      <c r="J22" s="171"/>
      <c r="K22" s="171"/>
      <c r="M22" s="220"/>
      <c r="N22" s="220"/>
    </row>
    <row r="23" spans="3:14" ht="15.75" x14ac:dyDescent="0.25">
      <c r="D23" s="214">
        <v>6</v>
      </c>
      <c r="E23" s="231" t="s">
        <v>991</v>
      </c>
      <c r="F23" s="258">
        <f>IFERROR(VLOOKUP(F$5,sgc!$C$14:$U$42,'seguridad ciudadana'!$D23,FALSE)/(F$15*F$20/100)*100,"")</f>
        <v>55.260078721312937</v>
      </c>
      <c r="G23" s="168">
        <f>IFERROR(VLOOKUP(G$5,sgc!$C$14:$U$42,'seguridad ciudadana'!$D23,FALSE)/(G$15*G$20/100)*100,"")</f>
        <v>58.595650078866782</v>
      </c>
      <c r="H23" s="169">
        <f>IFERROR(VLOOKUP(H$5,sgc!$C$14:$U$42,'seguridad ciudadana'!$D23,FALSE)/(H$15*H$20/100)*100,"")</f>
        <v>72.463768115941974</v>
      </c>
      <c r="I23" s="169">
        <f>IFERROR(VLOOKUP(I$5,sgc!$C$14:$U$42,'seguridad ciudadana'!$D23,FALSE)/(I$15*I$20/100)*100,"")</f>
        <v>47.435897435897388</v>
      </c>
      <c r="J23" s="169">
        <f>IFERROR(VLOOKUP(J$5,sgc!$C$14:$U$42,'seguridad ciudadana'!$D23,FALSE)/(J$15*J$20/100)*100,"")</f>
        <v>50.000000000000036</v>
      </c>
      <c r="K23" s="169">
        <f>IFERROR(VLOOKUP(K$5,sgc!$C$14:$U$42,'seguridad ciudadana'!$D23,FALSE)/(K$15*K$20/100)*100,"")</f>
        <v>57.999999999999993</v>
      </c>
      <c r="M23" s="220"/>
      <c r="N23" s="220"/>
    </row>
    <row r="24" spans="3:14" ht="15.75" x14ac:dyDescent="0.25">
      <c r="D24" s="214">
        <v>7</v>
      </c>
      <c r="E24" s="231" t="s">
        <v>992</v>
      </c>
      <c r="F24" s="258">
        <f>IFERROR(VLOOKUP(F$5,sgc!$C$14:$U$42,'seguridad ciudadana'!$D24,FALSE)/(F$15*F$20/100)*100,"")</f>
        <v>15.154695595020245</v>
      </c>
      <c r="G24" s="168">
        <f>IFERROR(VLOOKUP(G$5,sgc!$C$14:$U$42,'seguridad ciudadana'!$D24,FALSE)/(G$15*G$20/100)*100,"")</f>
        <v>15.276738883115886</v>
      </c>
      <c r="H24" s="169">
        <f>IFERROR(VLOOKUP(H$5,sgc!$C$14:$U$42,'seguridad ciudadana'!$D24,FALSE)/(H$15*H$20/100)*100,"")</f>
        <v>4.3478260869565144</v>
      </c>
      <c r="I24" s="169">
        <f>IFERROR(VLOOKUP(I$5,sgc!$C$14:$U$42,'seguridad ciudadana'!$D24,FALSE)/(I$15*I$20/100)*100,"")</f>
        <v>14.102564102564097</v>
      </c>
      <c r="J24" s="169">
        <f>IFERROR(VLOOKUP(J$5,sgc!$C$14:$U$42,'seguridad ciudadana'!$D24,FALSE)/(J$15*J$20/100)*100,"")</f>
        <v>37.037037037037074</v>
      </c>
      <c r="K24" s="169">
        <f>IFERROR(VLOOKUP(K$5,sgc!$C$14:$U$42,'seguridad ciudadana'!$D24,FALSE)/(K$15*K$20/100)*100,"")</f>
        <v>11.999999999999998</v>
      </c>
      <c r="M24" s="220"/>
      <c r="N24" s="220"/>
    </row>
    <row r="25" spans="3:14" ht="15.75" x14ac:dyDescent="0.25">
      <c r="D25" s="214">
        <v>10</v>
      </c>
      <c r="E25" s="231" t="s">
        <v>993</v>
      </c>
      <c r="F25" s="258">
        <f>IFERROR(VLOOKUP(F$5,sgc!$C$14:$U$42,'seguridad ciudadana'!$D25,FALSE)/(F$15*F$20/100)*100,"")</f>
        <v>2.7750567072983965</v>
      </c>
      <c r="G25" s="168">
        <f>IFERROR(VLOOKUP(G$5,sgc!$C$14:$U$42,'seguridad ciudadana'!$D25,FALSE)/(G$15*G$20/100)*100,"")</f>
        <v>3.3025608132791824</v>
      </c>
      <c r="H25" s="169">
        <f>IFERROR(VLOOKUP(H$5,sgc!$C$14:$U$42,'seguridad ciudadana'!$D25,FALSE)/(H$15*H$20/100)*100,"")</f>
        <v>2.8985507246376758</v>
      </c>
      <c r="I25" s="169">
        <f>IFERROR(VLOOKUP(I$5,sgc!$C$14:$U$42,'seguridad ciudadana'!$D25,FALSE)/(I$15*I$20/100)*100,"")</f>
        <v>5.128205128205126</v>
      </c>
      <c r="J25" s="169">
        <f>IFERROR(VLOOKUP(J$5,sgc!$C$14:$U$42,'seguridad ciudadana'!$D25,FALSE)/(J$15*J$20/100)*100,"")</f>
        <v>0</v>
      </c>
      <c r="K25" s="169">
        <f>IFERROR(VLOOKUP(K$5,sgc!$C$14:$U$42,'seguridad ciudadana'!$D25,FALSE)/(K$15*K$20/100)*100,"")</f>
        <v>5.9999999999999991</v>
      </c>
      <c r="M25" s="220"/>
      <c r="N25" s="220"/>
    </row>
    <row r="26" spans="3:14" ht="15.75" x14ac:dyDescent="0.25">
      <c r="D26" s="214"/>
      <c r="E26" s="457" t="s">
        <v>550</v>
      </c>
      <c r="F26" s="258">
        <f t="shared" ref="F26:J26" si="4">IFERROR(IF(100-SUM(F23:F25)&lt;100,100-SUM(F23:F25),0/0),"")</f>
        <v>26.810168976368431</v>
      </c>
      <c r="G26" s="168">
        <f t="shared" si="4"/>
        <v>22.825050224738149</v>
      </c>
      <c r="H26" s="458">
        <f t="shared" si="4"/>
        <v>20.289855072463837</v>
      </c>
      <c r="I26" s="458">
        <f t="shared" si="4"/>
        <v>33.333333333333385</v>
      </c>
      <c r="J26" s="458">
        <f t="shared" si="4"/>
        <v>12.962962962962891</v>
      </c>
      <c r="K26" s="458">
        <f>IFERROR(IF(100-SUM(K23:K25)&lt;100,100-SUM(K23:K25),0/0),"")</f>
        <v>24.000000000000014</v>
      </c>
      <c r="M26" s="220"/>
      <c r="N26" s="220"/>
    </row>
    <row r="27" spans="3:14" ht="7.5" customHeight="1" x14ac:dyDescent="0.25">
      <c r="D27" s="214"/>
      <c r="E27" s="231"/>
      <c r="F27" s="258"/>
      <c r="G27" s="168"/>
      <c r="H27" s="169"/>
      <c r="I27" s="169"/>
      <c r="J27" s="169"/>
      <c r="K27" s="169"/>
      <c r="M27" s="220"/>
      <c r="N27" s="220"/>
    </row>
    <row r="28" spans="3:14" ht="15.75" x14ac:dyDescent="0.25">
      <c r="C28" s="208">
        <v>11</v>
      </c>
      <c r="D28" s="214">
        <v>13</v>
      </c>
      <c r="E28" s="471" t="s">
        <v>816</v>
      </c>
      <c r="F28" s="258">
        <f>IFERROR(VLOOKUP(F$5,sgc!$C$14:$U$42,'seguridad ciudadana'!$D28,FALSE)/VLOOKUP(F$5,sgc!$C$14:$U$42,'seguridad ciudadana'!$C28,FALSE)*100,"")</f>
        <v>26.892364208635804</v>
      </c>
      <c r="G28" s="168">
        <f>IFERROR(VLOOKUP(G$5,sgc!$C$14:$U$42,'seguridad ciudadana'!$D28,FALSE)/VLOOKUP(G$5,sgc!$C$14:$U$42,'seguridad ciudadana'!$C28,FALSE)*100,"")</f>
        <v>24.280225157690069</v>
      </c>
      <c r="H28" s="169">
        <f>IFERROR(VLOOKUP(H$5,sgc!$C$14:$U$42,'seguridad ciudadana'!$D28,FALSE)/VLOOKUP(H$5,sgc!$C$14:$U$42,'seguridad ciudadana'!$C28,FALSE)*100,"")</f>
        <v>20.289855072463748</v>
      </c>
      <c r="I28" s="169">
        <f>IFERROR(VLOOKUP(I$5,sgc!$C$14:$U$42,'seguridad ciudadana'!$D28,FALSE)/VLOOKUP(I$5,sgc!$C$14:$U$42,'seguridad ciudadana'!$C28,FALSE)*100,"")</f>
        <v>28.571428571428591</v>
      </c>
      <c r="J28" s="169">
        <f>IFERROR(VLOOKUP(J$5,sgc!$C$14:$U$42,'seguridad ciudadana'!$D28,FALSE)/VLOOKUP(J$5,sgc!$C$14:$U$42,'seguridad ciudadana'!$C28,FALSE)*100,"")</f>
        <v>26.829268292682922</v>
      </c>
      <c r="K28" s="169">
        <f>IFERROR(VLOOKUP(K$5,sgc!$C$14:$U$42,'seguridad ciudadana'!$D28,FALSE)/VLOOKUP(K$5,sgc!$C$14:$U$42,'seguridad ciudadana'!$C28,FALSE)*100,"")</f>
        <v>24</v>
      </c>
      <c r="M28" s="220"/>
      <c r="N28" s="220"/>
    </row>
    <row r="29" spans="3:14" ht="15.75" x14ac:dyDescent="0.25">
      <c r="D29" s="214"/>
      <c r="E29" s="233"/>
      <c r="F29" s="259"/>
      <c r="G29" s="170"/>
      <c r="H29" s="171"/>
      <c r="I29" s="171"/>
      <c r="J29" s="171"/>
      <c r="K29" s="171"/>
      <c r="M29" s="220"/>
      <c r="N29" s="220"/>
    </row>
    <row r="30" spans="3:14" ht="30" x14ac:dyDescent="0.25">
      <c r="D30" s="214"/>
      <c r="E30" s="471" t="s">
        <v>1000</v>
      </c>
      <c r="F30" s="259"/>
      <c r="G30" s="170"/>
      <c r="H30" s="171"/>
      <c r="I30" s="171"/>
      <c r="J30" s="171"/>
      <c r="K30" s="171"/>
      <c r="M30" s="220"/>
      <c r="N30" s="220"/>
    </row>
    <row r="31" spans="3:14" ht="30" x14ac:dyDescent="0.25">
      <c r="D31" s="214">
        <v>16</v>
      </c>
      <c r="E31" s="457" t="s">
        <v>817</v>
      </c>
      <c r="F31" s="472">
        <f>IFERROR(VLOOKUP(F$5,sgc!$C$14:$U$42,'seguridad ciudadana'!$D31,FALSE),"")</f>
        <v>45.976335726728003</v>
      </c>
      <c r="G31" s="473">
        <f>IFERROR(VLOOKUP(G$5,sgc!$C$14:$U$42,'seguridad ciudadana'!$D31,FALSE),"")</f>
        <v>50.02783062837328</v>
      </c>
      <c r="H31" s="171">
        <f>IFERROR(VLOOKUP(H$5,sgc!$C$14:$U$42,'seguridad ciudadana'!$D31,FALSE),"")</f>
        <v>0</v>
      </c>
      <c r="I31" s="171">
        <f>IFERROR(VLOOKUP(I$5,sgc!$C$14:$U$42,'seguridad ciudadana'!$D31,FALSE),"")</f>
        <v>0</v>
      </c>
      <c r="J31" s="171">
        <f>IFERROR(VLOOKUP(J$5,sgc!$C$14:$U$42,'seguridad ciudadana'!$D31,FALSE),"")</f>
        <v>0</v>
      </c>
      <c r="K31" s="171">
        <f>IFERROR(VLOOKUP(K$5,sgc!$C$14:$U$42,'seguridad ciudadana'!$D31,FALSE),"")</f>
        <v>0</v>
      </c>
      <c r="M31" s="220"/>
      <c r="N31" s="220"/>
    </row>
    <row r="32" spans="3:14" ht="15.75" x14ac:dyDescent="0.25">
      <c r="D32" s="214">
        <v>17</v>
      </c>
      <c r="E32" s="457" t="s">
        <v>1002</v>
      </c>
      <c r="F32" s="472">
        <f>IFERROR(VLOOKUP(F$5,sgc!$C$14:$U$42,'seguridad ciudadana'!$D32,FALSE),"")</f>
        <v>17.505497378833585</v>
      </c>
      <c r="G32" s="473">
        <f>IFERROR(VLOOKUP(G$5,sgc!$C$14:$U$42,'seguridad ciudadana'!$D32,FALSE),"")</f>
        <v>20.991134710825477</v>
      </c>
      <c r="H32" s="171">
        <f>IFERROR(VLOOKUP(H$5,sgc!$C$14:$U$42,'seguridad ciudadana'!$D32,FALSE),"")</f>
        <v>0</v>
      </c>
      <c r="I32" s="171">
        <f>IFERROR(VLOOKUP(I$5,sgc!$C$14:$U$42,'seguridad ciudadana'!$D32,FALSE),"")</f>
        <v>0</v>
      </c>
      <c r="J32" s="171">
        <f>IFERROR(VLOOKUP(J$5,sgc!$C$14:$U$42,'seguridad ciudadana'!$D32,FALSE),"")</f>
        <v>0</v>
      </c>
      <c r="K32" s="171">
        <f>IFERROR(VLOOKUP(K$5,sgc!$C$14:$U$42,'seguridad ciudadana'!$D32,FALSE),"")</f>
        <v>0</v>
      </c>
      <c r="M32" s="220"/>
      <c r="N32" s="220"/>
    </row>
    <row r="33" spans="4:55" ht="15.75" x14ac:dyDescent="0.25">
      <c r="D33" s="214">
        <v>18</v>
      </c>
      <c r="E33" s="457" t="s">
        <v>819</v>
      </c>
      <c r="F33" s="472">
        <f>IFERROR(VLOOKUP(F$5,sgc!$C$14:$U$42,'seguridad ciudadana'!$D33,FALSE),"")</f>
        <v>2.0545854716401855</v>
      </c>
      <c r="G33" s="473">
        <f>IFERROR(VLOOKUP(G$5,sgc!$C$14:$U$42,'seguridad ciudadana'!$D33,FALSE),"")</f>
        <v>1.2986203166780306</v>
      </c>
      <c r="H33" s="171">
        <f>IFERROR(VLOOKUP(H$5,sgc!$C$14:$U$42,'seguridad ciudadana'!$D33,FALSE),"")</f>
        <v>0</v>
      </c>
      <c r="I33" s="171">
        <f>IFERROR(VLOOKUP(I$5,sgc!$C$14:$U$42,'seguridad ciudadana'!$D33,FALSE),"")</f>
        <v>0</v>
      </c>
      <c r="J33" s="171">
        <f>IFERROR(VLOOKUP(J$5,sgc!$C$14:$U$42,'seguridad ciudadana'!$D33,FALSE),"")</f>
        <v>0</v>
      </c>
      <c r="K33" s="171">
        <f>IFERROR(VLOOKUP(K$5,sgc!$C$14:$U$42,'seguridad ciudadana'!$D33,FALSE),"")</f>
        <v>0</v>
      </c>
      <c r="M33" s="220"/>
      <c r="N33" s="220"/>
    </row>
    <row r="34" spans="4:55" ht="15.75" x14ac:dyDescent="0.25">
      <c r="D34" s="214"/>
      <c r="E34" s="233"/>
      <c r="F34" s="543"/>
      <c r="G34" s="543"/>
      <c r="H34" s="171"/>
      <c r="I34" s="171"/>
      <c r="J34" s="171"/>
      <c r="K34" s="171"/>
      <c r="M34" s="220"/>
      <c r="N34" s="220"/>
    </row>
    <row r="35" spans="4:55" ht="15.75" x14ac:dyDescent="0.25">
      <c r="D35" s="214"/>
      <c r="E35" s="233"/>
      <c r="F35" s="543"/>
      <c r="G35" s="543"/>
      <c r="H35" s="171"/>
      <c r="I35" s="171"/>
      <c r="J35" s="171"/>
      <c r="K35" s="171"/>
      <c r="M35" s="220"/>
      <c r="N35" s="220"/>
    </row>
    <row r="36" spans="4:55" ht="15.75" x14ac:dyDescent="0.25">
      <c r="D36" s="214"/>
      <c r="E36" s="233"/>
      <c r="F36" s="543"/>
      <c r="G36" s="543"/>
      <c r="H36" s="171"/>
      <c r="I36" s="171"/>
      <c r="J36" s="171"/>
      <c r="K36" s="171"/>
      <c r="M36" s="220"/>
      <c r="N36" s="220"/>
    </row>
    <row r="37" spans="4:55" ht="15.75" x14ac:dyDescent="0.3">
      <c r="E37" s="261" t="s">
        <v>559</v>
      </c>
    </row>
    <row r="38" spans="4:55" ht="15.75" x14ac:dyDescent="0.3">
      <c r="E38" s="224" t="s">
        <v>994</v>
      </c>
    </row>
    <row r="39" spans="4:55" ht="15.75" x14ac:dyDescent="0.3">
      <c r="E39" s="224" t="s">
        <v>897</v>
      </c>
      <c r="F39" s="174"/>
      <c r="G39" s="174"/>
      <c r="H39" s="160"/>
    </row>
    <row r="40" spans="4:55" ht="9" customHeight="1" x14ac:dyDescent="0.25">
      <c r="F40" s="174"/>
      <c r="G40" s="174"/>
      <c r="H40" s="160"/>
    </row>
    <row r="41" spans="4:55" ht="15.75" x14ac:dyDescent="0.3">
      <c r="E41" s="304" t="s">
        <v>851</v>
      </c>
      <c r="F41" s="174"/>
      <c r="G41" s="174"/>
      <c r="H41" s="160"/>
    </row>
    <row r="42" spans="4:55" ht="15.75" x14ac:dyDescent="0.25">
      <c r="D42" s="214"/>
      <c r="F42" s="174"/>
      <c r="G42" s="174"/>
      <c r="H42" s="160"/>
      <c r="I42" s="160"/>
      <c r="J42" s="160"/>
      <c r="K42" s="160"/>
      <c r="M42" s="220"/>
      <c r="N42" s="220"/>
    </row>
    <row r="43" spans="4:55" ht="41.25" customHeight="1" x14ac:dyDescent="0.25">
      <c r="D43" s="214"/>
      <c r="E43" s="676" t="s">
        <v>823</v>
      </c>
      <c r="F43" s="676"/>
      <c r="G43" s="676"/>
      <c r="H43" s="676"/>
      <c r="I43" s="160"/>
      <c r="J43" s="160"/>
      <c r="K43" s="160"/>
      <c r="M43" s="220"/>
      <c r="N43" s="220"/>
    </row>
    <row r="44" spans="4:55" ht="9" customHeight="1" x14ac:dyDescent="0.25">
      <c r="D44" s="214"/>
      <c r="I44" s="160"/>
      <c r="J44" s="160"/>
      <c r="K44" s="160"/>
      <c r="M44" s="220"/>
      <c r="N44" s="220"/>
    </row>
    <row r="45" spans="4:55" ht="16.5" x14ac:dyDescent="0.3">
      <c r="D45" s="214"/>
      <c r="E45" s="546" t="s">
        <v>1001</v>
      </c>
      <c r="I45" s="160"/>
      <c r="J45" s="160"/>
      <c r="K45" s="160"/>
      <c r="M45" s="220"/>
      <c r="N45" s="220"/>
    </row>
    <row r="46" spans="4:55" ht="16.5" x14ac:dyDescent="0.3">
      <c r="D46" s="214"/>
      <c r="E46" s="546" t="s">
        <v>1003</v>
      </c>
      <c r="I46" s="160"/>
      <c r="J46" s="160"/>
      <c r="K46" s="160"/>
      <c r="M46" s="220"/>
      <c r="N46" s="220"/>
    </row>
    <row r="47" spans="4:55" ht="15.75" x14ac:dyDescent="0.25">
      <c r="D47" s="214"/>
      <c r="I47" s="160"/>
      <c r="J47" s="160"/>
      <c r="K47" s="160"/>
      <c r="M47" s="220"/>
      <c r="N47" s="220"/>
    </row>
    <row r="48" spans="4:55" ht="10.5" customHeight="1" x14ac:dyDescent="0.25">
      <c r="E48" s="220"/>
      <c r="F48" s="220"/>
      <c r="G48" s="220"/>
      <c r="H48" s="220"/>
      <c r="I48" s="220"/>
      <c r="J48" s="220"/>
      <c r="K48" s="220"/>
      <c r="L48" s="220"/>
      <c r="M48" s="220"/>
      <c r="N48" s="220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5:55" x14ac:dyDescent="0.25">
      <c r="F49" s="220"/>
      <c r="G49" s="220"/>
      <c r="H49" s="220"/>
      <c r="I49" s="220"/>
      <c r="J49" s="220"/>
      <c r="K49" s="220"/>
      <c r="L49" s="220"/>
      <c r="M49" s="220"/>
      <c r="N49" s="220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5:55" x14ac:dyDescent="0.25">
      <c r="E50" s="220"/>
      <c r="F50" s="220"/>
      <c r="G50" s="220"/>
      <c r="H50" s="220"/>
      <c r="I50" s="220"/>
      <c r="J50" s="220"/>
      <c r="K50" s="220"/>
      <c r="L50" s="220"/>
      <c r="M50" s="220"/>
      <c r="N50" s="220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5:55" x14ac:dyDescent="0.25">
      <c r="E51" s="220"/>
      <c r="F51" s="220"/>
      <c r="G51" s="220"/>
      <c r="H51" s="220"/>
      <c r="I51" s="220"/>
      <c r="J51" s="220"/>
      <c r="K51" s="220"/>
      <c r="L51" s="220"/>
      <c r="M51" s="220"/>
      <c r="N51" s="220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5:55" x14ac:dyDescent="0.25">
      <c r="E52" s="262"/>
      <c r="F52" s="220"/>
      <c r="G52" s="220"/>
      <c r="H52" s="220"/>
      <c r="I52" s="220"/>
      <c r="J52" s="220"/>
      <c r="K52" s="220"/>
      <c r="L52" s="220"/>
      <c r="M52" s="220"/>
      <c r="N52" s="220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5:55" x14ac:dyDescent="0.25">
      <c r="E53" s="220"/>
      <c r="F53" s="220"/>
      <c r="G53" s="220"/>
      <c r="H53" s="220"/>
      <c r="I53" s="220"/>
      <c r="J53" s="220"/>
      <c r="K53" s="220"/>
      <c r="L53" s="220"/>
      <c r="M53" s="220"/>
      <c r="N53" s="220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5:55" x14ac:dyDescent="0.25">
      <c r="E54" s="220"/>
      <c r="F54" s="220"/>
      <c r="G54" s="220"/>
      <c r="H54" s="220"/>
      <c r="I54" s="220"/>
      <c r="J54" s="220"/>
      <c r="K54" s="220"/>
      <c r="L54" s="220"/>
      <c r="M54" s="220"/>
      <c r="N54" s="220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5:55" x14ac:dyDescent="0.25">
      <c r="E55" s="220"/>
      <c r="F55" s="220"/>
      <c r="G55" s="220"/>
      <c r="H55" s="220"/>
      <c r="I55" s="220"/>
      <c r="J55" s="220"/>
      <c r="K55" s="220"/>
      <c r="L55" s="220"/>
      <c r="M55" s="220"/>
      <c r="N55" s="220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5:55" x14ac:dyDescent="0.25">
      <c r="E56" s="220"/>
      <c r="F56" s="220"/>
      <c r="G56" s="220"/>
      <c r="H56" s="220"/>
      <c r="I56" s="220"/>
      <c r="J56" s="220"/>
      <c r="K56" s="220"/>
      <c r="L56" s="220"/>
      <c r="M56" s="220"/>
      <c r="N56" s="220"/>
      <c r="AU56" s="47"/>
      <c r="AV56" s="47"/>
      <c r="AW56" s="47"/>
      <c r="AX56" s="47"/>
      <c r="AY56" s="47"/>
      <c r="AZ56" s="47"/>
      <c r="BA56" s="47"/>
      <c r="BB56" s="47"/>
      <c r="BC56" s="47"/>
    </row>
  </sheetData>
  <sheetProtection password="CF66" sheet="1" objects="1" scenarios="1"/>
  <mergeCells count="1">
    <mergeCell ref="E43:H43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sgc!$D$15:$D$21</xm:f>
          </x14:formula1>
          <xm:sqref>E4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U42"/>
  <sheetViews>
    <sheetView workbookViewId="0">
      <selection activeCell="P15" sqref="P15:P42"/>
    </sheetView>
  </sheetViews>
  <sheetFormatPr baseColWidth="10" defaultRowHeight="15" x14ac:dyDescent="0.25"/>
  <sheetData>
    <row r="1" spans="3:21" x14ac:dyDescent="0.25"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>
        <v>11</v>
      </c>
      <c r="N1" s="17">
        <v>12</v>
      </c>
      <c r="O1" s="17">
        <v>13</v>
      </c>
      <c r="P1" s="17">
        <v>14</v>
      </c>
      <c r="Q1" s="17">
        <v>15</v>
      </c>
      <c r="R1" s="17">
        <v>16</v>
      </c>
      <c r="S1" s="17">
        <v>17</v>
      </c>
      <c r="T1" s="17">
        <v>18</v>
      </c>
      <c r="U1" s="17">
        <v>19</v>
      </c>
    </row>
    <row r="5" spans="3:21" x14ac:dyDescent="0.25">
      <c r="D5" t="s">
        <v>410</v>
      </c>
      <c r="E5" s="18" t="s">
        <v>560</v>
      </c>
      <c r="F5" t="s">
        <v>560</v>
      </c>
      <c r="G5" t="s">
        <v>560</v>
      </c>
      <c r="H5" t="s">
        <v>560</v>
      </c>
      <c r="I5" t="s">
        <v>560</v>
      </c>
      <c r="J5" s="92" t="s">
        <v>561</v>
      </c>
      <c r="K5" s="92" t="s">
        <v>561</v>
      </c>
      <c r="L5" t="s">
        <v>560</v>
      </c>
      <c r="M5" t="s">
        <v>560</v>
      </c>
      <c r="N5" t="s">
        <v>560</v>
      </c>
      <c r="O5" t="s">
        <v>560</v>
      </c>
      <c r="P5" s="148" t="s">
        <v>562</v>
      </c>
      <c r="Q5" s="73" t="s">
        <v>560</v>
      </c>
      <c r="R5" t="s">
        <v>560</v>
      </c>
      <c r="S5" t="s">
        <v>560</v>
      </c>
      <c r="T5" t="s">
        <v>560</v>
      </c>
      <c r="U5" t="s">
        <v>560</v>
      </c>
    </row>
    <row r="6" spans="3:21" x14ac:dyDescent="0.25">
      <c r="C6" s="17" t="s">
        <v>107</v>
      </c>
      <c r="D6" s="17" t="s">
        <v>412</v>
      </c>
      <c r="E6" t="s">
        <v>123</v>
      </c>
      <c r="F6" t="s">
        <v>123</v>
      </c>
      <c r="G6" t="s">
        <v>123</v>
      </c>
      <c r="H6" t="s">
        <v>123</v>
      </c>
      <c r="I6" t="s">
        <v>123</v>
      </c>
      <c r="J6" s="92" t="s">
        <v>123</v>
      </c>
      <c r="K6" s="92" t="s">
        <v>123</v>
      </c>
      <c r="L6" t="s">
        <v>123</v>
      </c>
      <c r="M6" t="s">
        <v>123</v>
      </c>
      <c r="N6" t="s">
        <v>123</v>
      </c>
      <c r="O6" t="s">
        <v>123</v>
      </c>
      <c r="P6" s="148" t="s">
        <v>123</v>
      </c>
      <c r="Q6" s="73" t="s">
        <v>123</v>
      </c>
      <c r="R6" t="s">
        <v>123</v>
      </c>
      <c r="S6" t="s">
        <v>123</v>
      </c>
      <c r="T6" t="s">
        <v>123</v>
      </c>
      <c r="U6" t="s">
        <v>123</v>
      </c>
    </row>
    <row r="7" spans="3:21" x14ac:dyDescent="0.25">
      <c r="C7" s="17" t="s">
        <v>108</v>
      </c>
      <c r="D7" s="17" t="s">
        <v>0</v>
      </c>
      <c r="E7">
        <v>2015</v>
      </c>
      <c r="F7">
        <v>2015</v>
      </c>
      <c r="G7">
        <v>2015</v>
      </c>
      <c r="H7">
        <v>2015</v>
      </c>
      <c r="I7">
        <v>2015</v>
      </c>
      <c r="J7" s="92">
        <v>2014</v>
      </c>
      <c r="K7" s="92">
        <v>2014</v>
      </c>
      <c r="L7" s="19">
        <v>2015</v>
      </c>
      <c r="M7" s="149">
        <v>2015</v>
      </c>
      <c r="N7" s="149">
        <v>2015</v>
      </c>
      <c r="O7" s="149">
        <v>2015</v>
      </c>
      <c r="P7" s="148">
        <v>2017</v>
      </c>
      <c r="Q7" s="73">
        <v>2015</v>
      </c>
      <c r="R7" s="19">
        <v>2015</v>
      </c>
      <c r="S7" s="19">
        <v>2015</v>
      </c>
      <c r="T7" s="19">
        <v>2015</v>
      </c>
      <c r="U7" s="19">
        <v>2015</v>
      </c>
    </row>
    <row r="8" spans="3:21" x14ac:dyDescent="0.25">
      <c r="C8" s="17" t="s">
        <v>109</v>
      </c>
      <c r="D8" s="17" t="s">
        <v>37</v>
      </c>
      <c r="E8" t="s">
        <v>38</v>
      </c>
      <c r="F8" t="s">
        <v>38</v>
      </c>
      <c r="G8" t="s">
        <v>38</v>
      </c>
      <c r="H8" t="s">
        <v>38</v>
      </c>
      <c r="I8" t="s">
        <v>38</v>
      </c>
      <c r="J8" s="92" t="s">
        <v>38</v>
      </c>
      <c r="K8" s="92" t="s">
        <v>38</v>
      </c>
      <c r="L8" t="s">
        <v>38</v>
      </c>
      <c r="M8" t="s">
        <v>38</v>
      </c>
      <c r="N8" t="s">
        <v>38</v>
      </c>
      <c r="O8" t="s">
        <v>38</v>
      </c>
      <c r="P8" s="148" t="s">
        <v>563</v>
      </c>
      <c r="Q8" s="73" t="s">
        <v>38</v>
      </c>
      <c r="R8" t="s">
        <v>38</v>
      </c>
      <c r="S8" t="s">
        <v>38</v>
      </c>
      <c r="T8" t="s">
        <v>38</v>
      </c>
      <c r="U8" t="s">
        <v>38</v>
      </c>
    </row>
    <row r="9" spans="3:21" x14ac:dyDescent="0.25">
      <c r="C9" s="17" t="s">
        <v>110</v>
      </c>
      <c r="D9" s="17" t="s">
        <v>413</v>
      </c>
      <c r="E9" t="s">
        <v>564</v>
      </c>
      <c r="F9" t="s">
        <v>564</v>
      </c>
      <c r="G9" t="s">
        <v>564</v>
      </c>
      <c r="H9" t="s">
        <v>564</v>
      </c>
      <c r="I9" t="s">
        <v>564</v>
      </c>
      <c r="J9" s="92" t="s">
        <v>564</v>
      </c>
      <c r="K9" s="92" t="s">
        <v>564</v>
      </c>
      <c r="L9" t="s">
        <v>564</v>
      </c>
      <c r="M9" t="s">
        <v>564</v>
      </c>
      <c r="N9" t="s">
        <v>564</v>
      </c>
      <c r="O9" t="s">
        <v>564</v>
      </c>
      <c r="P9" s="148" t="s">
        <v>565</v>
      </c>
      <c r="Q9" s="73" t="s">
        <v>564</v>
      </c>
      <c r="R9" t="s">
        <v>564</v>
      </c>
      <c r="S9" t="s">
        <v>564</v>
      </c>
      <c r="T9" t="s">
        <v>564</v>
      </c>
      <c r="U9" t="s">
        <v>564</v>
      </c>
    </row>
    <row r="10" spans="3:21" ht="90" x14ac:dyDescent="0.25">
      <c r="C10" s="17" t="s">
        <v>111</v>
      </c>
      <c r="D10" s="17" t="s">
        <v>414</v>
      </c>
      <c r="E10" s="95" t="s">
        <v>2</v>
      </c>
      <c r="F10" s="95" t="s">
        <v>566</v>
      </c>
      <c r="G10" s="95" t="s">
        <v>567</v>
      </c>
      <c r="H10" s="161" t="s">
        <v>568</v>
      </c>
      <c r="I10" s="161" t="s">
        <v>569</v>
      </c>
      <c r="J10" s="162" t="s">
        <v>567</v>
      </c>
      <c r="K10" s="163" t="s">
        <v>570</v>
      </c>
      <c r="L10" s="161" t="s">
        <v>571</v>
      </c>
      <c r="M10" s="165" t="s">
        <v>572</v>
      </c>
      <c r="N10" s="95" t="s">
        <v>573</v>
      </c>
      <c r="O10" s="165" t="s">
        <v>574</v>
      </c>
      <c r="P10" s="164" t="s">
        <v>2</v>
      </c>
      <c r="Q10" s="73" t="s">
        <v>761</v>
      </c>
      <c r="R10" t="s">
        <v>817</v>
      </c>
      <c r="S10" t="s">
        <v>818</v>
      </c>
      <c r="T10" t="s">
        <v>819</v>
      </c>
      <c r="U10" t="s">
        <v>550</v>
      </c>
    </row>
    <row r="11" spans="3:21" ht="60" x14ac:dyDescent="0.25">
      <c r="C11" s="17" t="s">
        <v>112</v>
      </c>
      <c r="D11" s="17" t="s">
        <v>415</v>
      </c>
      <c r="E11" t="s">
        <v>2</v>
      </c>
      <c r="F11" t="s">
        <v>2</v>
      </c>
      <c r="G11" t="s">
        <v>2</v>
      </c>
      <c r="H11" t="s">
        <v>567</v>
      </c>
      <c r="I11" t="s">
        <v>567</v>
      </c>
      <c r="J11" s="92" t="s">
        <v>2</v>
      </c>
      <c r="K11" s="92" t="s">
        <v>567</v>
      </c>
      <c r="L11" t="s">
        <v>567</v>
      </c>
      <c r="M11" s="149" t="s">
        <v>2</v>
      </c>
      <c r="N11" t="s">
        <v>572</v>
      </c>
      <c r="O11" t="s">
        <v>572</v>
      </c>
      <c r="P11" s="148"/>
      <c r="Q11" s="73"/>
      <c r="R11" s="95" t="s">
        <v>573</v>
      </c>
      <c r="S11" s="95" t="s">
        <v>573</v>
      </c>
      <c r="T11" s="95" t="s">
        <v>573</v>
      </c>
      <c r="U11" s="95" t="s">
        <v>573</v>
      </c>
    </row>
    <row r="12" spans="3:21" x14ac:dyDescent="0.25">
      <c r="C12" s="17" t="s">
        <v>113</v>
      </c>
      <c r="D12" s="17" t="s">
        <v>416</v>
      </c>
      <c r="J12" s="92"/>
      <c r="K12" s="92"/>
      <c r="P12" s="148"/>
      <c r="Q12" s="73"/>
    </row>
    <row r="13" spans="3:21" x14ac:dyDescent="0.25">
      <c r="C13" s="17" t="s">
        <v>114</v>
      </c>
      <c r="D13" s="17" t="s">
        <v>417</v>
      </c>
      <c r="J13" s="92"/>
      <c r="K13" s="92"/>
      <c r="P13" s="148"/>
      <c r="Q13" s="73"/>
    </row>
    <row r="14" spans="3:21" x14ac:dyDescent="0.25">
      <c r="C14" s="3" t="s">
        <v>41</v>
      </c>
      <c r="D14" s="4" t="s">
        <v>42</v>
      </c>
      <c r="E14" s="5">
        <v>635695.93179938954</v>
      </c>
      <c r="F14" s="5">
        <v>459488.92488160165</v>
      </c>
      <c r="G14" s="5">
        <v>176207.00691778801</v>
      </c>
      <c r="H14" s="5">
        <v>97372.13073523897</v>
      </c>
      <c r="I14" s="5">
        <v>26703.635515487036</v>
      </c>
      <c r="J14" s="89">
        <v>160940.30694166943</v>
      </c>
      <c r="K14" s="89">
        <v>9945.1478216228224</v>
      </c>
      <c r="L14" s="5">
        <v>4889.8443642018256</v>
      </c>
      <c r="M14" s="5">
        <v>167394.52486932796</v>
      </c>
      <c r="N14" s="5">
        <v>122378.17957615288</v>
      </c>
      <c r="O14" s="5">
        <v>45016.345293175109</v>
      </c>
      <c r="P14" s="150">
        <v>101</v>
      </c>
      <c r="Q14" s="369">
        <f>G14-H14-I14-L14</f>
        <v>47241.396302860172</v>
      </c>
      <c r="R14" s="8">
        <v>45.976335726728003</v>
      </c>
      <c r="S14" s="8">
        <v>17.505497378833585</v>
      </c>
      <c r="T14" s="8">
        <v>2.0545854716401855</v>
      </c>
      <c r="U14" s="8">
        <v>34.463581422798228</v>
      </c>
    </row>
    <row r="15" spans="3:21" x14ac:dyDescent="0.25">
      <c r="C15" s="3" t="s">
        <v>43</v>
      </c>
      <c r="D15" s="9" t="s">
        <v>44</v>
      </c>
      <c r="E15" s="10">
        <v>123330.35294813701</v>
      </c>
      <c r="F15" s="10">
        <v>86412.459116406491</v>
      </c>
      <c r="G15" s="10">
        <v>36917.893831730522</v>
      </c>
      <c r="H15" s="10">
        <v>22663.440617410753</v>
      </c>
      <c r="I15" s="10">
        <v>7655.5100449248766</v>
      </c>
      <c r="J15" s="90">
        <v>27964.459999722498</v>
      </c>
      <c r="K15" s="90">
        <v>1021.6380952380953</v>
      </c>
      <c r="L15" s="10">
        <v>855.03094248457398</v>
      </c>
      <c r="M15" s="10">
        <v>35446.84892316522</v>
      </c>
      <c r="N15" s="10">
        <v>25471.053171940523</v>
      </c>
      <c r="O15" s="10">
        <v>9975.7957512247012</v>
      </c>
      <c r="P15" s="151">
        <v>20</v>
      </c>
      <c r="Q15" s="369">
        <f t="shared" ref="Q15:Q42" si="0">G15-H15-I15-L15</f>
        <v>5743.9122269103182</v>
      </c>
      <c r="R15" s="8">
        <v>50.086705863041239</v>
      </c>
      <c r="S15" s="8">
        <v>14.327354321923947</v>
      </c>
      <c r="T15" s="8">
        <v>3.8546516974461555</v>
      </c>
      <c r="U15" s="8">
        <v>31.731288117588662</v>
      </c>
    </row>
    <row r="16" spans="3:21" x14ac:dyDescent="0.25">
      <c r="C16" s="3" t="s">
        <v>45</v>
      </c>
      <c r="D16" s="9" t="s">
        <v>46</v>
      </c>
      <c r="E16" s="10">
        <v>132535.24678322376</v>
      </c>
      <c r="F16" s="10">
        <v>88408.729679247364</v>
      </c>
      <c r="G16" s="10">
        <v>44126.517103976381</v>
      </c>
      <c r="H16" s="10">
        <v>25856.219554237301</v>
      </c>
      <c r="I16" s="10">
        <v>6741.0927961879424</v>
      </c>
      <c r="J16" s="90">
        <v>31708.044366744369</v>
      </c>
      <c r="K16" s="90">
        <v>2007.8103896103896</v>
      </c>
      <c r="L16" s="10">
        <v>1457.3050621408599</v>
      </c>
      <c r="M16" s="10">
        <v>40530.683973619423</v>
      </c>
      <c r="N16" s="10">
        <v>30689.742646872823</v>
      </c>
      <c r="O16" s="10">
        <v>9840.9413267466007</v>
      </c>
      <c r="P16" s="151">
        <v>21</v>
      </c>
      <c r="Q16" s="369">
        <f t="shared" si="0"/>
        <v>10071.899691410277</v>
      </c>
      <c r="R16" s="8">
        <v>50.02783062837328</v>
      </c>
      <c r="S16" s="8">
        <v>20.991134710825477</v>
      </c>
      <c r="T16" s="8">
        <v>1.2986203166780306</v>
      </c>
      <c r="U16" s="8">
        <v>27.682414344123217</v>
      </c>
    </row>
    <row r="17" spans="3:21" x14ac:dyDescent="0.25">
      <c r="C17" s="3" t="s">
        <v>47</v>
      </c>
      <c r="D17" s="9" t="s">
        <v>48</v>
      </c>
      <c r="E17" s="10">
        <v>128215.24363828925</v>
      </c>
      <c r="F17" s="10">
        <v>98676.06609839345</v>
      </c>
      <c r="G17" s="10">
        <v>29539.177539895798</v>
      </c>
      <c r="H17" s="10">
        <v>17805.929479735867</v>
      </c>
      <c r="I17" s="10">
        <v>3538.156623463055</v>
      </c>
      <c r="J17" s="90">
        <v>34033.863070263069</v>
      </c>
      <c r="K17" s="90">
        <v>2627.3233211233214</v>
      </c>
      <c r="L17" s="10">
        <v>364.60582028121797</v>
      </c>
      <c r="M17" s="10">
        <v>28340.359140477376</v>
      </c>
      <c r="N17" s="10">
        <v>20257.757496242186</v>
      </c>
      <c r="O17" s="10">
        <v>8082.6016442351947</v>
      </c>
      <c r="P17" s="151">
        <v>18</v>
      </c>
      <c r="Q17" s="369">
        <f t="shared" si="0"/>
        <v>7830.4856164156572</v>
      </c>
      <c r="R17" s="8">
        <v>42.918319552468382</v>
      </c>
      <c r="S17" s="8">
        <v>17.547155585539773</v>
      </c>
      <c r="T17" s="8">
        <v>3.56547503387905</v>
      </c>
      <c r="U17" s="8">
        <v>35.969049828112787</v>
      </c>
    </row>
    <row r="18" spans="3:21" x14ac:dyDescent="0.25">
      <c r="C18" s="3" t="s">
        <v>49</v>
      </c>
      <c r="D18" s="9" t="s">
        <v>50</v>
      </c>
      <c r="E18" s="10">
        <v>93253.741281373514</v>
      </c>
      <c r="F18" s="10">
        <v>67785.204064040896</v>
      </c>
      <c r="G18" s="10">
        <v>25468.537217332614</v>
      </c>
      <c r="H18" s="10">
        <v>13488.123646438529</v>
      </c>
      <c r="I18" s="10">
        <v>3286.3821767725185</v>
      </c>
      <c r="J18" s="90">
        <v>27223.970790320789</v>
      </c>
      <c r="K18" s="90">
        <v>1143.9000000000001</v>
      </c>
      <c r="L18" s="10">
        <v>645.93121531004306</v>
      </c>
      <c r="M18" s="10">
        <v>24796.682784116128</v>
      </c>
      <c r="N18" s="10">
        <v>18506.345700949285</v>
      </c>
      <c r="O18" s="10">
        <v>6290.3370831668417</v>
      </c>
      <c r="P18" s="151">
        <v>12</v>
      </c>
      <c r="Q18" s="369">
        <f t="shared" si="0"/>
        <v>8048.1001788115236</v>
      </c>
      <c r="R18" s="8">
        <v>39.353529292867954</v>
      </c>
      <c r="S18" s="8">
        <v>16.04004439710614</v>
      </c>
      <c r="T18" s="8">
        <v>1.4874517432758161</v>
      </c>
      <c r="U18" s="8">
        <v>43.118974566750097</v>
      </c>
    </row>
    <row r="19" spans="3:21" x14ac:dyDescent="0.25">
      <c r="C19" s="3" t="s">
        <v>51</v>
      </c>
      <c r="D19" s="9" t="s">
        <v>52</v>
      </c>
      <c r="E19" s="10">
        <v>102728.54406074286</v>
      </c>
      <c r="F19" s="10">
        <v>83235.579402006013</v>
      </c>
      <c r="G19" s="10">
        <v>19492.964658736841</v>
      </c>
      <c r="H19" s="10">
        <v>8412.0472108802278</v>
      </c>
      <c r="I19" s="10">
        <v>2513.0474606368521</v>
      </c>
      <c r="J19" s="90">
        <v>25866.047646797648</v>
      </c>
      <c r="K19" s="90">
        <v>1724.5578338328337</v>
      </c>
      <c r="L19" s="10">
        <v>206.98336869347401</v>
      </c>
      <c r="M19" s="10">
        <v>18207.043163377555</v>
      </c>
      <c r="N19" s="10">
        <v>13205.853667214245</v>
      </c>
      <c r="O19" s="10">
        <v>5001.1894961633097</v>
      </c>
      <c r="P19" s="151">
        <v>15</v>
      </c>
      <c r="Q19" s="369">
        <f t="shared" si="0"/>
        <v>8360.8866185262868</v>
      </c>
      <c r="R19" s="8">
        <v>43.782397305140442</v>
      </c>
      <c r="S19" s="8">
        <v>19.788201611236168</v>
      </c>
      <c r="T19" s="8">
        <v>0</v>
      </c>
      <c r="U19" s="8">
        <v>36.429401083623389</v>
      </c>
    </row>
    <row r="20" spans="3:21" x14ac:dyDescent="0.25">
      <c r="C20" s="3" t="s">
        <v>53</v>
      </c>
      <c r="D20" s="9" t="s">
        <v>54</v>
      </c>
      <c r="E20" s="10">
        <v>4076.4217013608932</v>
      </c>
      <c r="F20" s="10">
        <v>3057.3162760206715</v>
      </c>
      <c r="G20" s="10">
        <v>1019.1054253402216</v>
      </c>
      <c r="H20" s="10">
        <v>558.86426550915382</v>
      </c>
      <c r="I20" s="10">
        <v>98.623105678085992</v>
      </c>
      <c r="J20" s="90">
        <v>532.78495670995676</v>
      </c>
      <c r="K20" s="90">
        <v>39.918181818181822</v>
      </c>
      <c r="L20" s="10">
        <v>131.49747423744799</v>
      </c>
      <c r="M20" s="10">
        <v>986.23105678085972</v>
      </c>
      <c r="N20" s="10">
        <v>591.73863406851581</v>
      </c>
      <c r="O20" s="10">
        <v>394.49242271234385</v>
      </c>
      <c r="P20" s="151">
        <v>3</v>
      </c>
      <c r="Q20" s="369">
        <f t="shared" si="0"/>
        <v>230.12057991553377</v>
      </c>
      <c r="R20" s="8">
        <v>50</v>
      </c>
      <c r="S20" s="8">
        <v>0</v>
      </c>
      <c r="T20" s="8">
        <v>0</v>
      </c>
      <c r="U20" s="8">
        <v>50</v>
      </c>
    </row>
    <row r="21" spans="3:21" x14ac:dyDescent="0.25">
      <c r="C21" s="3" t="s">
        <v>55</v>
      </c>
      <c r="D21" s="9" t="s">
        <v>56</v>
      </c>
      <c r="E21" s="10">
        <v>51556.381386262408</v>
      </c>
      <c r="F21" s="10">
        <v>31913.570245486742</v>
      </c>
      <c r="G21" s="10">
        <v>19642.811140775666</v>
      </c>
      <c r="H21" s="10">
        <v>8587.5059610271237</v>
      </c>
      <c r="I21" s="10">
        <v>2870.823307823709</v>
      </c>
      <c r="J21" s="90">
        <v>13611.136111111111</v>
      </c>
      <c r="K21" s="90">
        <v>1380</v>
      </c>
      <c r="L21" s="10">
        <v>1228.4904810542089</v>
      </c>
      <c r="M21" s="10">
        <v>19086.675827791409</v>
      </c>
      <c r="N21" s="10">
        <v>13655.688258865288</v>
      </c>
      <c r="O21" s="10">
        <v>5430.9875689261207</v>
      </c>
      <c r="P21" s="151">
        <v>11</v>
      </c>
      <c r="Q21" s="369">
        <f t="shared" si="0"/>
        <v>6955.9913908706239</v>
      </c>
      <c r="R21" s="8">
        <v>44.424029542304801</v>
      </c>
      <c r="S21" s="8">
        <v>15.837036284176815</v>
      </c>
      <c r="T21" s="8">
        <v>1.0959663922499616</v>
      </c>
      <c r="U21" s="8">
        <v>38.642967781268425</v>
      </c>
    </row>
    <row r="22" spans="3:21" x14ac:dyDescent="0.25">
      <c r="C22" s="3" t="s">
        <v>61</v>
      </c>
      <c r="D22" s="20" t="s">
        <v>62</v>
      </c>
      <c r="E22" s="14">
        <v>25015.623677300246</v>
      </c>
      <c r="F22" s="14">
        <v>17812.17183305147</v>
      </c>
      <c r="G22" s="14">
        <v>7203.4518442487752</v>
      </c>
      <c r="H22" s="14">
        <v>3536.2399962675759</v>
      </c>
      <c r="I22" s="14">
        <v>1440.6903688497537</v>
      </c>
      <c r="J22" s="91">
        <v>6639.4119047619042</v>
      </c>
      <c r="K22" s="91">
        <v>480.7714285714286</v>
      </c>
      <c r="L22" s="14">
        <v>392.915555140842</v>
      </c>
      <c r="M22" s="14">
        <v>7203.4518442487679</v>
      </c>
      <c r="N22" s="14">
        <v>4714.9866616901027</v>
      </c>
      <c r="O22" s="14">
        <v>2488.4651825586648</v>
      </c>
      <c r="P22" s="152">
        <v>6</v>
      </c>
      <c r="Q22" s="369">
        <f t="shared" si="0"/>
        <v>1833.6059239906035</v>
      </c>
    </row>
    <row r="23" spans="3:21" x14ac:dyDescent="0.25">
      <c r="C23" s="3" t="s">
        <v>63</v>
      </c>
      <c r="D23" s="20" t="s">
        <v>64</v>
      </c>
      <c r="E23" s="14">
        <v>36263.627943918895</v>
      </c>
      <c r="F23" s="14">
        <v>25203.221421023649</v>
      </c>
      <c r="G23" s="14">
        <v>11060.406522895246</v>
      </c>
      <c r="H23" s="14">
        <v>7615.361868222948</v>
      </c>
      <c r="I23" s="14">
        <v>1450.545117756752</v>
      </c>
      <c r="J23" s="91">
        <v>7265.2557942057938</v>
      </c>
      <c r="K23" s="91">
        <v>0</v>
      </c>
      <c r="L23" s="14">
        <v>181.318139719594</v>
      </c>
      <c r="M23" s="14">
        <v>10879.08838317564</v>
      </c>
      <c r="N23" s="14">
        <v>8884.5888462601069</v>
      </c>
      <c r="O23" s="14">
        <v>1994.499536915534</v>
      </c>
      <c r="P23" s="152">
        <v>4</v>
      </c>
      <c r="Q23" s="369">
        <f t="shared" si="0"/>
        <v>1813.1813971959518</v>
      </c>
    </row>
    <row r="24" spans="3:21" x14ac:dyDescent="0.25">
      <c r="C24" s="3" t="s">
        <v>65</v>
      </c>
      <c r="D24" s="20" t="s">
        <v>66</v>
      </c>
      <c r="E24" s="14">
        <v>35375.362802624782</v>
      </c>
      <c r="F24" s="14">
        <v>25426.042014386545</v>
      </c>
      <c r="G24" s="14">
        <v>9949.3207882382358</v>
      </c>
      <c r="H24" s="14">
        <v>5895.8938004374768</v>
      </c>
      <c r="I24" s="14">
        <v>3500.6869440097507</v>
      </c>
      <c r="J24" s="91">
        <v>7912.2349747474746</v>
      </c>
      <c r="K24" s="91">
        <v>310.66666666666663</v>
      </c>
      <c r="L24" s="14">
        <v>0</v>
      </c>
      <c r="M24" s="14">
        <v>8659.5940193925435</v>
      </c>
      <c r="N24" s="14">
        <v>6817.127206755833</v>
      </c>
      <c r="O24" s="14">
        <v>1842.4668126367101</v>
      </c>
      <c r="P24" s="152">
        <v>3</v>
      </c>
      <c r="Q24" s="369">
        <f t="shared" si="0"/>
        <v>552.74004379100825</v>
      </c>
    </row>
    <row r="25" spans="3:21" x14ac:dyDescent="0.25">
      <c r="C25" s="3" t="s">
        <v>67</v>
      </c>
      <c r="D25" s="20" t="s">
        <v>68</v>
      </c>
      <c r="E25" s="14">
        <v>26675.738524293094</v>
      </c>
      <c r="F25" s="14">
        <v>17971.023847944827</v>
      </c>
      <c r="G25" s="14">
        <v>8704.7146763482669</v>
      </c>
      <c r="H25" s="14">
        <v>5615.9449524827542</v>
      </c>
      <c r="I25" s="14">
        <v>1263.5876143086209</v>
      </c>
      <c r="J25" s="91">
        <v>6147.5573260073261</v>
      </c>
      <c r="K25" s="91">
        <v>230.2</v>
      </c>
      <c r="L25" s="14">
        <v>280.79724762413798</v>
      </c>
      <c r="M25" s="14">
        <v>8704.7146763482706</v>
      </c>
      <c r="N25" s="14">
        <v>5054.3504572344791</v>
      </c>
      <c r="O25" s="14">
        <v>3650.3642191137915</v>
      </c>
      <c r="P25" s="152">
        <v>7</v>
      </c>
      <c r="Q25" s="369">
        <f t="shared" si="0"/>
        <v>1544.3848619327539</v>
      </c>
    </row>
    <row r="26" spans="3:21" x14ac:dyDescent="0.25">
      <c r="C26" s="3" t="s">
        <v>69</v>
      </c>
      <c r="D26" s="20" t="s">
        <v>70</v>
      </c>
      <c r="E26" s="14">
        <v>43141.17054414218</v>
      </c>
      <c r="F26" s="14">
        <v>26963.231590088839</v>
      </c>
      <c r="G26" s="14">
        <v>16177.938954053341</v>
      </c>
      <c r="H26" s="14">
        <v>11723.144169603862</v>
      </c>
      <c r="I26" s="14">
        <v>703.38865017623107</v>
      </c>
      <c r="J26" s="91">
        <v>11167.16186868687</v>
      </c>
      <c r="K26" s="91">
        <v>483.18181818181819</v>
      </c>
      <c r="L26" s="14">
        <v>468.92576678415401</v>
      </c>
      <c r="M26" s="14">
        <v>16177.938954053328</v>
      </c>
      <c r="N26" s="14">
        <v>12895.458586564251</v>
      </c>
      <c r="O26" s="14">
        <v>3282.4803674890777</v>
      </c>
      <c r="P26" s="152">
        <v>6</v>
      </c>
      <c r="Q26" s="369">
        <f t="shared" si="0"/>
        <v>3282.4803674890945</v>
      </c>
    </row>
    <row r="27" spans="3:21" x14ac:dyDescent="0.25">
      <c r="C27" s="3" t="s">
        <v>71</v>
      </c>
      <c r="D27" s="20" t="s">
        <v>72</v>
      </c>
      <c r="E27" s="14">
        <v>31610.529567373233</v>
      </c>
      <c r="F27" s="14">
        <v>19282.42303609768</v>
      </c>
      <c r="G27" s="14">
        <v>12328.106531275553</v>
      </c>
      <c r="H27" s="14">
        <v>5847.9479699640387</v>
      </c>
      <c r="I27" s="14">
        <v>1738.5791262055261</v>
      </c>
      <c r="J27" s="91">
        <v>6774.6908008658002</v>
      </c>
      <c r="K27" s="91">
        <v>617.28571428571422</v>
      </c>
      <c r="L27" s="14">
        <v>632.21059134746395</v>
      </c>
      <c r="M27" s="14">
        <v>11063.685348580613</v>
      </c>
      <c r="N27" s="14">
        <v>7902.6323918432918</v>
      </c>
      <c r="O27" s="14">
        <v>3161.0529567373205</v>
      </c>
      <c r="P27" s="152">
        <v>7</v>
      </c>
      <c r="Q27" s="369">
        <f t="shared" si="0"/>
        <v>4109.3688437585233</v>
      </c>
    </row>
    <row r="28" spans="3:21" x14ac:dyDescent="0.25">
      <c r="C28" s="3" t="s">
        <v>73</v>
      </c>
      <c r="D28" s="20" t="s">
        <v>74</v>
      </c>
      <c r="E28" s="14">
        <v>37481.930543181545</v>
      </c>
      <c r="F28" s="14">
        <v>27797.603991354761</v>
      </c>
      <c r="G28" s="14">
        <v>9684.3265518267854</v>
      </c>
      <c r="H28" s="14">
        <v>4842.1632759133963</v>
      </c>
      <c r="I28" s="14">
        <v>3586.7876117877017</v>
      </c>
      <c r="J28" s="91">
        <v>8814.313492063493</v>
      </c>
      <c r="K28" s="91">
        <v>410.54285714285714</v>
      </c>
      <c r="L28" s="14">
        <v>0</v>
      </c>
      <c r="M28" s="14">
        <v>7352.9146041647855</v>
      </c>
      <c r="N28" s="14">
        <v>5380.1814176815506</v>
      </c>
      <c r="O28" s="14">
        <v>1972.7331864832349</v>
      </c>
      <c r="P28" s="152">
        <v>5</v>
      </c>
      <c r="Q28" s="369">
        <f t="shared" si="0"/>
        <v>1255.3756641256873</v>
      </c>
    </row>
    <row r="29" spans="3:21" x14ac:dyDescent="0.25">
      <c r="C29" s="3" t="s">
        <v>75</v>
      </c>
      <c r="D29" s="20" t="s">
        <v>76</v>
      </c>
      <c r="E29" s="14">
        <v>20301.616128526795</v>
      </c>
      <c r="F29" s="14">
        <v>14365.471061706094</v>
      </c>
      <c r="G29" s="14">
        <v>5936.1450668206999</v>
      </c>
      <c r="H29" s="14">
        <v>3442.9641387560059</v>
      </c>
      <c r="I29" s="14">
        <v>712.33740801848398</v>
      </c>
      <c r="J29" s="91">
        <v>4951.8782051282042</v>
      </c>
      <c r="K29" s="91">
        <v>496.8</v>
      </c>
      <c r="L29" s="14">
        <v>356.16870400924199</v>
      </c>
      <c r="M29" s="14">
        <v>5936.1450668206999</v>
      </c>
      <c r="N29" s="14">
        <v>4511.4702507837319</v>
      </c>
      <c r="O29" s="14">
        <v>1424.674816036968</v>
      </c>
      <c r="P29" s="152">
        <v>3</v>
      </c>
      <c r="Q29" s="369">
        <f t="shared" si="0"/>
        <v>1424.674816036968</v>
      </c>
    </row>
    <row r="30" spans="3:21" x14ac:dyDescent="0.25">
      <c r="C30" s="3" t="s">
        <v>77</v>
      </c>
      <c r="D30" s="20" t="s">
        <v>78</v>
      </c>
      <c r="E30" s="14">
        <v>59185.583324340965</v>
      </c>
      <c r="F30" s="14">
        <v>47348.466659472782</v>
      </c>
      <c r="G30" s="14">
        <v>11837.116664868183</v>
      </c>
      <c r="H30" s="14">
        <v>6994.6598474221028</v>
      </c>
      <c r="I30" s="14">
        <v>1076.1015149880161</v>
      </c>
      <c r="J30" s="91">
        <v>18599.886446886441</v>
      </c>
      <c r="K30" s="91">
        <v>2085.6376068376071</v>
      </c>
      <c r="L30" s="14">
        <v>0</v>
      </c>
      <c r="M30" s="14">
        <v>11837.116664868176</v>
      </c>
      <c r="N30" s="14">
        <v>8339.7867411571224</v>
      </c>
      <c r="O30" s="14">
        <v>3497.3299237110532</v>
      </c>
      <c r="P30" s="152">
        <v>7</v>
      </c>
      <c r="Q30" s="369">
        <f t="shared" si="0"/>
        <v>3766.3553024580642</v>
      </c>
    </row>
    <row r="31" spans="3:21" x14ac:dyDescent="0.25">
      <c r="C31" s="3" t="s">
        <v>79</v>
      </c>
      <c r="D31" s="20" t="s">
        <v>80</v>
      </c>
      <c r="E31" s="14">
        <v>34637.552926715711</v>
      </c>
      <c r="F31" s="14">
        <v>23881.681228419791</v>
      </c>
      <c r="G31" s="14">
        <v>10755.871698295923</v>
      </c>
      <c r="H31" s="14">
        <v>6745.207675202535</v>
      </c>
      <c r="I31" s="14">
        <v>1276.1203709842628</v>
      </c>
      <c r="J31" s="91">
        <v>9398.7136363636364</v>
      </c>
      <c r="K31" s="91">
        <v>153.4</v>
      </c>
      <c r="L31" s="14">
        <v>364.60582028121797</v>
      </c>
      <c r="M31" s="14">
        <v>10573.568788155324</v>
      </c>
      <c r="N31" s="14">
        <v>8021.3280461867989</v>
      </c>
      <c r="O31" s="14">
        <v>2552.2407419685255</v>
      </c>
      <c r="P31" s="152">
        <v>6</v>
      </c>
      <c r="Q31" s="369">
        <f t="shared" si="0"/>
        <v>2369.9378318279073</v>
      </c>
    </row>
    <row r="32" spans="3:21" x14ac:dyDescent="0.25">
      <c r="C32" s="3" t="s">
        <v>81</v>
      </c>
      <c r="D32" s="20" t="s">
        <v>82</v>
      </c>
      <c r="E32" s="14">
        <v>34392.107387232565</v>
      </c>
      <c r="F32" s="14">
        <v>27445.918210500877</v>
      </c>
      <c r="G32" s="14">
        <v>6946.189176731692</v>
      </c>
      <c r="H32" s="14">
        <v>4066.0619571112302</v>
      </c>
      <c r="I32" s="14">
        <v>1185.9347374907761</v>
      </c>
      <c r="J32" s="91">
        <v>6035.2629870129877</v>
      </c>
      <c r="K32" s="91">
        <v>388.28571428571428</v>
      </c>
      <c r="L32" s="14">
        <v>0</v>
      </c>
      <c r="M32" s="14">
        <v>5929.6736874538783</v>
      </c>
      <c r="N32" s="14">
        <v>3896.6427088982623</v>
      </c>
      <c r="O32" s="14">
        <v>2033.0309785556155</v>
      </c>
      <c r="P32" s="152">
        <v>5</v>
      </c>
      <c r="Q32" s="369">
        <f t="shared" si="0"/>
        <v>1694.1924821296857</v>
      </c>
    </row>
    <row r="33" spans="3:17" x14ac:dyDescent="0.25">
      <c r="C33" s="3" t="s">
        <v>83</v>
      </c>
      <c r="D33" s="20" t="s">
        <v>84</v>
      </c>
      <c r="E33" s="14">
        <v>23938.549813063233</v>
      </c>
      <c r="F33" s="14">
        <v>16315.659649126894</v>
      </c>
      <c r="G33" s="14">
        <v>7622.8901639363376</v>
      </c>
      <c r="H33" s="14">
        <v>3744.5776243897812</v>
      </c>
      <c r="I33" s="14">
        <v>1069.8793212542239</v>
      </c>
      <c r="J33" s="91">
        <v>8828.1799506049501</v>
      </c>
      <c r="K33" s="91">
        <v>270</v>
      </c>
      <c r="L33" s="14">
        <v>0</v>
      </c>
      <c r="M33" s="14">
        <v>7489.1552487795634</v>
      </c>
      <c r="N33" s="14">
        <v>5483.1315214278929</v>
      </c>
      <c r="O33" s="14">
        <v>2006.02372735167</v>
      </c>
      <c r="P33" s="152">
        <v>5</v>
      </c>
      <c r="Q33" s="369">
        <f t="shared" si="0"/>
        <v>2808.4332182923326</v>
      </c>
    </row>
    <row r="34" spans="3:17" x14ac:dyDescent="0.25">
      <c r="C34" s="3" t="s">
        <v>85</v>
      </c>
      <c r="D34" s="20" t="s">
        <v>86</v>
      </c>
      <c r="E34" s="14">
        <v>25586.200625869438</v>
      </c>
      <c r="F34" s="14">
        <v>17146.773194299956</v>
      </c>
      <c r="G34" s="14">
        <v>8439.427431569482</v>
      </c>
      <c r="H34" s="14">
        <v>4420.6524641554424</v>
      </c>
      <c r="I34" s="14">
        <v>1339.5916558046799</v>
      </c>
      <c r="J34" s="91">
        <v>7721.7628427128429</v>
      </c>
      <c r="K34" s="91">
        <v>768.9</v>
      </c>
      <c r="L34" s="14">
        <v>267.91833116093602</v>
      </c>
      <c r="M34" s="14">
        <v>8037.5499348280773</v>
      </c>
      <c r="N34" s="14">
        <v>6430.0399478624613</v>
      </c>
      <c r="O34" s="14">
        <v>1607.5099869656158</v>
      </c>
      <c r="P34" s="152">
        <v>1</v>
      </c>
      <c r="Q34" s="369">
        <f t="shared" si="0"/>
        <v>2411.2649804484236</v>
      </c>
    </row>
    <row r="35" spans="3:17" x14ac:dyDescent="0.25">
      <c r="C35" s="3" t="s">
        <v>87</v>
      </c>
      <c r="D35" s="20" t="s">
        <v>88</v>
      </c>
      <c r="E35" s="14">
        <v>19341.669026464195</v>
      </c>
      <c r="F35" s="14">
        <v>14022.710044186548</v>
      </c>
      <c r="G35" s="14">
        <v>5318.958982277647</v>
      </c>
      <c r="H35" s="14">
        <v>3143.021216800425</v>
      </c>
      <c r="I35" s="14">
        <v>604.42715707700495</v>
      </c>
      <c r="J35" s="91">
        <v>5159.2647186147187</v>
      </c>
      <c r="K35" s="91">
        <v>0</v>
      </c>
      <c r="L35" s="14">
        <v>241.770862830802</v>
      </c>
      <c r="M35" s="14">
        <v>5318.9589822776425</v>
      </c>
      <c r="N35" s="14">
        <v>3868.3338052928307</v>
      </c>
      <c r="O35" s="14">
        <v>1450.6251769848116</v>
      </c>
      <c r="P35" s="152">
        <v>3</v>
      </c>
      <c r="Q35" s="369">
        <f t="shared" si="0"/>
        <v>1329.7397455694149</v>
      </c>
    </row>
    <row r="36" spans="3:17" x14ac:dyDescent="0.25">
      <c r="C36" s="3" t="s">
        <v>89</v>
      </c>
      <c r="D36" s="20" t="s">
        <v>90</v>
      </c>
      <c r="E36" s="14">
        <v>24387.321815976644</v>
      </c>
      <c r="F36" s="14">
        <v>20300.061176427495</v>
      </c>
      <c r="G36" s="14">
        <v>4087.2606395491498</v>
      </c>
      <c r="H36" s="14">
        <v>2179.8723410928801</v>
      </c>
      <c r="I36" s="14">
        <v>272.48404263661001</v>
      </c>
      <c r="J36" s="91">
        <v>5514.7632783882773</v>
      </c>
      <c r="K36" s="91">
        <v>105</v>
      </c>
      <c r="L36" s="14">
        <v>136.24202131830501</v>
      </c>
      <c r="M36" s="14">
        <v>3951.0186182308453</v>
      </c>
      <c r="N36" s="14">
        <v>2724.8404263661</v>
      </c>
      <c r="O36" s="14">
        <v>1226.178191864745</v>
      </c>
      <c r="P36" s="152">
        <v>3</v>
      </c>
      <c r="Q36" s="369">
        <f t="shared" si="0"/>
        <v>1498.6622345013548</v>
      </c>
    </row>
    <row r="37" spans="3:17" x14ac:dyDescent="0.25">
      <c r="C37" s="3" t="s">
        <v>91</v>
      </c>
      <c r="D37" s="20" t="s">
        <v>92</v>
      </c>
      <c r="E37" s="14">
        <v>28227.539987903787</v>
      </c>
      <c r="F37" s="14">
        <v>22020.436953914479</v>
      </c>
      <c r="G37" s="14">
        <v>6207.1030339893059</v>
      </c>
      <c r="H37" s="14">
        <v>295.57633495187201</v>
      </c>
      <c r="I37" s="14">
        <v>591.15266990374403</v>
      </c>
      <c r="J37" s="91">
        <v>6295.4103896103898</v>
      </c>
      <c r="K37" s="91">
        <v>267</v>
      </c>
      <c r="L37" s="14">
        <v>0</v>
      </c>
      <c r="M37" s="14">
        <v>5468.1621966096318</v>
      </c>
      <c r="N37" s="14">
        <v>3399.1278519465282</v>
      </c>
      <c r="O37" s="14">
        <v>2069.0343446631041</v>
      </c>
      <c r="P37" s="152">
        <v>6</v>
      </c>
      <c r="Q37" s="369">
        <f t="shared" si="0"/>
        <v>5320.3740291336899</v>
      </c>
    </row>
    <row r="38" spans="3:17" x14ac:dyDescent="0.25">
      <c r="C38" s="3" t="s">
        <v>93</v>
      </c>
      <c r="D38" s="20" t="s">
        <v>94</v>
      </c>
      <c r="E38" s="14">
        <v>36830.030970626874</v>
      </c>
      <c r="F38" s="14">
        <v>30995.570618844409</v>
      </c>
      <c r="G38" s="14">
        <v>5834.4603517824644</v>
      </c>
      <c r="H38" s="14">
        <v>2734.9032898980295</v>
      </c>
      <c r="I38" s="14">
        <v>1093.961315959212</v>
      </c>
      <c r="J38" s="91">
        <v>8946.3417748917764</v>
      </c>
      <c r="K38" s="91">
        <v>974.89437229437237</v>
      </c>
      <c r="L38" s="14">
        <v>0</v>
      </c>
      <c r="M38" s="14">
        <v>5287.4796938028558</v>
      </c>
      <c r="N38" s="14">
        <v>4011.1914918504422</v>
      </c>
      <c r="O38" s="14">
        <v>1276.2882019524141</v>
      </c>
      <c r="P38" s="152">
        <v>2</v>
      </c>
      <c r="Q38" s="369">
        <f t="shared" si="0"/>
        <v>2005.5957459252229</v>
      </c>
    </row>
    <row r="39" spans="3:17" x14ac:dyDescent="0.25">
      <c r="C39" s="3" t="s">
        <v>95</v>
      </c>
      <c r="D39" s="20" t="s">
        <v>96</v>
      </c>
      <c r="E39" s="14">
        <v>37670.9731022122</v>
      </c>
      <c r="F39" s="14">
        <v>30219.571829247132</v>
      </c>
      <c r="G39" s="14">
        <v>7451.4012729650703</v>
      </c>
      <c r="H39" s="14">
        <v>5381.5675860303263</v>
      </c>
      <c r="I39" s="14">
        <v>827.93347477389602</v>
      </c>
      <c r="J39" s="91">
        <v>10624.295482295482</v>
      </c>
      <c r="K39" s="91">
        <v>482.66346153846155</v>
      </c>
      <c r="L39" s="14">
        <v>206.98336869347401</v>
      </c>
      <c r="M39" s="14">
        <v>7451.4012729650667</v>
      </c>
      <c r="N39" s="14">
        <v>5795.5343234172751</v>
      </c>
      <c r="O39" s="14">
        <v>1655.8669495477918</v>
      </c>
      <c r="P39" s="152">
        <v>7</v>
      </c>
      <c r="Q39" s="369">
        <f t="shared" si="0"/>
        <v>1034.9168434673741</v>
      </c>
    </row>
    <row r="40" spans="3:17" x14ac:dyDescent="0.25">
      <c r="C40" s="3" t="s">
        <v>97</v>
      </c>
      <c r="D40" s="20" t="s">
        <v>98</v>
      </c>
      <c r="E40" s="14">
        <v>4076.4217013608932</v>
      </c>
      <c r="F40" s="14">
        <v>3057.3162760206715</v>
      </c>
      <c r="G40" s="14">
        <v>1019.1054253402216</v>
      </c>
      <c r="H40" s="14">
        <v>558.86426550915382</v>
      </c>
      <c r="I40" s="14">
        <v>98.623105678085992</v>
      </c>
      <c r="J40" s="91">
        <v>532.78495670995676</v>
      </c>
      <c r="K40" s="91">
        <v>39.918181818181822</v>
      </c>
      <c r="L40" s="14">
        <v>131.49747423744799</v>
      </c>
      <c r="M40" s="14">
        <v>986.23105678085972</v>
      </c>
      <c r="N40" s="14">
        <v>591.73863406851581</v>
      </c>
      <c r="O40" s="14">
        <v>394.49242271234385</v>
      </c>
      <c r="P40" s="152">
        <v>3</v>
      </c>
      <c r="Q40" s="369">
        <f t="shared" si="0"/>
        <v>230.12057991553377</v>
      </c>
    </row>
    <row r="41" spans="3:17" x14ac:dyDescent="0.25">
      <c r="C41" s="3" t="s">
        <v>99</v>
      </c>
      <c r="D41" s="20" t="s">
        <v>100</v>
      </c>
      <c r="E41" s="14">
        <v>23524.666834272401</v>
      </c>
      <c r="F41" s="14">
        <v>15123.000107746542</v>
      </c>
      <c r="G41" s="14">
        <v>8401.6667265258584</v>
      </c>
      <c r="H41" s="14">
        <v>2326.6154011917783</v>
      </c>
      <c r="I41" s="14">
        <v>1163.3077005958894</v>
      </c>
      <c r="J41" s="91">
        <v>6531.2488095238105</v>
      </c>
      <c r="K41" s="91">
        <v>269.10000000000002</v>
      </c>
      <c r="L41" s="14">
        <v>517.02564470928405</v>
      </c>
      <c r="M41" s="14">
        <v>8272.4103153485412</v>
      </c>
      <c r="N41" s="14">
        <v>5687.2820918021207</v>
      </c>
      <c r="O41" s="14">
        <v>2585.12822354642</v>
      </c>
      <c r="P41" s="152">
        <v>7</v>
      </c>
      <c r="Q41" s="369">
        <f t="shared" si="0"/>
        <v>4394.7179800289059</v>
      </c>
    </row>
    <row r="42" spans="3:17" x14ac:dyDescent="0.25">
      <c r="C42" s="3" t="s">
        <v>101</v>
      </c>
      <c r="D42" s="20" t="s">
        <v>102</v>
      </c>
      <c r="E42" s="14">
        <v>28031.714551990008</v>
      </c>
      <c r="F42" s="14">
        <v>16790.5701377402</v>
      </c>
      <c r="G42" s="14">
        <v>11241.144414249808</v>
      </c>
      <c r="H42" s="14">
        <v>6260.8905598353449</v>
      </c>
      <c r="I42" s="14">
        <v>1707.5156072278198</v>
      </c>
      <c r="J42" s="91">
        <v>7079.8873015873014</v>
      </c>
      <c r="K42" s="91">
        <v>1110.8999999999999</v>
      </c>
      <c r="L42" s="14">
        <v>711.46483634492495</v>
      </c>
      <c r="M42" s="14">
        <v>10814.265512442867</v>
      </c>
      <c r="N42" s="14">
        <v>7968.4061670631672</v>
      </c>
      <c r="O42" s="14">
        <v>2845.8593453797007</v>
      </c>
      <c r="P42" s="152">
        <v>4</v>
      </c>
      <c r="Q42" s="369">
        <f t="shared" si="0"/>
        <v>2561.273410841718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D1:BF365"/>
  <sheetViews>
    <sheetView showGridLines="0" showZeros="0" topLeftCell="E1" zoomScaleNormal="100" workbookViewId="0">
      <pane ySplit="7" topLeftCell="A8" activePane="bottomLeft" state="frozen"/>
      <selection activeCell="E1" sqref="E1"/>
      <selection pane="bottomLeft" activeCell="H18" sqref="H18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43.140625" style="47" customWidth="1"/>
    <col min="6" max="7" width="17.28515625" style="47" customWidth="1"/>
    <col min="8" max="10" width="17.28515625" style="350" customWidth="1"/>
    <col min="11" max="11" width="17.28515625" style="60" customWidth="1"/>
    <col min="12" max="12" width="3" style="29" customWidth="1"/>
    <col min="13" max="13" width="2.7109375" style="29" customWidth="1"/>
    <col min="14" max="18" width="11.42578125" style="208"/>
    <col min="19" max="33" width="2.7109375" style="208" customWidth="1"/>
    <col min="34" max="36" width="2.7109375" style="207" customWidth="1"/>
    <col min="37" max="41" width="11.42578125" style="207"/>
    <col min="42" max="49" width="11.42578125" style="47"/>
    <col min="50" max="58" width="11.42578125" style="207"/>
    <col min="59" max="16384" width="11.42578125" style="47"/>
  </cols>
  <sheetData>
    <row r="1" spans="4:14" ht="18.75" x14ac:dyDescent="0.3">
      <c r="E1" s="206" t="s">
        <v>976</v>
      </c>
      <c r="F1" s="208"/>
      <c r="G1" s="208"/>
      <c r="H1" s="208"/>
      <c r="I1" s="208"/>
      <c r="J1" s="208"/>
      <c r="K1" s="208"/>
      <c r="L1" s="60"/>
    </row>
    <row r="2" spans="4:14" x14ac:dyDescent="0.25">
      <c r="F2" s="208"/>
      <c r="G2" s="208"/>
      <c r="H2" s="449">
        <f>zonas!R4</f>
        <v>3</v>
      </c>
      <c r="I2" s="449">
        <f>zonas!S4</f>
        <v>4</v>
      </c>
      <c r="J2" s="449">
        <f>zonas!T4</f>
        <v>5</v>
      </c>
      <c r="K2" s="449">
        <f>zonas!U4</f>
        <v>6</v>
      </c>
      <c r="L2" s="60"/>
    </row>
    <row r="3" spans="4:14" ht="15.75" x14ac:dyDescent="0.25">
      <c r="E3" s="45" t="s">
        <v>391</v>
      </c>
      <c r="F3" s="208"/>
      <c r="G3" s="208"/>
      <c r="H3" s="213" t="s">
        <v>194</v>
      </c>
      <c r="I3" s="449"/>
      <c r="J3" s="449"/>
      <c r="K3" s="449"/>
      <c r="L3" s="60"/>
    </row>
    <row r="4" spans="4:14" ht="18.75" x14ac:dyDescent="0.3">
      <c r="E4" s="205" t="s">
        <v>56</v>
      </c>
      <c r="F4" s="29">
        <f>VLOOKUP(E4,zonas!$P$6:$Q$14,2,FALSE)</f>
        <v>7</v>
      </c>
      <c r="G4" s="30"/>
      <c r="H4" s="30">
        <f>VLOOKUP($E4,zonas!$P$6:$U$14,empleo!H$2,FALSE)</f>
        <v>1</v>
      </c>
      <c r="I4" s="30">
        <f>VLOOKUP($E4,zonas!$P$6:$U$14,empleo!I$2,FALSE)</f>
        <v>2</v>
      </c>
      <c r="J4" s="30" t="e">
        <f>VLOOKUP($E4,zonas!$P$6:$U$14,empleo!J$2,FALSE)</f>
        <v>#DIV/0!</v>
      </c>
      <c r="K4" s="30" t="e">
        <f>VLOOKUP($E4,zonas!$P$6:$U$14,empleo!K$2,FALSE)</f>
        <v>#DIV/0!</v>
      </c>
      <c r="L4" s="61"/>
      <c r="M4" s="30"/>
    </row>
    <row r="5" spans="4:14" x14ac:dyDescent="0.25">
      <c r="E5" s="207"/>
      <c r="F5" s="212" t="s">
        <v>41</v>
      </c>
      <c r="G5" s="31" t="str">
        <f>F4&amp;"_0"</f>
        <v>7_0</v>
      </c>
      <c r="H5" s="31" t="str">
        <f>IF(LEN(H4)&gt;0,$F$4&amp;"_"&amp;H4,0/0)</f>
        <v>7_1</v>
      </c>
      <c r="I5" s="31" t="str">
        <f t="shared" ref="I5:K5" si="0">IF(LEN(I4)&gt;0,$F$4&amp;"_"&amp;I4,0/0)</f>
        <v>7_2</v>
      </c>
      <c r="J5" s="31" t="e">
        <f t="shared" si="0"/>
        <v>#DIV/0!</v>
      </c>
      <c r="K5" s="31" t="e">
        <f t="shared" si="0"/>
        <v>#DIV/0!</v>
      </c>
      <c r="L5" s="450"/>
      <c r="M5" s="406"/>
    </row>
    <row r="6" spans="4:14" x14ac:dyDescent="0.25">
      <c r="E6" s="207"/>
      <c r="F6" s="208"/>
      <c r="G6" s="208"/>
      <c r="H6" s="29"/>
      <c r="I6" s="29"/>
      <c r="J6" s="29"/>
      <c r="K6" s="29"/>
      <c r="L6" s="60"/>
    </row>
    <row r="7" spans="4:14" ht="31.5" x14ac:dyDescent="0.25">
      <c r="D7" s="214"/>
      <c r="E7" s="462" t="s">
        <v>638</v>
      </c>
      <c r="F7" s="216" t="s">
        <v>394</v>
      </c>
      <c r="G7" s="32" t="str">
        <f>"Macrodistrito "&amp;E4</f>
        <v>Macrodistrito Centro</v>
      </c>
      <c r="H7" s="33" t="str">
        <f>IFERROR(IF(LEN(H4)&gt;0,"Distrito "&amp;H4,""),"")</f>
        <v>Distrito 1</v>
      </c>
      <c r="I7" s="33" t="str">
        <f t="shared" ref="I7:K7" si="1">IFERROR(IF(LEN(I4)&gt;0,"Distrito "&amp;I4,""),"")</f>
        <v>Distrito 2</v>
      </c>
      <c r="J7" s="33" t="str">
        <f t="shared" si="1"/>
        <v/>
      </c>
      <c r="K7" s="33" t="str">
        <f t="shared" si="1"/>
        <v/>
      </c>
      <c r="L7" s="407"/>
      <c r="M7" s="407"/>
    </row>
    <row r="8" spans="4:14" ht="23.25" x14ac:dyDescent="0.35">
      <c r="E8" s="398">
        <v>2017</v>
      </c>
      <c r="F8" s="283"/>
      <c r="G8" s="284"/>
      <c r="H8" s="397"/>
      <c r="I8" s="397"/>
      <c r="J8" s="397"/>
      <c r="K8" s="401"/>
      <c r="L8" s="409"/>
      <c r="M8" s="409"/>
      <c r="N8" s="544" t="s">
        <v>978</v>
      </c>
    </row>
    <row r="9" spans="4:14" ht="18.75" x14ac:dyDescent="0.25">
      <c r="E9" s="464" t="s">
        <v>838</v>
      </c>
      <c r="F9" s="283"/>
      <c r="G9" s="284"/>
      <c r="H9" s="397"/>
      <c r="I9" s="397"/>
      <c r="J9" s="397"/>
      <c r="K9" s="401"/>
      <c r="L9" s="409"/>
      <c r="M9" s="409"/>
    </row>
    <row r="10" spans="4:14" ht="18.75" x14ac:dyDescent="0.25">
      <c r="E10" s="464"/>
      <c r="F10" s="283"/>
      <c r="G10" s="284"/>
      <c r="H10" s="397"/>
      <c r="I10" s="397"/>
      <c r="J10" s="397"/>
      <c r="K10" s="401"/>
      <c r="L10" s="409"/>
      <c r="M10" s="409"/>
    </row>
    <row r="11" spans="4:14" x14ac:dyDescent="0.25">
      <c r="D11" s="208">
        <v>45</v>
      </c>
      <c r="E11" s="484" t="s">
        <v>1004</v>
      </c>
      <c r="F11" s="281">
        <f>IFERROR(VLOOKUP(F$5,dep!$C$14:$AV$46,deportes!$D11,FALSE),"")</f>
        <v>379</v>
      </c>
      <c r="G11" s="282">
        <f>IFERROR(VLOOKUP(G$5,dep!$C$14:$AV$46,deportes!$D11,FALSE),"")</f>
        <v>26</v>
      </c>
      <c r="H11" s="399">
        <f>IFERROR(VLOOKUP(H$5,dep!$C$14:$AV$46,deportes!$D11,FALSE),"")</f>
        <v>16</v>
      </c>
      <c r="I11" s="399">
        <f>IFERROR(VLOOKUP(I$5,dep!$C$14:$AV$46,deportes!$D11,FALSE),"")</f>
        <v>10</v>
      </c>
      <c r="J11" s="399" t="str">
        <f>IFERROR(VLOOKUP(J$5,dep!$C$14:$AV$46,deportes!$D11,FALSE),"")</f>
        <v/>
      </c>
      <c r="K11" s="451" t="str">
        <f>IFERROR(VLOOKUP(K$5,dep!$C$14:$AV$46,deportes!$D11,FALSE),"")</f>
        <v/>
      </c>
      <c r="L11" s="409"/>
      <c r="M11" s="409"/>
    </row>
    <row r="12" spans="4:14" x14ac:dyDescent="0.25">
      <c r="D12" s="208">
        <v>46</v>
      </c>
      <c r="E12" s="484" t="s">
        <v>1005</v>
      </c>
      <c r="F12" s="281">
        <f>IFERROR(VLOOKUP(F$5,dep!$C$14:$AV$46,deportes!$D12,FALSE),"")</f>
        <v>400</v>
      </c>
      <c r="G12" s="282">
        <f>IFERROR(VLOOKUP(G$5,dep!$C$14:$AV$46,deportes!$D12,FALSE),"")</f>
        <v>26</v>
      </c>
      <c r="H12" s="399">
        <f>IFERROR(VLOOKUP(H$5,dep!$C$14:$AV$46,deportes!$D12,FALSE),"")</f>
        <v>16</v>
      </c>
      <c r="I12" s="399">
        <f>IFERROR(VLOOKUP(I$5,dep!$C$14:$AV$46,deportes!$D12,FALSE),"")</f>
        <v>10</v>
      </c>
      <c r="J12" s="399" t="str">
        <f>IFERROR(VLOOKUP(J$5,dep!$C$14:$AV$46,deportes!$D12,FALSE),"")</f>
        <v/>
      </c>
      <c r="K12" s="451" t="str">
        <f>IFERROR(VLOOKUP(K$5,dep!$C$14:$AV$46,deportes!$D12,FALSE),"")</f>
        <v/>
      </c>
      <c r="L12" s="409"/>
      <c r="M12" s="409"/>
    </row>
    <row r="13" spans="4:14" ht="18.75" x14ac:dyDescent="0.25">
      <c r="D13" s="214"/>
      <c r="E13" s="462"/>
      <c r="F13" s="216"/>
      <c r="G13" s="32"/>
      <c r="H13" s="33"/>
      <c r="I13" s="33"/>
      <c r="J13" s="33"/>
      <c r="K13" s="33"/>
      <c r="L13" s="407"/>
      <c r="M13" s="407"/>
    </row>
    <row r="14" spans="4:14" ht="21" x14ac:dyDescent="0.25">
      <c r="D14" s="214"/>
      <c r="E14" s="463">
        <v>2013</v>
      </c>
      <c r="F14" s="216"/>
      <c r="G14" s="32"/>
      <c r="H14" s="33"/>
      <c r="I14" s="33"/>
      <c r="J14" s="33"/>
      <c r="K14" s="33"/>
      <c r="L14" s="407"/>
      <c r="M14" s="407"/>
    </row>
    <row r="15" spans="4:14" ht="37.5" x14ac:dyDescent="0.25">
      <c r="D15" s="214"/>
      <c r="E15" s="464" t="s">
        <v>824</v>
      </c>
      <c r="F15" s="216"/>
      <c r="G15" s="32"/>
      <c r="H15" s="33"/>
      <c r="I15" s="33"/>
      <c r="J15" s="33"/>
      <c r="K15" s="33"/>
      <c r="L15" s="407"/>
      <c r="M15" s="407"/>
    </row>
    <row r="16" spans="4:14" ht="21" x14ac:dyDescent="0.25">
      <c r="D16" s="214"/>
      <c r="E16" s="215"/>
      <c r="F16" s="216"/>
      <c r="G16" s="32"/>
      <c r="H16" s="33"/>
      <c r="I16" s="33"/>
      <c r="J16" s="33"/>
      <c r="K16" s="33"/>
      <c r="L16" s="407"/>
      <c r="M16" s="407"/>
    </row>
    <row r="17" spans="4:13" ht="30" x14ac:dyDescent="0.25">
      <c r="D17" s="214">
        <v>3</v>
      </c>
      <c r="E17" s="474" t="s">
        <v>825</v>
      </c>
      <c r="F17" s="283">
        <f>IFERROR(VLOOKUP(F$5,dep!$C$14:$AV$46,deportes!$D17,FALSE),"")</f>
        <v>48.7</v>
      </c>
      <c r="G17" s="284">
        <f>IFERROR(VLOOKUP(G$5,dep!$C$14:$AV$46,deportes!$D17,FALSE),"")</f>
        <v>44.6</v>
      </c>
      <c r="H17" s="397"/>
      <c r="I17" s="397"/>
      <c r="J17" s="397"/>
      <c r="K17" s="401"/>
      <c r="L17" s="409"/>
      <c r="M17" s="409"/>
    </row>
    <row r="18" spans="4:13" ht="15.75" x14ac:dyDescent="0.25">
      <c r="D18" s="214"/>
      <c r="E18" s="474"/>
      <c r="F18" s="283"/>
      <c r="G18" s="284"/>
      <c r="H18" s="397"/>
      <c r="I18" s="397"/>
      <c r="J18" s="397"/>
      <c r="K18" s="401"/>
      <c r="L18" s="409"/>
      <c r="M18" s="409"/>
    </row>
    <row r="19" spans="4:13" ht="15.75" x14ac:dyDescent="0.25">
      <c r="D19" s="214"/>
      <c r="E19" s="475" t="s">
        <v>826</v>
      </c>
      <c r="F19" s="283"/>
      <c r="G19" s="284"/>
      <c r="H19" s="397"/>
      <c r="I19" s="397"/>
      <c r="J19" s="397"/>
      <c r="K19" s="401"/>
      <c r="L19" s="409"/>
      <c r="M19" s="409"/>
    </row>
    <row r="20" spans="4:13" ht="15.75" x14ac:dyDescent="0.25">
      <c r="D20" s="214">
        <v>4</v>
      </c>
      <c r="E20" s="280" t="s">
        <v>827</v>
      </c>
      <c r="F20" s="283">
        <f>IFERROR(VLOOKUP(F$5,dep!$C$14:$AV$46,deportes!$D20,FALSE),"")</f>
        <v>40.299999999999997</v>
      </c>
      <c r="G20" s="284">
        <f>IFERROR(VLOOKUP(G$5,dep!$C$14:$AV$46,deportes!$D20,FALSE),"")</f>
        <v>29.5</v>
      </c>
      <c r="H20" s="397"/>
      <c r="I20" s="397"/>
      <c r="J20" s="397"/>
      <c r="K20" s="401"/>
      <c r="L20" s="409"/>
      <c r="M20" s="409"/>
    </row>
    <row r="21" spans="4:13" ht="15.75" x14ac:dyDescent="0.25">
      <c r="D21" s="214">
        <v>5</v>
      </c>
      <c r="E21" s="280" t="s">
        <v>828</v>
      </c>
      <c r="F21" s="283">
        <f>IFERROR(VLOOKUP(F$5,dep!$C$14:$AV$46,deportes!$D21,FALSE),"")</f>
        <v>12.9</v>
      </c>
      <c r="G21" s="284">
        <f>IFERROR(VLOOKUP(G$5,dep!$C$14:$AV$46,deportes!$D21,FALSE),"")</f>
        <v>10.7</v>
      </c>
      <c r="H21" s="397"/>
      <c r="I21" s="397"/>
      <c r="J21" s="397"/>
      <c r="K21" s="401"/>
      <c r="L21" s="409"/>
      <c r="M21" s="409"/>
    </row>
    <row r="22" spans="4:13" ht="15.75" x14ac:dyDescent="0.25">
      <c r="D22" s="214">
        <v>6</v>
      </c>
      <c r="E22" s="280" t="s">
        <v>507</v>
      </c>
      <c r="F22" s="283">
        <f>IFERROR(VLOOKUP(F$5,dep!$C$14:$AV$46,deportes!$D22,FALSE),"")</f>
        <v>8.6999999999999993</v>
      </c>
      <c r="G22" s="284" t="str">
        <f>IFERROR(VLOOKUP(G$5,dep!$C$14:$AV$46,deportes!$D22,FALSE),"")</f>
        <v/>
      </c>
      <c r="H22" s="397"/>
      <c r="I22" s="397"/>
      <c r="J22" s="397"/>
      <c r="K22" s="401"/>
      <c r="L22" s="409"/>
      <c r="M22" s="409"/>
    </row>
    <row r="23" spans="4:13" ht="15.75" x14ac:dyDescent="0.25">
      <c r="D23" s="214"/>
      <c r="E23" s="280"/>
      <c r="F23" s="283"/>
      <c r="G23" s="284"/>
      <c r="H23" s="397"/>
      <c r="I23" s="397"/>
      <c r="J23" s="397"/>
      <c r="K23" s="401"/>
      <c r="L23" s="409"/>
      <c r="M23" s="409"/>
    </row>
    <row r="24" spans="4:13" ht="15.75" x14ac:dyDescent="0.25">
      <c r="D24" s="214"/>
      <c r="E24" s="475" t="s">
        <v>829</v>
      </c>
      <c r="F24" s="283"/>
      <c r="G24" s="284"/>
      <c r="H24" s="397"/>
      <c r="I24" s="397"/>
      <c r="J24" s="397"/>
      <c r="K24" s="401"/>
      <c r="L24" s="409"/>
      <c r="M24" s="409"/>
    </row>
    <row r="25" spans="4:13" ht="15.75" x14ac:dyDescent="0.25">
      <c r="D25" s="214">
        <v>7</v>
      </c>
      <c r="E25" s="280" t="s">
        <v>830</v>
      </c>
      <c r="F25" s="283">
        <f>IFERROR(VLOOKUP(F$5,dep!$C$14:$AV$46,deportes!$D25,FALSE),"")</f>
        <v>51.7</v>
      </c>
      <c r="G25" s="284">
        <f>IFERROR(VLOOKUP(G$5,dep!$C$14:$AV$46,deportes!$D25,FALSE),"")</f>
        <v>48.9</v>
      </c>
      <c r="H25" s="397"/>
      <c r="I25" s="397"/>
      <c r="J25" s="397"/>
      <c r="K25" s="401"/>
      <c r="L25" s="409"/>
      <c r="M25" s="409"/>
    </row>
    <row r="26" spans="4:13" ht="15.75" x14ac:dyDescent="0.25">
      <c r="D26" s="214">
        <v>8</v>
      </c>
      <c r="E26" s="280" t="s">
        <v>831</v>
      </c>
      <c r="F26" s="283">
        <f>IFERROR(VLOOKUP(F$5,dep!$C$14:$AV$46,deportes!$D26,FALSE),"")</f>
        <v>23.2</v>
      </c>
      <c r="G26" s="284">
        <f>IFERROR(VLOOKUP(G$5,dep!$C$14:$AV$46,deportes!$D26,FALSE),"")</f>
        <v>34.4</v>
      </c>
      <c r="H26" s="397"/>
      <c r="I26" s="397"/>
      <c r="J26" s="397"/>
      <c r="K26" s="401"/>
      <c r="L26" s="409"/>
      <c r="M26" s="409"/>
    </row>
    <row r="27" spans="4:13" ht="15.75" x14ac:dyDescent="0.25">
      <c r="D27" s="214"/>
      <c r="E27" s="280" t="s">
        <v>550</v>
      </c>
      <c r="F27" s="283">
        <f>100-SUM(F25:F26)</f>
        <v>25.099999999999994</v>
      </c>
      <c r="G27" s="284">
        <f>100-SUM(G25:G26)</f>
        <v>16.700000000000003</v>
      </c>
      <c r="H27" s="397"/>
      <c r="I27" s="397"/>
      <c r="J27" s="397"/>
      <c r="K27" s="401"/>
      <c r="L27" s="409"/>
      <c r="M27" s="409"/>
    </row>
    <row r="28" spans="4:13" ht="15.75" x14ac:dyDescent="0.25">
      <c r="D28" s="214"/>
      <c r="E28" s="280"/>
      <c r="F28" s="283"/>
      <c r="G28" s="284"/>
      <c r="H28" s="397"/>
      <c r="I28" s="397"/>
      <c r="J28" s="397"/>
      <c r="K28" s="401"/>
      <c r="L28" s="409"/>
      <c r="M28" s="409"/>
    </row>
    <row r="29" spans="4:13" ht="30" x14ac:dyDescent="0.25">
      <c r="D29" s="214">
        <v>9</v>
      </c>
      <c r="E29" s="474" t="s">
        <v>832</v>
      </c>
      <c r="F29" s="283">
        <f>IFERROR(VLOOKUP(F$5,dep!$C$14:$AV$46,deportes!$D29,FALSE),"")</f>
        <v>10.700000000000001</v>
      </c>
      <c r="G29" s="284">
        <f>IFERROR(VLOOKUP(G$5,dep!$C$14:$AV$46,deportes!$D29,FALSE),"")</f>
        <v>12.1</v>
      </c>
      <c r="H29" s="397"/>
      <c r="I29" s="397"/>
      <c r="J29" s="397"/>
      <c r="K29" s="401"/>
      <c r="L29" s="409"/>
      <c r="M29" s="409"/>
    </row>
    <row r="30" spans="4:13" ht="15.75" x14ac:dyDescent="0.25">
      <c r="D30" s="214"/>
      <c r="E30" s="280"/>
      <c r="F30" s="283"/>
      <c r="G30" s="284"/>
      <c r="H30" s="397"/>
      <c r="I30" s="397"/>
      <c r="J30" s="397"/>
      <c r="K30" s="401"/>
      <c r="L30" s="409"/>
      <c r="M30" s="409"/>
    </row>
    <row r="31" spans="4:13" ht="15.75" x14ac:dyDescent="0.25">
      <c r="D31" s="214"/>
      <c r="E31" s="474" t="s">
        <v>833</v>
      </c>
      <c r="F31" s="283"/>
      <c r="G31" s="284"/>
      <c r="H31" s="397"/>
      <c r="I31" s="397"/>
      <c r="J31" s="397"/>
      <c r="K31" s="401"/>
      <c r="L31" s="409"/>
      <c r="M31" s="409"/>
    </row>
    <row r="32" spans="4:13" ht="15.75" x14ac:dyDescent="0.25">
      <c r="D32" s="214">
        <v>30</v>
      </c>
      <c r="E32" s="477" t="s">
        <v>2</v>
      </c>
      <c r="F32" s="384">
        <f>IFERROR(VLOOKUP(F$5,dep!$C$14:$AV$46,deportes!$D32,FALSE),"")</f>
        <v>37.200000000000003</v>
      </c>
      <c r="G32" s="385">
        <f>IFERROR(VLOOKUP(G$5,dep!$C$14:$AV$46,deportes!$D32,FALSE),"")</f>
        <v>43.3</v>
      </c>
      <c r="H32" s="400"/>
      <c r="I32" s="400"/>
      <c r="J32" s="400"/>
      <c r="K32" s="452"/>
      <c r="L32" s="410"/>
      <c r="M32" s="410"/>
    </row>
    <row r="33" spans="4:18" ht="15.75" x14ac:dyDescent="0.25">
      <c r="D33" s="214">
        <v>31</v>
      </c>
      <c r="E33" s="380" t="s">
        <v>126</v>
      </c>
      <c r="F33" s="283">
        <f>IFERROR(VLOOKUP(F$5,dep!$C$14:$AV$46,deportes!$D33,FALSE),"")</f>
        <v>35.614326146065828</v>
      </c>
      <c r="G33" s="284">
        <f>IFERROR(VLOOKUP(G$5,dep!$C$14:$AV$46,deportes!$D33,FALSE),"")</f>
        <v>38.340123847970759</v>
      </c>
      <c r="H33" s="397"/>
      <c r="I33" s="397"/>
      <c r="J33" s="397"/>
      <c r="K33" s="401"/>
      <c r="L33" s="409"/>
      <c r="M33" s="409"/>
    </row>
    <row r="34" spans="4:18" ht="15.75" x14ac:dyDescent="0.25">
      <c r="D34" s="214">
        <v>32</v>
      </c>
      <c r="E34" s="476" t="s">
        <v>127</v>
      </c>
      <c r="F34" s="426">
        <f>IFERROR(VLOOKUP(F$5,dep!$C$14:$AV$46,deportes!$D34,FALSE),"")</f>
        <v>38.605660400604215</v>
      </c>
      <c r="G34" s="427">
        <f>IFERROR(VLOOKUP(G$5,dep!$C$14:$AV$46,deportes!$D34,FALSE),"")</f>
        <v>47.546874519438738</v>
      </c>
      <c r="H34" s="397"/>
      <c r="I34" s="397"/>
      <c r="J34" s="397"/>
      <c r="K34" s="401"/>
      <c r="L34" s="409"/>
      <c r="M34" s="409"/>
    </row>
    <row r="35" spans="4:18" ht="15.75" x14ac:dyDescent="0.25">
      <c r="D35" s="214"/>
      <c r="E35" s="280"/>
      <c r="F35" s="283"/>
      <c r="G35" s="284"/>
      <c r="H35" s="397"/>
      <c r="I35" s="397"/>
      <c r="J35" s="397"/>
      <c r="K35" s="401"/>
      <c r="L35" s="409"/>
      <c r="M35" s="409"/>
    </row>
    <row r="36" spans="4:18" x14ac:dyDescent="0.25">
      <c r="E36" s="474" t="s">
        <v>834</v>
      </c>
      <c r="F36" s="283"/>
      <c r="G36" s="284"/>
      <c r="H36" s="397"/>
      <c r="I36" s="397"/>
      <c r="J36" s="397"/>
      <c r="K36" s="401"/>
      <c r="L36" s="409"/>
      <c r="M36" s="409"/>
      <c r="Q36" s="208" t="str">
        <f>F7</f>
        <v>Municipio de La Paz</v>
      </c>
      <c r="R36" s="208" t="str">
        <f>G7</f>
        <v>Macrodistrito Centro</v>
      </c>
    </row>
    <row r="37" spans="4:18" ht="15.75" x14ac:dyDescent="0.25">
      <c r="D37" s="214">
        <v>36</v>
      </c>
      <c r="E37" s="477" t="s">
        <v>835</v>
      </c>
      <c r="F37" s="384">
        <f>IFERROR(VLOOKUP(F$5,dep!$C$14:$AV$46,deportes!$D37,FALSE),"")</f>
        <v>44.6</v>
      </c>
      <c r="G37" s="385">
        <f>IFERROR(VLOOKUP(G$5,dep!$C$14:$AV$46,deportes!$D37,FALSE),"")</f>
        <v>48.9</v>
      </c>
      <c r="H37" s="401"/>
      <c r="I37" s="401"/>
      <c r="J37" s="401"/>
      <c r="K37" s="401"/>
      <c r="L37" s="409"/>
      <c r="M37" s="409"/>
      <c r="O37" s="650" t="s">
        <v>767</v>
      </c>
      <c r="P37" s="390" t="s">
        <v>2</v>
      </c>
      <c r="Q37" s="269">
        <f>F37</f>
        <v>44.6</v>
      </c>
      <c r="R37" s="269">
        <f>G37</f>
        <v>48.9</v>
      </c>
    </row>
    <row r="38" spans="4:18" ht="15.75" x14ac:dyDescent="0.25">
      <c r="D38" s="214">
        <v>37</v>
      </c>
      <c r="E38" s="380" t="s">
        <v>126</v>
      </c>
      <c r="F38" s="283">
        <f>IFERROR(VLOOKUP(F$5,dep!$C$14:$AV$46,deportes!$D38,FALSE),"")</f>
        <v>44.294949199474303</v>
      </c>
      <c r="G38" s="284">
        <f>IFERROR(VLOOKUP(G$5,dep!$C$14:$AV$46,deportes!$D38,FALSE),"")</f>
        <v>46.551656536226872</v>
      </c>
      <c r="H38" s="397"/>
      <c r="I38" s="397"/>
      <c r="J38" s="397"/>
      <c r="K38" s="401"/>
      <c r="L38" s="409"/>
      <c r="M38" s="409"/>
      <c r="O38" s="650"/>
      <c r="P38" s="390" t="s">
        <v>126</v>
      </c>
      <c r="Q38" s="269">
        <f t="shared" ref="Q38:R45" si="2">F38</f>
        <v>44.294949199474303</v>
      </c>
      <c r="R38" s="269">
        <f t="shared" si="2"/>
        <v>46.551656536226872</v>
      </c>
    </row>
    <row r="39" spans="4:18" ht="15.75" x14ac:dyDescent="0.25">
      <c r="D39" s="214">
        <v>38</v>
      </c>
      <c r="E39" s="381" t="s">
        <v>127</v>
      </c>
      <c r="F39" s="382">
        <f>IFERROR(VLOOKUP(F$5,dep!$C$14:$AV$46,deportes!$D39,FALSE),"")</f>
        <v>44.94631332947835</v>
      </c>
      <c r="G39" s="383">
        <f>IFERROR(VLOOKUP(G$5,dep!$C$14:$AV$46,deportes!$D39,FALSE),"")</f>
        <v>50.886588488096621</v>
      </c>
      <c r="H39" s="402"/>
      <c r="I39" s="402"/>
      <c r="J39" s="402"/>
      <c r="K39" s="401"/>
      <c r="L39" s="409"/>
      <c r="M39" s="409"/>
      <c r="O39" s="650"/>
      <c r="P39" s="390" t="s">
        <v>127</v>
      </c>
      <c r="Q39" s="269">
        <f t="shared" si="2"/>
        <v>44.94631332947835</v>
      </c>
      <c r="R39" s="269">
        <f t="shared" si="2"/>
        <v>50.886588488096621</v>
      </c>
    </row>
    <row r="40" spans="4:18" ht="15.75" x14ac:dyDescent="0.25">
      <c r="D40" s="214">
        <v>39</v>
      </c>
      <c r="E40" s="477" t="s">
        <v>836</v>
      </c>
      <c r="F40" s="384">
        <f>IFERROR(VLOOKUP(F$5,dep!$C$14:$AV$46,deportes!$D40,FALSE),"")</f>
        <v>44.4</v>
      </c>
      <c r="G40" s="385">
        <f>IFERROR(VLOOKUP(G$5,dep!$C$14:$AV$46,deportes!$D40,FALSE),"")</f>
        <v>41.1</v>
      </c>
      <c r="H40" s="401"/>
      <c r="I40" s="401"/>
      <c r="J40" s="401"/>
      <c r="K40" s="401"/>
      <c r="L40" s="409"/>
      <c r="M40" s="409"/>
      <c r="O40" s="650" t="s">
        <v>768</v>
      </c>
      <c r="P40" s="390" t="s">
        <v>2</v>
      </c>
      <c r="Q40" s="269">
        <f t="shared" si="2"/>
        <v>44.4</v>
      </c>
      <c r="R40" s="269">
        <f t="shared" si="2"/>
        <v>41.1</v>
      </c>
    </row>
    <row r="41" spans="4:18" ht="15.75" x14ac:dyDescent="0.25">
      <c r="D41" s="214">
        <v>40</v>
      </c>
      <c r="E41" s="380" t="s">
        <v>126</v>
      </c>
      <c r="F41" s="283">
        <f>IFERROR(VLOOKUP(F$5,dep!$C$14:$AV$46,deportes!$D41,FALSE),"")</f>
        <v>40.530744158466511</v>
      </c>
      <c r="G41" s="284">
        <f>IFERROR(VLOOKUP(G$5,dep!$C$14:$AV$46,deportes!$D41,FALSE),"")</f>
        <v>45.127368760700129</v>
      </c>
      <c r="H41" s="397"/>
      <c r="I41" s="397"/>
      <c r="J41" s="397"/>
      <c r="K41" s="401"/>
      <c r="L41" s="409"/>
      <c r="M41" s="409"/>
      <c r="O41" s="650"/>
      <c r="P41" s="390" t="s">
        <v>126</v>
      </c>
      <c r="Q41" s="269">
        <f t="shared" si="2"/>
        <v>40.530744158466511</v>
      </c>
      <c r="R41" s="269">
        <f t="shared" si="2"/>
        <v>45.127368760700129</v>
      </c>
    </row>
    <row r="42" spans="4:18" ht="15.75" x14ac:dyDescent="0.25">
      <c r="D42" s="214">
        <v>41</v>
      </c>
      <c r="E42" s="381" t="s">
        <v>127</v>
      </c>
      <c r="F42" s="382">
        <f>IFERROR(VLOOKUP(F$5,dep!$C$14:$AV$46,deportes!$D42,FALSE),"")</f>
        <v>48.035842976747425</v>
      </c>
      <c r="G42" s="383">
        <f>IFERROR(VLOOKUP(G$5,dep!$C$14:$AV$46,deportes!$D42,FALSE),"")</f>
        <v>37.613676416669172</v>
      </c>
      <c r="H42" s="402"/>
      <c r="I42" s="402"/>
      <c r="J42" s="402"/>
      <c r="K42" s="401"/>
      <c r="L42" s="409"/>
      <c r="M42" s="409"/>
      <c r="O42" s="650"/>
      <c r="P42" s="390" t="s">
        <v>127</v>
      </c>
      <c r="Q42" s="269">
        <f t="shared" si="2"/>
        <v>48.035842976747425</v>
      </c>
      <c r="R42" s="269">
        <f t="shared" si="2"/>
        <v>37.613676416669172</v>
      </c>
    </row>
    <row r="43" spans="4:18" ht="15.75" x14ac:dyDescent="0.25">
      <c r="D43" s="214">
        <v>42</v>
      </c>
      <c r="E43" s="477" t="s">
        <v>837</v>
      </c>
      <c r="F43" s="384">
        <f>IFERROR(VLOOKUP(F$5,dep!$C$14:$AV$46,deportes!$D43,FALSE),"")</f>
        <v>11</v>
      </c>
      <c r="G43" s="385">
        <f>IFERROR(VLOOKUP(G$5,dep!$C$14:$AV$46,deportes!$D43,FALSE),"")</f>
        <v>10</v>
      </c>
      <c r="H43" s="401"/>
      <c r="I43" s="401"/>
      <c r="J43" s="401"/>
      <c r="K43" s="401"/>
      <c r="L43" s="409"/>
      <c r="M43" s="409"/>
      <c r="O43" s="650" t="s">
        <v>769</v>
      </c>
      <c r="P43" s="390" t="s">
        <v>2</v>
      </c>
      <c r="Q43" s="269">
        <f t="shared" si="2"/>
        <v>11</v>
      </c>
      <c r="R43" s="269">
        <f t="shared" si="2"/>
        <v>10</v>
      </c>
    </row>
    <row r="44" spans="4:18" ht="15.75" x14ac:dyDescent="0.25">
      <c r="D44" s="214">
        <v>43</v>
      </c>
      <c r="E44" s="380" t="s">
        <v>126</v>
      </c>
      <c r="F44" s="283">
        <f>IFERROR(VLOOKUP(F$5,dep!$C$14:$AV$46,deportes!$D44,FALSE),"")</f>
        <v>15.174306642059186</v>
      </c>
      <c r="G44" s="284">
        <f>IFERROR(VLOOKUP(G$5,dep!$C$14:$AV$46,deportes!$D44,FALSE),"")</f>
        <v>8.3209747030729986</v>
      </c>
      <c r="H44" s="397"/>
      <c r="I44" s="397"/>
      <c r="J44" s="397"/>
      <c r="K44" s="401"/>
      <c r="L44" s="409"/>
      <c r="M44" s="409"/>
      <c r="O44" s="650"/>
      <c r="P44" s="390" t="s">
        <v>126</v>
      </c>
      <c r="Q44" s="269">
        <f t="shared" si="2"/>
        <v>15.174306642059186</v>
      </c>
      <c r="R44" s="269">
        <f t="shared" si="2"/>
        <v>8.3209747030729986</v>
      </c>
    </row>
    <row r="45" spans="4:18" ht="15.75" x14ac:dyDescent="0.25">
      <c r="D45" s="214">
        <v>44</v>
      </c>
      <c r="E45" s="381" t="s">
        <v>127</v>
      </c>
      <c r="F45" s="382">
        <f>IFERROR(VLOOKUP(F$5,dep!$C$14:$AV$46,deportes!$D45,FALSE),"")</f>
        <v>7.0178436937742248</v>
      </c>
      <c r="G45" s="383">
        <f>IFERROR(VLOOKUP(G$5,dep!$C$14:$AV$46,deportes!$D45,FALSE),"")</f>
        <v>11.499735095234207</v>
      </c>
      <c r="H45" s="402"/>
      <c r="I45" s="402"/>
      <c r="J45" s="402"/>
      <c r="K45" s="401"/>
      <c r="L45" s="409"/>
      <c r="M45" s="409"/>
      <c r="O45" s="650"/>
      <c r="P45" s="390" t="s">
        <v>127</v>
      </c>
      <c r="Q45" s="269">
        <f t="shared" si="2"/>
        <v>7.0178436937742248</v>
      </c>
      <c r="R45" s="269">
        <f t="shared" si="2"/>
        <v>11.499735095234207</v>
      </c>
    </row>
    <row r="46" spans="4:18" ht="15.75" x14ac:dyDescent="0.25">
      <c r="D46" s="214"/>
      <c r="E46" s="381"/>
      <c r="F46" s="382"/>
      <c r="G46" s="383"/>
      <c r="H46" s="402"/>
      <c r="I46" s="402"/>
      <c r="J46" s="402"/>
      <c r="K46" s="401"/>
      <c r="L46" s="409"/>
      <c r="M46" s="409"/>
      <c r="O46" s="459"/>
      <c r="P46" s="459"/>
      <c r="Q46" s="269"/>
      <c r="R46" s="269"/>
    </row>
    <row r="47" spans="4:18" ht="18.75" x14ac:dyDescent="0.25">
      <c r="D47" s="214"/>
      <c r="E47" s="464" t="s">
        <v>842</v>
      </c>
      <c r="F47" s="382"/>
      <c r="G47" s="383"/>
      <c r="H47" s="402"/>
      <c r="I47" s="402"/>
      <c r="J47" s="402"/>
      <c r="K47" s="401"/>
      <c r="L47" s="409"/>
      <c r="M47" s="409"/>
      <c r="O47" s="459"/>
      <c r="P47" s="459"/>
      <c r="Q47" s="269"/>
      <c r="R47" s="269"/>
    </row>
    <row r="48" spans="4:18" ht="15.75" x14ac:dyDescent="0.25">
      <c r="D48" s="214"/>
      <c r="E48" s="380"/>
      <c r="F48" s="283"/>
      <c r="G48" s="284"/>
      <c r="H48" s="397"/>
      <c r="I48" s="397"/>
      <c r="J48" s="397"/>
      <c r="K48" s="401"/>
      <c r="L48" s="409"/>
      <c r="M48" s="409"/>
      <c r="P48" s="207"/>
      <c r="Q48" s="207"/>
      <c r="R48" s="207"/>
    </row>
    <row r="49" spans="4:18" ht="15.75" x14ac:dyDescent="0.25">
      <c r="D49" s="214">
        <v>10</v>
      </c>
      <c r="E49" s="475" t="s">
        <v>839</v>
      </c>
      <c r="F49" s="281">
        <f>IFERROR(VLOOKUP(F$5,dep!$C$14:$AV$46,deportes!$D49,FALSE),"")</f>
        <v>357</v>
      </c>
      <c r="G49" s="282">
        <f>IFERROR(VLOOKUP(G$5,dep!$C$14:$AV$46,deportes!$D49,FALSE),"")</f>
        <v>29</v>
      </c>
      <c r="H49" s="399">
        <f>IFERROR(VLOOKUP(H$5,dep!$C$14:$AV$46,deportes!$D49,FALSE),"")</f>
        <v>20</v>
      </c>
      <c r="I49" s="399">
        <f>IFERROR(VLOOKUP(I$5,dep!$C$14:$AV$46,deportes!$D49,FALSE),"")</f>
        <v>9</v>
      </c>
      <c r="J49" s="399" t="str">
        <f>IFERROR(VLOOKUP(J$5,dep!$C$14:$AV$46,deportes!$D49,FALSE),"")</f>
        <v/>
      </c>
      <c r="K49" s="451" t="str">
        <f>IFERROR(VLOOKUP(K$5,dep!$C$14:$AV$46,deportes!$D49,FALSE),"")</f>
        <v/>
      </c>
      <c r="L49" s="408"/>
      <c r="M49" s="408"/>
      <c r="Q49" s="208" t="str">
        <f>F7</f>
        <v>Municipio de La Paz</v>
      </c>
      <c r="R49" s="208" t="str">
        <f>G7</f>
        <v>Macrodistrito Centro</v>
      </c>
    </row>
    <row r="50" spans="4:18" ht="15.75" x14ac:dyDescent="0.25">
      <c r="D50" s="214"/>
      <c r="E50" s="279" t="s">
        <v>125</v>
      </c>
      <c r="F50" s="281"/>
      <c r="G50" s="282"/>
      <c r="H50" s="399"/>
      <c r="I50" s="399"/>
      <c r="J50" s="399"/>
      <c r="K50" s="451"/>
      <c r="L50" s="408"/>
      <c r="M50" s="408"/>
      <c r="P50" s="208" t="s">
        <v>2</v>
      </c>
      <c r="Q50" s="269">
        <f>F32</f>
        <v>37.200000000000003</v>
      </c>
      <c r="R50" s="269">
        <f>G32</f>
        <v>43.3</v>
      </c>
    </row>
    <row r="51" spans="4:18" ht="15.75" x14ac:dyDescent="0.25">
      <c r="D51" s="214">
        <v>14</v>
      </c>
      <c r="E51" s="280" t="s">
        <v>508</v>
      </c>
      <c r="F51" s="283">
        <f>IFERROR(VLOOKUP(F$5,dep!$C$14:$AV$46,deportes!$D51,FALSE)/F$49*100,"")</f>
        <v>16.806722689075631</v>
      </c>
      <c r="G51" s="284">
        <f>IFERROR(VLOOKUP(G$5,dep!$C$14:$AV$46,deportes!$D51,FALSE)/G$49*100,"")</f>
        <v>17.241379310344829</v>
      </c>
      <c r="H51" s="397"/>
      <c r="I51" s="397"/>
      <c r="J51" s="397"/>
      <c r="K51" s="401"/>
      <c r="L51" s="409"/>
      <c r="M51" s="409"/>
    </row>
    <row r="52" spans="4:18" ht="15.75" x14ac:dyDescent="0.25">
      <c r="D52" s="214">
        <v>17</v>
      </c>
      <c r="E52" s="396" t="s">
        <v>841</v>
      </c>
      <c r="F52" s="283">
        <f>IFERROR(VLOOKUP(F$5,dep!$C$14:$AV$46,deportes!$D52,FALSE)/F$49*100,"")</f>
        <v>15.686274509803921</v>
      </c>
      <c r="G52" s="284" t="str">
        <f>IFERROR(VLOOKUP(G$5,dep!$C$14:$AV$46,deportes!$D52,FALSE)/G$49*100,"")</f>
        <v/>
      </c>
      <c r="H52" s="397"/>
      <c r="I52" s="397"/>
      <c r="J52" s="397"/>
      <c r="K52" s="401"/>
      <c r="L52" s="409"/>
      <c r="M52" s="409"/>
    </row>
    <row r="53" spans="4:18" ht="15.75" x14ac:dyDescent="0.25">
      <c r="D53" s="214"/>
      <c r="E53" s="278"/>
      <c r="F53" s="281"/>
      <c r="G53" s="282"/>
      <c r="H53" s="399"/>
      <c r="I53" s="399"/>
      <c r="J53" s="399"/>
      <c r="K53" s="451"/>
      <c r="L53" s="408"/>
      <c r="M53" s="408"/>
    </row>
    <row r="54" spans="4:18" ht="15.75" x14ac:dyDescent="0.25">
      <c r="D54" s="214">
        <v>18</v>
      </c>
      <c r="E54" s="485" t="s">
        <v>843</v>
      </c>
      <c r="F54" s="281">
        <f>IFERROR(VLOOKUP(F$5,dep!$C$14:$AV$46,deportes!$D54,FALSE),"")</f>
        <v>391</v>
      </c>
      <c r="G54" s="282">
        <f>IFERROR(VLOOKUP(G$5,dep!$C$14:$AV$46,deportes!$D54,FALSE),"")</f>
        <v>31</v>
      </c>
      <c r="H54" s="399">
        <f>IFERROR(VLOOKUP(H$5,dep!$C$14:$AV$46,deportes!$D54,FALSE),"")</f>
        <v>21</v>
      </c>
      <c r="I54" s="399">
        <f>IFERROR(VLOOKUP(I$5,dep!$C$14:$AV$46,deportes!$D54,FALSE),"")</f>
        <v>10</v>
      </c>
      <c r="J54" s="399" t="str">
        <f>IFERROR(VLOOKUP(J$5,dep!$C$14:$AV$46,deportes!$D54,FALSE),"")</f>
        <v/>
      </c>
      <c r="K54" s="451" t="str">
        <f>IFERROR(VLOOKUP(K$5,dep!$C$14:$AV$46,deportes!$D54,FALSE),"")</f>
        <v/>
      </c>
      <c r="L54" s="408"/>
      <c r="M54" s="408"/>
    </row>
    <row r="55" spans="4:18" ht="15.75" x14ac:dyDescent="0.25">
      <c r="D55" s="214"/>
      <c r="E55" s="475"/>
      <c r="F55" s="281"/>
      <c r="G55" s="282"/>
      <c r="H55" s="399"/>
      <c r="I55" s="399"/>
      <c r="J55" s="399"/>
      <c r="K55" s="451"/>
      <c r="L55" s="408"/>
      <c r="M55" s="408"/>
    </row>
    <row r="56" spans="4:18" ht="30" x14ac:dyDescent="0.25">
      <c r="E56" s="471" t="s">
        <v>844</v>
      </c>
      <c r="F56" s="281"/>
      <c r="G56" s="282"/>
      <c r="H56" s="399"/>
      <c r="I56" s="399"/>
      <c r="J56" s="399"/>
      <c r="K56" s="451"/>
      <c r="L56" s="408"/>
      <c r="M56" s="408"/>
    </row>
    <row r="57" spans="4:18" ht="15.75" x14ac:dyDescent="0.25">
      <c r="D57" s="214">
        <v>19</v>
      </c>
      <c r="E57" s="280" t="s">
        <v>493</v>
      </c>
      <c r="F57" s="283">
        <f>IFERROR(VLOOKUP(F$5,dep!$C$14:$AV$46,deportes!$D57,FALSE)/F$54*100,"")</f>
        <v>7.1611253196930944</v>
      </c>
      <c r="G57" s="284">
        <f>IFERROR(VLOOKUP(G$5,dep!$C$14:$AV$46,deportes!$D57,FALSE)/G$54*100,"")</f>
        <v>3.225806451612903</v>
      </c>
      <c r="H57" s="397"/>
      <c r="I57" s="397"/>
      <c r="J57" s="397"/>
      <c r="K57" s="401"/>
      <c r="L57" s="409"/>
      <c r="M57" s="409"/>
    </row>
    <row r="58" spans="4:18" ht="15.75" x14ac:dyDescent="0.25">
      <c r="D58" s="214">
        <v>20</v>
      </c>
      <c r="E58" s="280" t="s">
        <v>494</v>
      </c>
      <c r="F58" s="283">
        <f>IFERROR(VLOOKUP(F$5,dep!$C$14:$AV$46,deportes!$D58,FALSE)/F$54*100,"")</f>
        <v>49.104859335038363</v>
      </c>
      <c r="G58" s="284">
        <f>IFERROR(VLOOKUP(G$5,dep!$C$14:$AV$46,deportes!$D58,FALSE)/G$54*100,"")</f>
        <v>19.35483870967742</v>
      </c>
      <c r="H58" s="397"/>
      <c r="I58" s="397"/>
      <c r="J58" s="397"/>
      <c r="K58" s="401"/>
      <c r="L58" s="409"/>
      <c r="M58" s="409"/>
    </row>
    <row r="59" spans="4:18" x14ac:dyDescent="0.25">
      <c r="D59" s="208">
        <v>21</v>
      </c>
      <c r="E59" s="280" t="s">
        <v>495</v>
      </c>
      <c r="F59" s="283">
        <f>IFERROR(VLOOKUP(F$5,dep!$C$14:$AV$46,deportes!$D59,FALSE)/F$54*100,"")</f>
        <v>25.063938618925828</v>
      </c>
      <c r="G59" s="284">
        <f>IFERROR(VLOOKUP(G$5,dep!$C$14:$AV$46,deportes!$D59,FALSE)/G$54*100,"")</f>
        <v>12.903225806451612</v>
      </c>
      <c r="H59" s="397"/>
      <c r="I59" s="397"/>
      <c r="J59" s="397"/>
      <c r="K59" s="401"/>
      <c r="L59" s="409"/>
      <c r="M59" s="409"/>
    </row>
    <row r="60" spans="4:18" x14ac:dyDescent="0.25">
      <c r="D60" s="208">
        <v>22</v>
      </c>
      <c r="E60" s="280" t="s">
        <v>511</v>
      </c>
      <c r="F60" s="283">
        <f>IFERROR(VLOOKUP(F$5,dep!$C$14:$AV$46,deportes!$D60,FALSE)/F$54*100,"")</f>
        <v>16.879795396419436</v>
      </c>
      <c r="G60" s="284">
        <f>IFERROR(VLOOKUP(G$5,dep!$C$14:$AV$46,deportes!$D60,FALSE)/G$54*100,"")</f>
        <v>48.387096774193552</v>
      </c>
      <c r="H60" s="397"/>
      <c r="I60" s="397"/>
      <c r="J60" s="397"/>
      <c r="K60" s="401"/>
      <c r="L60" s="409"/>
      <c r="M60" s="409"/>
    </row>
    <row r="61" spans="4:18" x14ac:dyDescent="0.25">
      <c r="D61" s="208">
        <v>23</v>
      </c>
      <c r="E61" s="280" t="s">
        <v>497</v>
      </c>
      <c r="F61" s="283">
        <f>IFERROR(VLOOKUP(F$5,dep!$C$14:$AV$46,deportes!$D61,FALSE)/F$54*100,"")</f>
        <v>63.682864450127873</v>
      </c>
      <c r="G61" s="284">
        <f>IFERROR(VLOOKUP(G$5,dep!$C$14:$AV$46,deportes!$D61,FALSE)/G$54*100,"")</f>
        <v>25.806451612903224</v>
      </c>
      <c r="H61" s="397"/>
      <c r="I61" s="397"/>
      <c r="J61" s="397"/>
      <c r="K61" s="401"/>
      <c r="L61" s="409"/>
      <c r="M61" s="409"/>
    </row>
    <row r="62" spans="4:18" x14ac:dyDescent="0.25">
      <c r="E62" s="278"/>
      <c r="F62" s="281"/>
      <c r="G62" s="282"/>
      <c r="H62" s="399"/>
      <c r="I62" s="399"/>
      <c r="J62" s="399"/>
      <c r="K62" s="451"/>
      <c r="L62" s="408"/>
      <c r="M62" s="408"/>
    </row>
    <row r="63" spans="4:18" x14ac:dyDescent="0.25">
      <c r="D63" s="208">
        <v>24</v>
      </c>
      <c r="E63" s="485" t="s">
        <v>845</v>
      </c>
      <c r="F63" s="281">
        <f>IFERROR(VLOOKUP(F$5,dep!$C$14:$AV$46,deportes!$D63,FALSE),"")</f>
        <v>324</v>
      </c>
      <c r="G63" s="282">
        <f>IFERROR(VLOOKUP(G$5,dep!$C$14:$AV$46,deportes!$D63,FALSE),"")</f>
        <v>16</v>
      </c>
      <c r="H63" s="399"/>
      <c r="I63" s="399"/>
      <c r="J63" s="399"/>
      <c r="K63" s="451"/>
      <c r="L63" s="408"/>
      <c r="M63" s="408"/>
    </row>
    <row r="64" spans="4:18" x14ac:dyDescent="0.25">
      <c r="E64" s="475"/>
      <c r="F64" s="281"/>
      <c r="G64" s="282"/>
      <c r="H64" s="399"/>
      <c r="I64" s="399"/>
      <c r="J64" s="399"/>
      <c r="K64" s="451"/>
      <c r="L64" s="408"/>
      <c r="M64" s="408"/>
    </row>
    <row r="65" spans="4:58" x14ac:dyDescent="0.25">
      <c r="E65" s="475" t="s">
        <v>846</v>
      </c>
      <c r="F65" s="281"/>
      <c r="G65" s="282"/>
      <c r="H65" s="399"/>
      <c r="I65" s="399"/>
      <c r="J65" s="399"/>
      <c r="K65" s="451"/>
      <c r="L65" s="408"/>
      <c r="M65" s="408"/>
    </row>
    <row r="66" spans="4:58" ht="30" x14ac:dyDescent="0.25">
      <c r="D66" s="208">
        <v>25</v>
      </c>
      <c r="E66" s="280" t="s">
        <v>847</v>
      </c>
      <c r="F66" s="283">
        <f>IFERROR(VLOOKUP(F$5,dep!$C$14:$AV$46,deportes!$D66,FALSE)/F$63*100,"")</f>
        <v>26.851851851851855</v>
      </c>
      <c r="G66" s="284">
        <f>IFERROR(VLOOKUP(G$5,dep!$C$14:$AV$46,deportes!$D66,FALSE)/G$63*100,"")</f>
        <v>37.5</v>
      </c>
      <c r="H66" s="397"/>
      <c r="I66" s="397"/>
      <c r="J66" s="397"/>
      <c r="K66" s="401"/>
      <c r="L66" s="409"/>
      <c r="M66" s="409"/>
    </row>
    <row r="67" spans="4:58" ht="30" x14ac:dyDescent="0.25">
      <c r="D67" s="208">
        <v>26</v>
      </c>
      <c r="E67" s="280" t="s">
        <v>848</v>
      </c>
      <c r="F67" s="283">
        <f>IFERROR(VLOOKUP(F$5,dep!$C$14:$AV$46,deportes!$D67,FALSE)/F$63*100,"")</f>
        <v>73.148148148148152</v>
      </c>
      <c r="G67" s="284">
        <f>IFERROR(VLOOKUP(G$5,dep!$C$14:$AV$46,deportes!$D67,FALSE)/G$63*100,"")</f>
        <v>62.5</v>
      </c>
      <c r="H67" s="397"/>
      <c r="I67" s="397"/>
      <c r="J67" s="397"/>
      <c r="K67" s="401"/>
      <c r="L67" s="409"/>
      <c r="M67" s="409"/>
    </row>
    <row r="68" spans="4:58" x14ac:dyDescent="0.25">
      <c r="E68" s="396"/>
      <c r="F68" s="397"/>
      <c r="G68" s="397"/>
      <c r="H68" s="397"/>
      <c r="I68" s="397"/>
      <c r="J68" s="397"/>
      <c r="K68" s="401"/>
      <c r="L68" s="409"/>
      <c r="M68" s="409"/>
    </row>
    <row r="69" spans="4:58" ht="15.75" x14ac:dyDescent="0.3">
      <c r="E69" s="223" t="s">
        <v>465</v>
      </c>
    </row>
    <row r="70" spans="4:58" ht="15.75" x14ac:dyDescent="0.3">
      <c r="E70" s="224" t="s">
        <v>469</v>
      </c>
    </row>
    <row r="71" spans="4:58" ht="15.75" x14ac:dyDescent="0.3">
      <c r="E71" s="224" t="s">
        <v>897</v>
      </c>
    </row>
    <row r="72" spans="4:58" ht="9" customHeight="1" x14ac:dyDescent="0.3">
      <c r="E72" s="224"/>
    </row>
    <row r="73" spans="4:58" ht="15.75" x14ac:dyDescent="0.3">
      <c r="E73" s="304" t="s">
        <v>851</v>
      </c>
    </row>
    <row r="75" spans="4:58" x14ac:dyDescent="0.25">
      <c r="E75" s="277" t="s">
        <v>510</v>
      </c>
      <c r="F75" s="277"/>
      <c r="G75" s="277"/>
      <c r="H75" s="351"/>
    </row>
    <row r="76" spans="4:58" x14ac:dyDescent="0.25">
      <c r="E76" s="478" t="s">
        <v>873</v>
      </c>
      <c r="F76" s="277"/>
      <c r="G76" s="277"/>
      <c r="H76" s="351"/>
      <c r="I76" s="399"/>
      <c r="J76" s="399"/>
      <c r="K76" s="451"/>
      <c r="L76" s="409"/>
      <c r="M76" s="409"/>
    </row>
    <row r="77" spans="4:58" x14ac:dyDescent="0.25">
      <c r="E77" s="478" t="s">
        <v>840</v>
      </c>
      <c r="F77" s="277"/>
      <c r="G77" s="277"/>
      <c r="H77" s="351"/>
      <c r="AX77" s="47"/>
      <c r="AY77" s="47"/>
      <c r="AZ77" s="47"/>
      <c r="BA77" s="47"/>
      <c r="BB77" s="47"/>
      <c r="BC77" s="47"/>
      <c r="BD77" s="47"/>
      <c r="BE77" s="47"/>
      <c r="BF77" s="47"/>
    </row>
    <row r="78" spans="4:58" x14ac:dyDescent="0.25">
      <c r="E78" s="677" t="s">
        <v>509</v>
      </c>
      <c r="F78" s="677"/>
      <c r="G78" s="677"/>
      <c r="H78" s="403"/>
      <c r="AX78" s="47"/>
      <c r="AY78" s="47"/>
      <c r="AZ78" s="47"/>
      <c r="BA78" s="47"/>
      <c r="BB78" s="47"/>
      <c r="BC78" s="47"/>
      <c r="BD78" s="47"/>
      <c r="BE78" s="47"/>
      <c r="BF78" s="47"/>
    </row>
    <row r="79" spans="4:58" x14ac:dyDescent="0.25">
      <c r="E79" s="677"/>
      <c r="F79" s="677"/>
      <c r="G79" s="677"/>
      <c r="H79" s="403"/>
      <c r="AX79" s="47"/>
      <c r="AY79" s="47"/>
      <c r="AZ79" s="47"/>
      <c r="BA79" s="47"/>
      <c r="BB79" s="47"/>
      <c r="BC79" s="47"/>
      <c r="BD79" s="47"/>
      <c r="BE79" s="47"/>
      <c r="BF79" s="47"/>
    </row>
    <row r="80" spans="4:58" x14ac:dyDescent="0.25">
      <c r="E80" s="677" t="s">
        <v>849</v>
      </c>
      <c r="F80" s="677"/>
      <c r="G80" s="677"/>
      <c r="H80" s="403"/>
      <c r="AX80" s="47"/>
      <c r="AY80" s="47"/>
      <c r="AZ80" s="47"/>
      <c r="BA80" s="47"/>
      <c r="BB80" s="47"/>
      <c r="BC80" s="47"/>
      <c r="BD80" s="47"/>
      <c r="BE80" s="47"/>
      <c r="BF80" s="47"/>
    </row>
    <row r="81" spans="5:58" x14ac:dyDescent="0.25">
      <c r="E81" s="677"/>
      <c r="F81" s="677"/>
      <c r="G81" s="677"/>
      <c r="H81" s="403"/>
      <c r="I81" s="351"/>
      <c r="J81" s="351"/>
      <c r="K81" s="453"/>
      <c r="L81" s="411"/>
      <c r="M81" s="411"/>
      <c r="AX81" s="47"/>
      <c r="AY81" s="47"/>
      <c r="AZ81" s="47"/>
      <c r="BA81" s="47"/>
      <c r="BB81" s="47"/>
      <c r="BC81" s="47"/>
      <c r="BD81" s="47"/>
      <c r="BE81" s="47"/>
      <c r="BF81" s="47"/>
    </row>
    <row r="82" spans="5:58" x14ac:dyDescent="0.25">
      <c r="E82" s="677"/>
      <c r="F82" s="677"/>
      <c r="G82" s="677"/>
      <c r="H82" s="403"/>
      <c r="I82" s="351"/>
      <c r="J82" s="351"/>
      <c r="K82" s="453"/>
      <c r="L82" s="411"/>
      <c r="M82" s="411"/>
      <c r="AX82" s="47"/>
      <c r="AY82" s="47"/>
      <c r="AZ82" s="47"/>
      <c r="BA82" s="47"/>
      <c r="BB82" s="47"/>
      <c r="BC82" s="47"/>
      <c r="BD82" s="47"/>
      <c r="BE82" s="47"/>
      <c r="BF82" s="47"/>
    </row>
    <row r="83" spans="5:58" x14ac:dyDescent="0.25">
      <c r="E83" s="677"/>
      <c r="F83" s="677"/>
      <c r="G83" s="677"/>
      <c r="H83" s="403"/>
      <c r="I83" s="351"/>
      <c r="J83" s="351"/>
      <c r="K83" s="453"/>
      <c r="L83" s="411"/>
      <c r="M83" s="411"/>
      <c r="AX83" s="47"/>
      <c r="AY83" s="47"/>
      <c r="AZ83" s="47"/>
      <c r="BA83" s="47"/>
      <c r="BB83" s="47"/>
      <c r="BC83" s="47"/>
      <c r="BD83" s="47"/>
      <c r="BE83" s="47"/>
      <c r="BF83" s="47"/>
    </row>
    <row r="84" spans="5:58" ht="15" customHeight="1" x14ac:dyDescent="0.25">
      <c r="H84" s="47"/>
      <c r="I84" s="403"/>
      <c r="J84" s="403"/>
      <c r="K84" s="454"/>
      <c r="L84" s="412"/>
      <c r="M84" s="412"/>
      <c r="AX84" s="47"/>
      <c r="AY84" s="47"/>
      <c r="AZ84" s="47"/>
      <c r="BA84" s="47"/>
      <c r="BB84" s="47"/>
      <c r="BC84" s="47"/>
      <c r="BD84" s="47"/>
      <c r="BE84" s="47"/>
      <c r="BF84" s="47"/>
    </row>
    <row r="85" spans="5:58" x14ac:dyDescent="0.25">
      <c r="H85" s="47"/>
      <c r="I85" s="403"/>
      <c r="J85" s="403"/>
      <c r="K85" s="454"/>
      <c r="L85" s="412"/>
      <c r="M85" s="412"/>
      <c r="AX85" s="47"/>
      <c r="AY85" s="47"/>
      <c r="AZ85" s="47"/>
      <c r="BA85" s="47"/>
      <c r="BB85" s="47"/>
      <c r="BC85" s="47"/>
      <c r="BD85" s="47"/>
      <c r="BE85" s="47"/>
      <c r="BF85" s="47"/>
    </row>
    <row r="86" spans="5:58" ht="9.75" customHeight="1" x14ac:dyDescent="0.25">
      <c r="H86" s="47"/>
      <c r="I86" s="403"/>
      <c r="J86" s="403"/>
      <c r="K86" s="454"/>
      <c r="L86" s="412"/>
      <c r="M86" s="412"/>
      <c r="AX86" s="47"/>
      <c r="AY86" s="47"/>
      <c r="AZ86" s="47"/>
      <c r="BA86" s="47"/>
      <c r="BB86" s="47"/>
      <c r="BC86" s="47"/>
      <c r="BD86" s="47"/>
      <c r="BE86" s="47"/>
      <c r="BF86" s="47"/>
    </row>
    <row r="87" spans="5:58" x14ac:dyDescent="0.25">
      <c r="H87" s="47"/>
      <c r="I87" s="403"/>
      <c r="J87" s="403"/>
      <c r="K87" s="454"/>
      <c r="L87" s="412"/>
      <c r="M87" s="412"/>
      <c r="AX87" s="47"/>
      <c r="AY87" s="47"/>
      <c r="AZ87" s="47"/>
      <c r="BA87" s="47"/>
      <c r="BB87" s="47"/>
      <c r="BC87" s="47"/>
      <c r="BD87" s="47"/>
      <c r="BE87" s="47"/>
      <c r="BF87" s="47"/>
    </row>
    <row r="88" spans="5:58" x14ac:dyDescent="0.25">
      <c r="H88" s="47"/>
      <c r="I88" s="403"/>
      <c r="J88" s="403"/>
      <c r="K88" s="454"/>
      <c r="L88" s="412"/>
      <c r="M88" s="412"/>
      <c r="AX88" s="47"/>
      <c r="AY88" s="47"/>
      <c r="AZ88" s="47"/>
      <c r="BA88" s="47"/>
      <c r="BB88" s="47"/>
      <c r="BC88" s="47"/>
      <c r="BD88" s="47"/>
      <c r="BE88" s="47"/>
      <c r="BF88" s="47"/>
    </row>
    <row r="89" spans="5:58" x14ac:dyDescent="0.25">
      <c r="H89" s="47"/>
      <c r="I89" s="403"/>
      <c r="J89" s="403"/>
      <c r="K89" s="454"/>
      <c r="L89" s="412"/>
      <c r="M89" s="412"/>
      <c r="AX89" s="47"/>
      <c r="AY89" s="47"/>
      <c r="AZ89" s="47"/>
      <c r="BA89" s="47"/>
      <c r="BB89" s="47"/>
      <c r="BC89" s="47"/>
      <c r="BD89" s="47"/>
      <c r="BE89" s="47"/>
      <c r="BF89" s="47"/>
    </row>
    <row r="90" spans="5:58" x14ac:dyDescent="0.25">
      <c r="E90" s="285"/>
      <c r="F90" s="285"/>
      <c r="G90" s="285"/>
      <c r="H90" s="403"/>
      <c r="I90" s="403"/>
      <c r="J90" s="403"/>
      <c r="K90" s="454"/>
      <c r="L90" s="412"/>
      <c r="M90" s="412"/>
      <c r="AX90" s="47"/>
      <c r="AY90" s="47"/>
      <c r="AZ90" s="47"/>
      <c r="BA90" s="47"/>
      <c r="BB90" s="47"/>
      <c r="BC90" s="47"/>
      <c r="BD90" s="47"/>
      <c r="BE90" s="47"/>
      <c r="BF90" s="47"/>
    </row>
    <row r="91" spans="5:58" x14ac:dyDescent="0.25">
      <c r="E91" s="286"/>
      <c r="F91" s="286"/>
      <c r="G91" s="286"/>
      <c r="H91" s="404"/>
      <c r="I91" s="404"/>
      <c r="J91" s="404"/>
      <c r="K91" s="455"/>
      <c r="L91" s="413"/>
      <c r="M91" s="413"/>
      <c r="AX91" s="47"/>
      <c r="AY91" s="47"/>
      <c r="AZ91" s="47"/>
      <c r="BA91" s="47"/>
      <c r="BB91" s="47"/>
      <c r="BC91" s="47"/>
      <c r="BD91" s="47"/>
      <c r="BE91" s="47"/>
      <c r="BF91" s="47"/>
    </row>
    <row r="92" spans="5:58" x14ac:dyDescent="0.25">
      <c r="E92" s="286"/>
      <c r="F92" s="286"/>
      <c r="G92" s="286"/>
      <c r="H92" s="404"/>
      <c r="I92" s="404"/>
      <c r="J92" s="404"/>
      <c r="K92" s="455"/>
      <c r="L92" s="413"/>
      <c r="M92" s="413"/>
      <c r="AX92" s="47"/>
      <c r="AY92" s="47"/>
      <c r="AZ92" s="47"/>
      <c r="BA92" s="47"/>
      <c r="BB92" s="47"/>
      <c r="BC92" s="47"/>
      <c r="BD92" s="47"/>
      <c r="BE92" s="47"/>
      <c r="BF92" s="47"/>
    </row>
    <row r="93" spans="5:58" x14ac:dyDescent="0.25">
      <c r="E93" s="286"/>
      <c r="F93" s="286"/>
      <c r="G93" s="286"/>
      <c r="H93" s="404"/>
      <c r="I93" s="404"/>
      <c r="J93" s="404"/>
      <c r="K93" s="455"/>
      <c r="L93" s="413"/>
      <c r="M93" s="413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5:58" x14ac:dyDescent="0.25">
      <c r="E94" s="286"/>
      <c r="F94" s="286"/>
      <c r="G94" s="286"/>
      <c r="H94" s="404"/>
      <c r="I94" s="404"/>
      <c r="J94" s="404"/>
      <c r="K94" s="455"/>
      <c r="L94" s="413"/>
      <c r="M94" s="413"/>
      <c r="AX94" s="47"/>
      <c r="AY94" s="47"/>
      <c r="AZ94" s="47"/>
      <c r="BA94" s="47"/>
      <c r="BB94" s="47"/>
      <c r="BC94" s="47"/>
      <c r="BD94" s="47"/>
      <c r="BE94" s="47"/>
      <c r="BF94" s="47"/>
    </row>
    <row r="95" spans="5:58" x14ac:dyDescent="0.25">
      <c r="AX95" s="47"/>
      <c r="AY95" s="47"/>
      <c r="AZ95" s="47"/>
      <c r="BA95" s="47"/>
      <c r="BB95" s="47"/>
      <c r="BC95" s="47"/>
      <c r="BD95" s="47"/>
      <c r="BE95" s="47"/>
      <c r="BF95" s="47"/>
    </row>
    <row r="96" spans="5:58" x14ac:dyDescent="0.25">
      <c r="AX96" s="47"/>
      <c r="AY96" s="47"/>
      <c r="AZ96" s="47"/>
      <c r="BA96" s="47"/>
      <c r="BB96" s="47"/>
      <c r="BC96" s="47"/>
      <c r="BD96" s="47"/>
      <c r="BE96" s="47"/>
      <c r="BF96" s="47"/>
    </row>
    <row r="97" spans="50:58" x14ac:dyDescent="0.25">
      <c r="AX97" s="47"/>
      <c r="AY97" s="47"/>
      <c r="AZ97" s="47"/>
      <c r="BA97" s="47"/>
      <c r="BB97" s="47"/>
      <c r="BC97" s="47"/>
      <c r="BD97" s="47"/>
      <c r="BE97" s="47"/>
      <c r="BF97" s="47"/>
    </row>
    <row r="98" spans="50:58" x14ac:dyDescent="0.25">
      <c r="AX98" s="47"/>
      <c r="AY98" s="47"/>
      <c r="AZ98" s="47"/>
      <c r="BA98" s="47"/>
      <c r="BB98" s="47"/>
      <c r="BC98" s="47"/>
      <c r="BD98" s="47"/>
      <c r="BE98" s="47"/>
      <c r="BF98" s="47"/>
    </row>
    <row r="99" spans="50:58" x14ac:dyDescent="0.25">
      <c r="AX99" s="47"/>
      <c r="AY99" s="47"/>
      <c r="AZ99" s="47"/>
      <c r="BA99" s="47"/>
      <c r="BB99" s="47"/>
      <c r="BC99" s="47"/>
      <c r="BD99" s="47"/>
      <c r="BE99" s="47"/>
      <c r="BF99" s="47"/>
    </row>
    <row r="100" spans="50:58" x14ac:dyDescent="0.25">
      <c r="AX100" s="47"/>
      <c r="AY100" s="47"/>
      <c r="AZ100" s="47"/>
      <c r="BA100" s="47"/>
      <c r="BB100" s="47"/>
      <c r="BC100" s="47"/>
      <c r="BD100" s="47"/>
      <c r="BE100" s="47"/>
      <c r="BF100" s="47"/>
    </row>
    <row r="101" spans="50:58" x14ac:dyDescent="0.25">
      <c r="AX101" s="47"/>
      <c r="AY101" s="47"/>
      <c r="AZ101" s="47"/>
      <c r="BA101" s="47"/>
      <c r="BB101" s="47"/>
      <c r="BC101" s="47"/>
      <c r="BD101" s="47"/>
      <c r="BE101" s="47"/>
      <c r="BF101" s="47"/>
    </row>
    <row r="102" spans="50:58" x14ac:dyDescent="0.25">
      <c r="AX102" s="47"/>
      <c r="AY102" s="47"/>
      <c r="AZ102" s="47"/>
      <c r="BA102" s="47"/>
      <c r="BB102" s="47"/>
      <c r="BC102" s="47"/>
      <c r="BD102" s="47"/>
      <c r="BE102" s="47"/>
      <c r="BF102" s="47"/>
    </row>
    <row r="103" spans="50:58" x14ac:dyDescent="0.25">
      <c r="AX103" s="47"/>
      <c r="AY103" s="47"/>
      <c r="AZ103" s="47"/>
      <c r="BA103" s="47"/>
      <c r="BB103" s="47"/>
      <c r="BC103" s="47"/>
      <c r="BD103" s="47"/>
      <c r="BE103" s="47"/>
      <c r="BF103" s="47"/>
    </row>
    <row r="104" spans="50:58" x14ac:dyDescent="0.25">
      <c r="AX104" s="47"/>
      <c r="AY104" s="47"/>
      <c r="AZ104" s="47"/>
      <c r="BA104" s="47"/>
      <c r="BB104" s="47"/>
      <c r="BC104" s="47"/>
      <c r="BD104" s="47"/>
      <c r="BE104" s="47"/>
      <c r="BF104" s="47"/>
    </row>
    <row r="105" spans="50:58" x14ac:dyDescent="0.25">
      <c r="AX105" s="47"/>
      <c r="AY105" s="47"/>
      <c r="AZ105" s="47"/>
      <c r="BA105" s="47"/>
      <c r="BB105" s="47"/>
      <c r="BC105" s="47"/>
      <c r="BD105" s="47"/>
      <c r="BE105" s="47"/>
      <c r="BF105" s="47"/>
    </row>
    <row r="106" spans="50:58" x14ac:dyDescent="0.25">
      <c r="AX106" s="47"/>
      <c r="AY106" s="47"/>
      <c r="AZ106" s="47"/>
      <c r="BA106" s="47"/>
      <c r="BB106" s="47"/>
      <c r="BC106" s="47"/>
      <c r="BD106" s="47"/>
      <c r="BE106" s="47"/>
      <c r="BF106" s="47"/>
    </row>
    <row r="107" spans="50:58" x14ac:dyDescent="0.25">
      <c r="AX107" s="47"/>
      <c r="AY107" s="47"/>
      <c r="AZ107" s="47"/>
      <c r="BA107" s="47"/>
      <c r="BB107" s="47"/>
      <c r="BC107" s="47"/>
      <c r="BD107" s="47"/>
      <c r="BE107" s="47"/>
      <c r="BF107" s="47"/>
    </row>
    <row r="108" spans="50:58" x14ac:dyDescent="0.25">
      <c r="AX108" s="47"/>
      <c r="AY108" s="47"/>
      <c r="AZ108" s="47"/>
      <c r="BA108" s="47"/>
      <c r="BB108" s="47"/>
      <c r="BC108" s="47"/>
      <c r="BD108" s="47"/>
      <c r="BE108" s="47"/>
      <c r="BF108" s="47"/>
    </row>
    <row r="109" spans="50:58" x14ac:dyDescent="0.25">
      <c r="AX109" s="47"/>
      <c r="AY109" s="47"/>
      <c r="AZ109" s="47"/>
      <c r="BA109" s="47"/>
      <c r="BB109" s="47"/>
      <c r="BC109" s="47"/>
      <c r="BD109" s="47"/>
      <c r="BE109" s="47"/>
      <c r="BF109" s="47"/>
    </row>
    <row r="110" spans="50:58" x14ac:dyDescent="0.25">
      <c r="AX110" s="47"/>
      <c r="AY110" s="47"/>
      <c r="AZ110" s="47"/>
      <c r="BA110" s="47"/>
      <c r="BB110" s="47"/>
      <c r="BC110" s="47"/>
      <c r="BD110" s="47"/>
      <c r="BE110" s="47"/>
      <c r="BF110" s="47"/>
    </row>
    <row r="111" spans="50:58" x14ac:dyDescent="0.25">
      <c r="AX111" s="47"/>
      <c r="AY111" s="47"/>
      <c r="AZ111" s="47"/>
      <c r="BA111" s="47"/>
      <c r="BB111" s="47"/>
      <c r="BC111" s="47"/>
      <c r="BD111" s="47"/>
      <c r="BE111" s="47"/>
      <c r="BF111" s="47"/>
    </row>
    <row r="112" spans="50:58" x14ac:dyDescent="0.25">
      <c r="AX112" s="47"/>
      <c r="AY112" s="47"/>
      <c r="AZ112" s="47"/>
      <c r="BA112" s="47"/>
      <c r="BB112" s="47"/>
      <c r="BC112" s="47"/>
      <c r="BD112" s="47"/>
      <c r="BE112" s="47"/>
      <c r="BF112" s="47"/>
    </row>
    <row r="113" spans="50:58" x14ac:dyDescent="0.25">
      <c r="AX113" s="47"/>
      <c r="AY113" s="47"/>
      <c r="AZ113" s="47"/>
      <c r="BA113" s="47"/>
      <c r="BB113" s="47"/>
      <c r="BC113" s="47"/>
      <c r="BD113" s="47"/>
      <c r="BE113" s="47"/>
      <c r="BF113" s="47"/>
    </row>
    <row r="114" spans="50:58" x14ac:dyDescent="0.25">
      <c r="AX114" s="47"/>
      <c r="AY114" s="47"/>
      <c r="AZ114" s="47"/>
      <c r="BA114" s="47"/>
      <c r="BB114" s="47"/>
      <c r="BC114" s="47"/>
      <c r="BD114" s="47"/>
      <c r="BE114" s="47"/>
      <c r="BF114" s="47"/>
    </row>
    <row r="115" spans="50:58" x14ac:dyDescent="0.25">
      <c r="AX115" s="47"/>
      <c r="AY115" s="47"/>
      <c r="AZ115" s="47"/>
      <c r="BA115" s="47"/>
      <c r="BB115" s="47"/>
      <c r="BC115" s="47"/>
      <c r="BD115" s="47"/>
      <c r="BE115" s="47"/>
      <c r="BF115" s="47"/>
    </row>
    <row r="116" spans="50:58" x14ac:dyDescent="0.25">
      <c r="AX116" s="47"/>
      <c r="AY116" s="47"/>
      <c r="AZ116" s="47"/>
      <c r="BA116" s="47"/>
      <c r="BB116" s="47"/>
      <c r="BC116" s="47"/>
      <c r="BD116" s="47"/>
      <c r="BE116" s="47"/>
      <c r="BF116" s="47"/>
    </row>
    <row r="117" spans="50:58" x14ac:dyDescent="0.25">
      <c r="AX117" s="47"/>
      <c r="AY117" s="47"/>
      <c r="AZ117" s="47"/>
      <c r="BA117" s="47"/>
      <c r="BB117" s="47"/>
      <c r="BC117" s="47"/>
      <c r="BD117" s="47"/>
      <c r="BE117" s="47"/>
      <c r="BF117" s="47"/>
    </row>
    <row r="118" spans="50:58" x14ac:dyDescent="0.25">
      <c r="AX118" s="47"/>
      <c r="AY118" s="47"/>
      <c r="AZ118" s="47"/>
      <c r="BA118" s="47"/>
      <c r="BB118" s="47"/>
      <c r="BC118" s="47"/>
      <c r="BD118" s="47"/>
      <c r="BE118" s="47"/>
      <c r="BF118" s="47"/>
    </row>
    <row r="119" spans="50:58" x14ac:dyDescent="0.25">
      <c r="AX119" s="47"/>
      <c r="AY119" s="47"/>
      <c r="AZ119" s="47"/>
      <c r="BA119" s="47"/>
      <c r="BB119" s="47"/>
      <c r="BC119" s="47"/>
      <c r="BD119" s="47"/>
      <c r="BE119" s="47"/>
      <c r="BF119" s="47"/>
    </row>
    <row r="120" spans="50:58" x14ac:dyDescent="0.25">
      <c r="AX120" s="47"/>
      <c r="AY120" s="47"/>
      <c r="AZ120" s="47"/>
      <c r="BA120" s="47"/>
      <c r="BB120" s="47"/>
      <c r="BC120" s="47"/>
      <c r="BD120" s="47"/>
      <c r="BE120" s="47"/>
      <c r="BF120" s="47"/>
    </row>
    <row r="121" spans="50:58" x14ac:dyDescent="0.25">
      <c r="AX121" s="47"/>
      <c r="AY121" s="47"/>
      <c r="AZ121" s="47"/>
      <c r="BA121" s="47"/>
      <c r="BB121" s="47"/>
      <c r="BC121" s="47"/>
      <c r="BD121" s="47"/>
      <c r="BE121" s="47"/>
      <c r="BF121" s="47"/>
    </row>
    <row r="122" spans="50:58" x14ac:dyDescent="0.25">
      <c r="AX122" s="47"/>
      <c r="AY122" s="47"/>
      <c r="AZ122" s="47"/>
      <c r="BA122" s="47"/>
      <c r="BB122" s="47"/>
      <c r="BC122" s="47"/>
      <c r="BD122" s="47"/>
      <c r="BE122" s="47"/>
      <c r="BF122" s="47"/>
    </row>
    <row r="123" spans="50:58" x14ac:dyDescent="0.25">
      <c r="AX123" s="47"/>
      <c r="AY123" s="47"/>
      <c r="AZ123" s="47"/>
      <c r="BA123" s="47"/>
      <c r="BB123" s="47"/>
      <c r="BC123" s="47"/>
      <c r="BD123" s="47"/>
      <c r="BE123" s="47"/>
      <c r="BF123" s="47"/>
    </row>
    <row r="124" spans="50:58" x14ac:dyDescent="0.25">
      <c r="AX124" s="47"/>
      <c r="AY124" s="47"/>
      <c r="AZ124" s="47"/>
      <c r="BA124" s="47"/>
      <c r="BB124" s="47"/>
      <c r="BC124" s="47"/>
      <c r="BD124" s="47"/>
      <c r="BE124" s="47"/>
      <c r="BF124" s="47"/>
    </row>
    <row r="125" spans="50:58" x14ac:dyDescent="0.25">
      <c r="AX125" s="47"/>
      <c r="AY125" s="47"/>
      <c r="AZ125" s="47"/>
      <c r="BA125" s="47"/>
      <c r="BB125" s="47"/>
      <c r="BC125" s="47"/>
      <c r="BD125" s="47"/>
      <c r="BE125" s="47"/>
      <c r="BF125" s="47"/>
    </row>
    <row r="126" spans="50:58" x14ac:dyDescent="0.25">
      <c r="AX126" s="47"/>
      <c r="AY126" s="47"/>
      <c r="AZ126" s="47"/>
      <c r="BA126" s="47"/>
      <c r="BB126" s="47"/>
      <c r="BC126" s="47"/>
      <c r="BD126" s="47"/>
      <c r="BE126" s="47"/>
      <c r="BF126" s="47"/>
    </row>
    <row r="127" spans="50:58" x14ac:dyDescent="0.25">
      <c r="AX127" s="47"/>
      <c r="AY127" s="47"/>
      <c r="AZ127" s="47"/>
      <c r="BA127" s="47"/>
      <c r="BB127" s="47"/>
      <c r="BC127" s="47"/>
      <c r="BD127" s="47"/>
      <c r="BE127" s="47"/>
      <c r="BF127" s="47"/>
    </row>
    <row r="128" spans="50:58" x14ac:dyDescent="0.25">
      <c r="AX128" s="47"/>
      <c r="AY128" s="47"/>
      <c r="AZ128" s="47"/>
      <c r="BA128" s="47"/>
      <c r="BB128" s="47"/>
      <c r="BC128" s="47"/>
      <c r="BD128" s="47"/>
      <c r="BE128" s="47"/>
      <c r="BF128" s="47"/>
    </row>
    <row r="129" spans="50:58" x14ac:dyDescent="0.25">
      <c r="AX129" s="47"/>
      <c r="AY129" s="47"/>
      <c r="AZ129" s="47"/>
      <c r="BA129" s="47"/>
      <c r="BB129" s="47"/>
      <c r="BC129" s="47"/>
      <c r="BD129" s="47"/>
      <c r="BE129" s="47"/>
      <c r="BF129" s="47"/>
    </row>
    <row r="130" spans="50:58" x14ac:dyDescent="0.25">
      <c r="AX130" s="47"/>
      <c r="AY130" s="47"/>
      <c r="AZ130" s="47"/>
      <c r="BA130" s="47"/>
      <c r="BB130" s="47"/>
      <c r="BC130" s="47"/>
      <c r="BD130" s="47"/>
      <c r="BE130" s="47"/>
      <c r="BF130" s="47"/>
    </row>
    <row r="131" spans="50:58" x14ac:dyDescent="0.25">
      <c r="AX131" s="47"/>
      <c r="AY131" s="47"/>
      <c r="AZ131" s="47"/>
      <c r="BA131" s="47"/>
      <c r="BB131" s="47"/>
      <c r="BC131" s="47"/>
      <c r="BD131" s="47"/>
      <c r="BE131" s="47"/>
      <c r="BF131" s="47"/>
    </row>
    <row r="132" spans="50:58" x14ac:dyDescent="0.25">
      <c r="AX132" s="47"/>
      <c r="AY132" s="47"/>
      <c r="AZ132" s="47"/>
      <c r="BA132" s="47"/>
      <c r="BB132" s="47"/>
      <c r="BC132" s="47"/>
      <c r="BD132" s="47"/>
      <c r="BE132" s="47"/>
      <c r="BF132" s="47"/>
    </row>
    <row r="133" spans="50:58" x14ac:dyDescent="0.25">
      <c r="AX133" s="47"/>
      <c r="AY133" s="47"/>
      <c r="AZ133" s="47"/>
      <c r="BA133" s="47"/>
      <c r="BB133" s="47"/>
      <c r="BC133" s="47"/>
      <c r="BD133" s="47"/>
      <c r="BE133" s="47"/>
      <c r="BF133" s="47"/>
    </row>
    <row r="134" spans="50:58" x14ac:dyDescent="0.25">
      <c r="AX134" s="47"/>
      <c r="AY134" s="47"/>
      <c r="AZ134" s="47"/>
      <c r="BA134" s="47"/>
      <c r="BB134" s="47"/>
      <c r="BC134" s="47"/>
      <c r="BD134" s="47"/>
      <c r="BE134" s="47"/>
      <c r="BF134" s="47"/>
    </row>
    <row r="135" spans="50:58" x14ac:dyDescent="0.25">
      <c r="AX135" s="47"/>
      <c r="AY135" s="47"/>
      <c r="AZ135" s="47"/>
      <c r="BA135" s="47"/>
      <c r="BB135" s="47"/>
      <c r="BC135" s="47"/>
      <c r="BD135" s="47"/>
      <c r="BE135" s="47"/>
      <c r="BF135" s="47"/>
    </row>
    <row r="136" spans="50:58" x14ac:dyDescent="0.25">
      <c r="AX136" s="47"/>
      <c r="AY136" s="47"/>
      <c r="AZ136" s="47"/>
      <c r="BA136" s="47"/>
      <c r="BB136" s="47"/>
      <c r="BC136" s="47"/>
      <c r="BD136" s="47"/>
      <c r="BE136" s="47"/>
      <c r="BF136" s="47"/>
    </row>
    <row r="137" spans="50:58" x14ac:dyDescent="0.25">
      <c r="AX137" s="47"/>
      <c r="AY137" s="47"/>
      <c r="AZ137" s="47"/>
      <c r="BA137" s="47"/>
      <c r="BB137" s="47"/>
      <c r="BC137" s="47"/>
      <c r="BD137" s="47"/>
      <c r="BE137" s="47"/>
      <c r="BF137" s="47"/>
    </row>
    <row r="138" spans="50:58" x14ac:dyDescent="0.25">
      <c r="AX138" s="47"/>
      <c r="AY138" s="47"/>
      <c r="AZ138" s="47"/>
      <c r="BA138" s="47"/>
      <c r="BB138" s="47"/>
      <c r="BC138" s="47"/>
      <c r="BD138" s="47"/>
      <c r="BE138" s="47"/>
      <c r="BF138" s="47"/>
    </row>
    <row r="139" spans="50:58" x14ac:dyDescent="0.25">
      <c r="AX139" s="47"/>
      <c r="AY139" s="47"/>
      <c r="AZ139" s="47"/>
      <c r="BA139" s="47"/>
      <c r="BB139" s="47"/>
      <c r="BC139" s="47"/>
      <c r="BD139" s="47"/>
      <c r="BE139" s="47"/>
      <c r="BF139" s="47"/>
    </row>
    <row r="140" spans="50:58" x14ac:dyDescent="0.25">
      <c r="AX140" s="47"/>
      <c r="AY140" s="47"/>
      <c r="AZ140" s="47"/>
      <c r="BA140" s="47"/>
      <c r="BB140" s="47"/>
      <c r="BC140" s="47"/>
      <c r="BD140" s="47"/>
      <c r="BE140" s="47"/>
      <c r="BF140" s="47"/>
    </row>
    <row r="141" spans="50:58" x14ac:dyDescent="0.25">
      <c r="AX141" s="47"/>
      <c r="AY141" s="47"/>
      <c r="AZ141" s="47"/>
      <c r="BA141" s="47"/>
      <c r="BB141" s="47"/>
      <c r="BC141" s="47"/>
      <c r="BD141" s="47"/>
      <c r="BE141" s="47"/>
      <c r="BF141" s="47"/>
    </row>
    <row r="142" spans="50:58" x14ac:dyDescent="0.25">
      <c r="AX142" s="47"/>
      <c r="AY142" s="47"/>
      <c r="AZ142" s="47"/>
      <c r="BA142" s="47"/>
      <c r="BB142" s="47"/>
      <c r="BC142" s="47"/>
      <c r="BD142" s="47"/>
      <c r="BE142" s="47"/>
      <c r="BF142" s="47"/>
    </row>
    <row r="143" spans="50:58" x14ac:dyDescent="0.25">
      <c r="AX143" s="47"/>
      <c r="AY143" s="47"/>
      <c r="AZ143" s="47"/>
      <c r="BA143" s="47"/>
      <c r="BB143" s="47"/>
      <c r="BC143" s="47"/>
      <c r="BD143" s="47"/>
      <c r="BE143" s="47"/>
      <c r="BF143" s="47"/>
    </row>
    <row r="144" spans="50:58" x14ac:dyDescent="0.25">
      <c r="AX144" s="47"/>
      <c r="AY144" s="47"/>
      <c r="AZ144" s="47"/>
      <c r="BA144" s="47"/>
      <c r="BB144" s="47"/>
      <c r="BC144" s="47"/>
      <c r="BD144" s="47"/>
      <c r="BE144" s="47"/>
      <c r="BF144" s="47"/>
    </row>
    <row r="145" spans="50:58" x14ac:dyDescent="0.25">
      <c r="AX145" s="47"/>
      <c r="AY145" s="47"/>
      <c r="AZ145" s="47"/>
      <c r="BA145" s="47"/>
      <c r="BB145" s="47"/>
      <c r="BC145" s="47"/>
      <c r="BD145" s="47"/>
      <c r="BE145" s="47"/>
      <c r="BF145" s="47"/>
    </row>
    <row r="146" spans="50:58" x14ac:dyDescent="0.25">
      <c r="AX146" s="47"/>
      <c r="AY146" s="47"/>
      <c r="AZ146" s="47"/>
      <c r="BA146" s="47"/>
      <c r="BB146" s="47"/>
      <c r="BC146" s="47"/>
      <c r="BD146" s="47"/>
      <c r="BE146" s="47"/>
      <c r="BF146" s="47"/>
    </row>
    <row r="147" spans="50:58" x14ac:dyDescent="0.25">
      <c r="AX147" s="47"/>
      <c r="AY147" s="47"/>
      <c r="AZ147" s="47"/>
      <c r="BA147" s="47"/>
      <c r="BB147" s="47"/>
      <c r="BC147" s="47"/>
      <c r="BD147" s="47"/>
      <c r="BE147" s="47"/>
      <c r="BF147" s="47"/>
    </row>
    <row r="148" spans="50:58" x14ac:dyDescent="0.25">
      <c r="AX148" s="47"/>
      <c r="AY148" s="47"/>
      <c r="AZ148" s="47"/>
      <c r="BA148" s="47"/>
      <c r="BB148" s="47"/>
      <c r="BC148" s="47"/>
      <c r="BD148" s="47"/>
      <c r="BE148" s="47"/>
      <c r="BF148" s="47"/>
    </row>
    <row r="149" spans="50:58" x14ac:dyDescent="0.25">
      <c r="AX149" s="47"/>
      <c r="AY149" s="47"/>
      <c r="AZ149" s="47"/>
      <c r="BA149" s="47"/>
      <c r="BB149" s="47"/>
      <c r="BC149" s="47"/>
      <c r="BD149" s="47"/>
      <c r="BE149" s="47"/>
      <c r="BF149" s="47"/>
    </row>
    <row r="150" spans="50:58" x14ac:dyDescent="0.25">
      <c r="AX150" s="47"/>
      <c r="AY150" s="47"/>
      <c r="AZ150" s="47"/>
      <c r="BA150" s="47"/>
      <c r="BB150" s="47"/>
      <c r="BC150" s="47"/>
      <c r="BD150" s="47"/>
      <c r="BE150" s="47"/>
      <c r="BF150" s="47"/>
    </row>
    <row r="151" spans="50:58" x14ac:dyDescent="0.25">
      <c r="AX151" s="47"/>
      <c r="AY151" s="47"/>
      <c r="AZ151" s="47"/>
      <c r="BA151" s="47"/>
      <c r="BB151" s="47"/>
      <c r="BC151" s="47"/>
      <c r="BD151" s="47"/>
      <c r="BE151" s="47"/>
      <c r="BF151" s="47"/>
    </row>
    <row r="152" spans="50:58" x14ac:dyDescent="0.25">
      <c r="AX152" s="47"/>
      <c r="AY152" s="47"/>
      <c r="AZ152" s="47"/>
      <c r="BA152" s="47"/>
      <c r="BB152" s="47"/>
      <c r="BC152" s="47"/>
      <c r="BD152" s="47"/>
      <c r="BE152" s="47"/>
      <c r="BF152" s="47"/>
    </row>
    <row r="153" spans="50:58" x14ac:dyDescent="0.25">
      <c r="AX153" s="47"/>
      <c r="AY153" s="47"/>
      <c r="AZ153" s="47"/>
      <c r="BA153" s="47"/>
      <c r="BB153" s="47"/>
      <c r="BC153" s="47"/>
      <c r="BD153" s="47"/>
      <c r="BE153" s="47"/>
      <c r="BF153" s="47"/>
    </row>
    <row r="154" spans="50:58" x14ac:dyDescent="0.25">
      <c r="AX154" s="47"/>
      <c r="AY154" s="47"/>
      <c r="AZ154" s="47"/>
      <c r="BA154" s="47"/>
      <c r="BB154" s="47"/>
      <c r="BC154" s="47"/>
      <c r="BD154" s="47"/>
      <c r="BE154" s="47"/>
      <c r="BF154" s="47"/>
    </row>
    <row r="155" spans="50:58" x14ac:dyDescent="0.25">
      <c r="AX155" s="47"/>
      <c r="AY155" s="47"/>
      <c r="AZ155" s="47"/>
      <c r="BA155" s="47"/>
      <c r="BB155" s="47"/>
      <c r="BC155" s="47"/>
      <c r="BD155" s="47"/>
      <c r="BE155" s="47"/>
      <c r="BF155" s="47"/>
    </row>
    <row r="156" spans="50:58" x14ac:dyDescent="0.25">
      <c r="AX156" s="47"/>
      <c r="AY156" s="47"/>
      <c r="AZ156" s="47"/>
      <c r="BA156" s="47"/>
      <c r="BB156" s="47"/>
      <c r="BC156" s="47"/>
      <c r="BD156" s="47"/>
      <c r="BE156" s="47"/>
      <c r="BF156" s="47"/>
    </row>
    <row r="157" spans="50:58" x14ac:dyDescent="0.25">
      <c r="AX157" s="47"/>
      <c r="AY157" s="47"/>
      <c r="AZ157" s="47"/>
      <c r="BA157" s="47"/>
      <c r="BB157" s="47"/>
      <c r="BC157" s="47"/>
      <c r="BD157" s="47"/>
      <c r="BE157" s="47"/>
      <c r="BF157" s="47"/>
    </row>
    <row r="158" spans="50:58" x14ac:dyDescent="0.25">
      <c r="AX158" s="47"/>
      <c r="AY158" s="47"/>
      <c r="AZ158" s="47"/>
      <c r="BA158" s="47"/>
      <c r="BB158" s="47"/>
      <c r="BC158" s="47"/>
      <c r="BD158" s="47"/>
      <c r="BE158" s="47"/>
      <c r="BF158" s="47"/>
    </row>
    <row r="159" spans="50:58" x14ac:dyDescent="0.25">
      <c r="AX159" s="47"/>
      <c r="AY159" s="47"/>
      <c r="AZ159" s="47"/>
      <c r="BA159" s="47"/>
      <c r="BB159" s="47"/>
      <c r="BC159" s="47"/>
      <c r="BD159" s="47"/>
      <c r="BE159" s="47"/>
      <c r="BF159" s="47"/>
    </row>
    <row r="160" spans="50:58" x14ac:dyDescent="0.25">
      <c r="AX160" s="47"/>
      <c r="AY160" s="47"/>
      <c r="AZ160" s="47"/>
      <c r="BA160" s="47"/>
      <c r="BB160" s="47"/>
      <c r="BC160" s="47"/>
      <c r="BD160" s="47"/>
      <c r="BE160" s="47"/>
      <c r="BF160" s="47"/>
    </row>
    <row r="161" spans="50:58" x14ac:dyDescent="0.25">
      <c r="AX161" s="47"/>
      <c r="AY161" s="47"/>
      <c r="AZ161" s="47"/>
      <c r="BA161" s="47"/>
      <c r="BB161" s="47"/>
      <c r="BC161" s="47"/>
      <c r="BD161" s="47"/>
      <c r="BE161" s="47"/>
      <c r="BF161" s="47"/>
    </row>
    <row r="162" spans="50:58" x14ac:dyDescent="0.25">
      <c r="AX162" s="47"/>
      <c r="AY162" s="47"/>
      <c r="AZ162" s="47"/>
      <c r="BA162" s="47"/>
      <c r="BB162" s="47"/>
      <c r="BC162" s="47"/>
      <c r="BD162" s="47"/>
      <c r="BE162" s="47"/>
      <c r="BF162" s="47"/>
    </row>
    <row r="163" spans="50:58" x14ac:dyDescent="0.25">
      <c r="AX163" s="47"/>
      <c r="AY163" s="47"/>
      <c r="AZ163" s="47"/>
      <c r="BA163" s="47"/>
      <c r="BB163" s="47"/>
      <c r="BC163" s="47"/>
      <c r="BD163" s="47"/>
      <c r="BE163" s="47"/>
      <c r="BF163" s="47"/>
    </row>
    <row r="164" spans="50:58" x14ac:dyDescent="0.25">
      <c r="AX164" s="47"/>
      <c r="AY164" s="47"/>
      <c r="AZ164" s="47"/>
      <c r="BA164" s="47"/>
      <c r="BB164" s="47"/>
      <c r="BC164" s="47"/>
      <c r="BD164" s="47"/>
      <c r="BE164" s="47"/>
      <c r="BF164" s="47"/>
    </row>
    <row r="165" spans="50:58" x14ac:dyDescent="0.25">
      <c r="AX165" s="47"/>
      <c r="AY165" s="47"/>
      <c r="AZ165" s="47"/>
      <c r="BA165" s="47"/>
      <c r="BB165" s="47"/>
      <c r="BC165" s="47"/>
      <c r="BD165" s="47"/>
      <c r="BE165" s="47"/>
      <c r="BF165" s="47"/>
    </row>
    <row r="166" spans="50:58" x14ac:dyDescent="0.25">
      <c r="AX166" s="47"/>
      <c r="AY166" s="47"/>
      <c r="AZ166" s="47"/>
      <c r="BA166" s="47"/>
      <c r="BB166" s="47"/>
      <c r="BC166" s="47"/>
      <c r="BD166" s="47"/>
      <c r="BE166" s="47"/>
      <c r="BF166" s="47"/>
    </row>
    <row r="167" spans="50:58" x14ac:dyDescent="0.25">
      <c r="AX167" s="47"/>
      <c r="AY167" s="47"/>
      <c r="AZ167" s="47"/>
      <c r="BA167" s="47"/>
      <c r="BB167" s="47"/>
      <c r="BC167" s="47"/>
      <c r="BD167" s="47"/>
      <c r="BE167" s="47"/>
      <c r="BF167" s="47"/>
    </row>
    <row r="168" spans="50:58" x14ac:dyDescent="0.25">
      <c r="AX168" s="47"/>
      <c r="AY168" s="47"/>
      <c r="AZ168" s="47"/>
      <c r="BA168" s="47"/>
      <c r="BB168" s="47"/>
      <c r="BC168" s="47"/>
      <c r="BD168" s="47"/>
      <c r="BE168" s="47"/>
      <c r="BF168" s="47"/>
    </row>
    <row r="169" spans="50:58" x14ac:dyDescent="0.25">
      <c r="AX169" s="47"/>
      <c r="AY169" s="47"/>
      <c r="AZ169" s="47"/>
      <c r="BA169" s="47"/>
      <c r="BB169" s="47"/>
      <c r="BC169" s="47"/>
      <c r="BD169" s="47"/>
      <c r="BE169" s="47"/>
      <c r="BF169" s="47"/>
    </row>
    <row r="170" spans="50:58" x14ac:dyDescent="0.25">
      <c r="AX170" s="47"/>
      <c r="AY170" s="47"/>
      <c r="AZ170" s="47"/>
      <c r="BA170" s="47"/>
      <c r="BB170" s="47"/>
      <c r="BC170" s="47"/>
      <c r="BD170" s="47"/>
      <c r="BE170" s="47"/>
      <c r="BF170" s="47"/>
    </row>
    <row r="171" spans="50:58" x14ac:dyDescent="0.25">
      <c r="AX171" s="47"/>
      <c r="AY171" s="47"/>
      <c r="AZ171" s="47"/>
      <c r="BA171" s="47"/>
      <c r="BB171" s="47"/>
      <c r="BC171" s="47"/>
      <c r="BD171" s="47"/>
      <c r="BE171" s="47"/>
      <c r="BF171" s="47"/>
    </row>
    <row r="172" spans="50:58" x14ac:dyDescent="0.25">
      <c r="AX172" s="47"/>
      <c r="AY172" s="47"/>
      <c r="AZ172" s="47"/>
      <c r="BA172" s="47"/>
      <c r="BB172" s="47"/>
      <c r="BC172" s="47"/>
      <c r="BD172" s="47"/>
      <c r="BE172" s="47"/>
      <c r="BF172" s="47"/>
    </row>
    <row r="173" spans="50:58" x14ac:dyDescent="0.25">
      <c r="AX173" s="47"/>
      <c r="AY173" s="47"/>
      <c r="AZ173" s="47"/>
      <c r="BA173" s="47"/>
      <c r="BB173" s="47"/>
      <c r="BC173" s="47"/>
      <c r="BD173" s="47"/>
      <c r="BE173" s="47"/>
      <c r="BF173" s="47"/>
    </row>
    <row r="174" spans="50:58" x14ac:dyDescent="0.25">
      <c r="AX174" s="47"/>
      <c r="AY174" s="47"/>
      <c r="AZ174" s="47"/>
      <c r="BA174" s="47"/>
      <c r="BB174" s="47"/>
      <c r="BC174" s="47"/>
      <c r="BD174" s="47"/>
      <c r="BE174" s="47"/>
      <c r="BF174" s="47"/>
    </row>
    <row r="175" spans="50:58" x14ac:dyDescent="0.25">
      <c r="AX175" s="47"/>
      <c r="AY175" s="47"/>
      <c r="AZ175" s="47"/>
      <c r="BA175" s="47"/>
      <c r="BB175" s="47"/>
      <c r="BC175" s="47"/>
      <c r="BD175" s="47"/>
      <c r="BE175" s="47"/>
      <c r="BF175" s="47"/>
    </row>
    <row r="176" spans="50:58" x14ac:dyDescent="0.25">
      <c r="AX176" s="47"/>
      <c r="AY176" s="47"/>
      <c r="AZ176" s="47"/>
      <c r="BA176" s="47"/>
      <c r="BB176" s="47"/>
      <c r="BC176" s="47"/>
      <c r="BD176" s="47"/>
      <c r="BE176" s="47"/>
      <c r="BF176" s="47"/>
    </row>
    <row r="177" spans="50:58" x14ac:dyDescent="0.25">
      <c r="AX177" s="47"/>
      <c r="AY177" s="47"/>
      <c r="AZ177" s="47"/>
      <c r="BA177" s="47"/>
      <c r="BB177" s="47"/>
      <c r="BC177" s="47"/>
      <c r="BD177" s="47"/>
      <c r="BE177" s="47"/>
      <c r="BF177" s="47"/>
    </row>
    <row r="178" spans="50:58" x14ac:dyDescent="0.25">
      <c r="AX178" s="47"/>
      <c r="AY178" s="47"/>
      <c r="AZ178" s="47"/>
      <c r="BA178" s="47"/>
      <c r="BB178" s="47"/>
      <c r="BC178" s="47"/>
      <c r="BD178" s="47"/>
      <c r="BE178" s="47"/>
      <c r="BF178" s="47"/>
    </row>
    <row r="179" spans="50:58" x14ac:dyDescent="0.25">
      <c r="AX179" s="47"/>
      <c r="AY179" s="47"/>
      <c r="AZ179" s="47"/>
      <c r="BA179" s="47"/>
      <c r="BB179" s="47"/>
      <c r="BC179" s="47"/>
      <c r="BD179" s="47"/>
      <c r="BE179" s="47"/>
      <c r="BF179" s="47"/>
    </row>
    <row r="180" spans="50:58" x14ac:dyDescent="0.25">
      <c r="AX180" s="47"/>
      <c r="AY180" s="47"/>
      <c r="AZ180" s="47"/>
      <c r="BA180" s="47"/>
      <c r="BB180" s="47"/>
      <c r="BC180" s="47"/>
      <c r="BD180" s="47"/>
      <c r="BE180" s="47"/>
      <c r="BF180" s="47"/>
    </row>
    <row r="181" spans="50:58" x14ac:dyDescent="0.25">
      <c r="AX181" s="47"/>
      <c r="AY181" s="47"/>
      <c r="AZ181" s="47"/>
      <c r="BA181" s="47"/>
      <c r="BB181" s="47"/>
      <c r="BC181" s="47"/>
      <c r="BD181" s="47"/>
      <c r="BE181" s="47"/>
      <c r="BF181" s="47"/>
    </row>
    <row r="182" spans="50:58" x14ac:dyDescent="0.25">
      <c r="AX182" s="47"/>
      <c r="AY182" s="47"/>
      <c r="AZ182" s="47"/>
      <c r="BA182" s="47"/>
      <c r="BB182" s="47"/>
      <c r="BC182" s="47"/>
      <c r="BD182" s="47"/>
      <c r="BE182" s="47"/>
      <c r="BF182" s="47"/>
    </row>
    <row r="183" spans="50:58" x14ac:dyDescent="0.25">
      <c r="AX183" s="47"/>
      <c r="AY183" s="47"/>
      <c r="AZ183" s="47"/>
      <c r="BA183" s="47"/>
      <c r="BB183" s="47"/>
      <c r="BC183" s="47"/>
      <c r="BD183" s="47"/>
      <c r="BE183" s="47"/>
      <c r="BF183" s="47"/>
    </row>
    <row r="184" spans="50:58" x14ac:dyDescent="0.25">
      <c r="AX184" s="47"/>
      <c r="AY184" s="47"/>
      <c r="AZ184" s="47"/>
      <c r="BA184" s="47"/>
      <c r="BB184" s="47"/>
      <c r="BC184" s="47"/>
      <c r="BD184" s="47"/>
      <c r="BE184" s="47"/>
      <c r="BF184" s="47"/>
    </row>
    <row r="185" spans="50:58" x14ac:dyDescent="0.25">
      <c r="AX185" s="47"/>
      <c r="AY185" s="47"/>
      <c r="AZ185" s="47"/>
      <c r="BA185" s="47"/>
      <c r="BB185" s="47"/>
      <c r="BC185" s="47"/>
      <c r="BD185" s="47"/>
      <c r="BE185" s="47"/>
      <c r="BF185" s="47"/>
    </row>
    <row r="186" spans="50:58" x14ac:dyDescent="0.25">
      <c r="AX186" s="47"/>
      <c r="AY186" s="47"/>
      <c r="AZ186" s="47"/>
      <c r="BA186" s="47"/>
      <c r="BB186" s="47"/>
      <c r="BC186" s="47"/>
      <c r="BD186" s="47"/>
      <c r="BE186" s="47"/>
      <c r="BF186" s="47"/>
    </row>
    <row r="187" spans="50:58" x14ac:dyDescent="0.25">
      <c r="AX187" s="47"/>
      <c r="AY187" s="47"/>
      <c r="AZ187" s="47"/>
      <c r="BA187" s="47"/>
      <c r="BB187" s="47"/>
      <c r="BC187" s="47"/>
      <c r="BD187" s="47"/>
      <c r="BE187" s="47"/>
      <c r="BF187" s="47"/>
    </row>
    <row r="188" spans="50:58" x14ac:dyDescent="0.25">
      <c r="AX188" s="47"/>
      <c r="AY188" s="47"/>
      <c r="AZ188" s="47"/>
      <c r="BA188" s="47"/>
      <c r="BB188" s="47"/>
      <c r="BC188" s="47"/>
      <c r="BD188" s="47"/>
      <c r="BE188" s="47"/>
      <c r="BF188" s="47"/>
    </row>
    <row r="189" spans="50:58" x14ac:dyDescent="0.25">
      <c r="AX189" s="47"/>
      <c r="AY189" s="47"/>
      <c r="AZ189" s="47"/>
      <c r="BA189" s="47"/>
      <c r="BB189" s="47"/>
      <c r="BC189" s="47"/>
      <c r="BD189" s="47"/>
      <c r="BE189" s="47"/>
      <c r="BF189" s="47"/>
    </row>
    <row r="190" spans="50:58" x14ac:dyDescent="0.25">
      <c r="AX190" s="47"/>
      <c r="AY190" s="47"/>
      <c r="AZ190" s="47"/>
      <c r="BA190" s="47"/>
      <c r="BB190" s="47"/>
      <c r="BC190" s="47"/>
      <c r="BD190" s="47"/>
      <c r="BE190" s="47"/>
      <c r="BF190" s="47"/>
    </row>
    <row r="191" spans="50:58" x14ac:dyDescent="0.25">
      <c r="AX191" s="47"/>
      <c r="AY191" s="47"/>
      <c r="AZ191" s="47"/>
      <c r="BA191" s="47"/>
      <c r="BB191" s="47"/>
      <c r="BC191" s="47"/>
      <c r="BD191" s="47"/>
      <c r="BE191" s="47"/>
      <c r="BF191" s="47"/>
    </row>
    <row r="192" spans="50:58" x14ac:dyDescent="0.25">
      <c r="AX192" s="47"/>
      <c r="AY192" s="47"/>
      <c r="AZ192" s="47"/>
      <c r="BA192" s="47"/>
      <c r="BB192" s="47"/>
      <c r="BC192" s="47"/>
      <c r="BD192" s="47"/>
      <c r="BE192" s="47"/>
      <c r="BF192" s="47"/>
    </row>
    <row r="193" spans="50:58" x14ac:dyDescent="0.25">
      <c r="AX193" s="47"/>
      <c r="AY193" s="47"/>
      <c r="AZ193" s="47"/>
      <c r="BA193" s="47"/>
      <c r="BB193" s="47"/>
      <c r="BC193" s="47"/>
      <c r="BD193" s="47"/>
      <c r="BE193" s="47"/>
      <c r="BF193" s="47"/>
    </row>
    <row r="194" spans="50:58" x14ac:dyDescent="0.25">
      <c r="AX194" s="47"/>
      <c r="AY194" s="47"/>
      <c r="AZ194" s="47"/>
      <c r="BA194" s="47"/>
      <c r="BB194" s="47"/>
      <c r="BC194" s="47"/>
      <c r="BD194" s="47"/>
      <c r="BE194" s="47"/>
      <c r="BF194" s="47"/>
    </row>
    <row r="195" spans="50:58" x14ac:dyDescent="0.25">
      <c r="AX195" s="47"/>
      <c r="AY195" s="47"/>
      <c r="AZ195" s="47"/>
      <c r="BA195" s="47"/>
      <c r="BB195" s="47"/>
      <c r="BC195" s="47"/>
      <c r="BD195" s="47"/>
      <c r="BE195" s="47"/>
      <c r="BF195" s="47"/>
    </row>
    <row r="196" spans="50:58" x14ac:dyDescent="0.25">
      <c r="AX196" s="47"/>
      <c r="AY196" s="47"/>
      <c r="AZ196" s="47"/>
      <c r="BA196" s="47"/>
      <c r="BB196" s="47"/>
      <c r="BC196" s="47"/>
      <c r="BD196" s="47"/>
      <c r="BE196" s="47"/>
      <c r="BF196" s="47"/>
    </row>
    <row r="197" spans="50:58" x14ac:dyDescent="0.25">
      <c r="AX197" s="47"/>
      <c r="AY197" s="47"/>
      <c r="AZ197" s="47"/>
      <c r="BA197" s="47"/>
      <c r="BB197" s="47"/>
      <c r="BC197" s="47"/>
      <c r="BD197" s="47"/>
      <c r="BE197" s="47"/>
      <c r="BF197" s="47"/>
    </row>
    <row r="198" spans="50:58" x14ac:dyDescent="0.25">
      <c r="AX198" s="47"/>
      <c r="AY198" s="47"/>
      <c r="AZ198" s="47"/>
      <c r="BA198" s="47"/>
      <c r="BB198" s="47"/>
      <c r="BC198" s="47"/>
      <c r="BD198" s="47"/>
      <c r="BE198" s="47"/>
      <c r="BF198" s="47"/>
    </row>
    <row r="199" spans="50:58" x14ac:dyDescent="0.25">
      <c r="AX199" s="47"/>
      <c r="AY199" s="47"/>
      <c r="AZ199" s="47"/>
      <c r="BA199" s="47"/>
      <c r="BB199" s="47"/>
      <c r="BC199" s="47"/>
      <c r="BD199" s="47"/>
      <c r="BE199" s="47"/>
      <c r="BF199" s="47"/>
    </row>
    <row r="200" spans="50:58" x14ac:dyDescent="0.25">
      <c r="AX200" s="47"/>
      <c r="AY200" s="47"/>
      <c r="AZ200" s="47"/>
      <c r="BA200" s="47"/>
      <c r="BB200" s="47"/>
      <c r="BC200" s="47"/>
      <c r="BD200" s="47"/>
      <c r="BE200" s="47"/>
      <c r="BF200" s="47"/>
    </row>
    <row r="201" spans="50:58" x14ac:dyDescent="0.25">
      <c r="AX201" s="47"/>
      <c r="AY201" s="47"/>
      <c r="AZ201" s="47"/>
      <c r="BA201" s="47"/>
      <c r="BB201" s="47"/>
      <c r="BC201" s="47"/>
      <c r="BD201" s="47"/>
      <c r="BE201" s="47"/>
      <c r="BF201" s="47"/>
    </row>
    <row r="202" spans="50:58" x14ac:dyDescent="0.25">
      <c r="AX202" s="47"/>
      <c r="AY202" s="47"/>
      <c r="AZ202" s="47"/>
      <c r="BA202" s="47"/>
      <c r="BB202" s="47"/>
      <c r="BC202" s="47"/>
      <c r="BD202" s="47"/>
      <c r="BE202" s="47"/>
      <c r="BF202" s="47"/>
    </row>
    <row r="203" spans="50:58" x14ac:dyDescent="0.25">
      <c r="AX203" s="47"/>
      <c r="AY203" s="47"/>
      <c r="AZ203" s="47"/>
      <c r="BA203" s="47"/>
      <c r="BB203" s="47"/>
      <c r="BC203" s="47"/>
      <c r="BD203" s="47"/>
      <c r="BE203" s="47"/>
      <c r="BF203" s="47"/>
    </row>
    <row r="204" spans="50:58" x14ac:dyDescent="0.25">
      <c r="AX204" s="47"/>
      <c r="AY204" s="47"/>
      <c r="AZ204" s="47"/>
      <c r="BA204" s="47"/>
      <c r="BB204" s="47"/>
      <c r="BC204" s="47"/>
      <c r="BD204" s="47"/>
      <c r="BE204" s="47"/>
      <c r="BF204" s="47"/>
    </row>
    <row r="205" spans="50:58" x14ac:dyDescent="0.25">
      <c r="AX205" s="47"/>
      <c r="AY205" s="47"/>
      <c r="AZ205" s="47"/>
      <c r="BA205" s="47"/>
      <c r="BB205" s="47"/>
      <c r="BC205" s="47"/>
      <c r="BD205" s="47"/>
      <c r="BE205" s="47"/>
      <c r="BF205" s="47"/>
    </row>
    <row r="206" spans="50:58" x14ac:dyDescent="0.25">
      <c r="AX206" s="47"/>
      <c r="AY206" s="47"/>
      <c r="AZ206" s="47"/>
      <c r="BA206" s="47"/>
      <c r="BB206" s="47"/>
      <c r="BC206" s="47"/>
      <c r="BD206" s="47"/>
      <c r="BE206" s="47"/>
      <c r="BF206" s="47"/>
    </row>
    <row r="207" spans="50:58" x14ac:dyDescent="0.25">
      <c r="AX207" s="47"/>
      <c r="AY207" s="47"/>
      <c r="AZ207" s="47"/>
      <c r="BA207" s="47"/>
      <c r="BB207" s="47"/>
      <c r="BC207" s="47"/>
      <c r="BD207" s="47"/>
      <c r="BE207" s="47"/>
      <c r="BF207" s="47"/>
    </row>
    <row r="208" spans="50:58" x14ac:dyDescent="0.25">
      <c r="AX208" s="47"/>
      <c r="AY208" s="47"/>
      <c r="AZ208" s="47"/>
      <c r="BA208" s="47"/>
      <c r="BB208" s="47"/>
      <c r="BC208" s="47"/>
      <c r="BD208" s="47"/>
      <c r="BE208" s="47"/>
      <c r="BF208" s="47"/>
    </row>
    <row r="209" spans="50:58" x14ac:dyDescent="0.25">
      <c r="AX209" s="47"/>
      <c r="AY209" s="47"/>
      <c r="AZ209" s="47"/>
      <c r="BA209" s="47"/>
      <c r="BB209" s="47"/>
      <c r="BC209" s="47"/>
      <c r="BD209" s="47"/>
      <c r="BE209" s="47"/>
      <c r="BF209" s="47"/>
    </row>
    <row r="210" spans="50:58" x14ac:dyDescent="0.25">
      <c r="AX210" s="47"/>
      <c r="AY210" s="47"/>
      <c r="AZ210" s="47"/>
      <c r="BA210" s="47"/>
      <c r="BB210" s="47"/>
      <c r="BC210" s="47"/>
      <c r="BD210" s="47"/>
      <c r="BE210" s="47"/>
      <c r="BF210" s="47"/>
    </row>
    <row r="211" spans="50:58" x14ac:dyDescent="0.25">
      <c r="AX211" s="47"/>
      <c r="AY211" s="47"/>
      <c r="AZ211" s="47"/>
      <c r="BA211" s="47"/>
      <c r="BB211" s="47"/>
      <c r="BC211" s="47"/>
      <c r="BD211" s="47"/>
      <c r="BE211" s="47"/>
      <c r="BF211" s="47"/>
    </row>
    <row r="212" spans="50:58" x14ac:dyDescent="0.25"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50:58" x14ac:dyDescent="0.25">
      <c r="AX213" s="47"/>
      <c r="AY213" s="47"/>
      <c r="AZ213" s="47"/>
      <c r="BA213" s="47"/>
      <c r="BB213" s="47"/>
      <c r="BC213" s="47"/>
      <c r="BD213" s="47"/>
      <c r="BE213" s="47"/>
      <c r="BF213" s="47"/>
    </row>
    <row r="214" spans="50:58" x14ac:dyDescent="0.25">
      <c r="AX214" s="47"/>
      <c r="AY214" s="47"/>
      <c r="AZ214" s="47"/>
      <c r="BA214" s="47"/>
      <c r="BB214" s="47"/>
      <c r="BC214" s="47"/>
      <c r="BD214" s="47"/>
      <c r="BE214" s="47"/>
      <c r="BF214" s="47"/>
    </row>
    <row r="215" spans="50:58" x14ac:dyDescent="0.25">
      <c r="AX215" s="47"/>
      <c r="AY215" s="47"/>
      <c r="AZ215" s="47"/>
      <c r="BA215" s="47"/>
      <c r="BB215" s="47"/>
      <c r="BC215" s="47"/>
      <c r="BD215" s="47"/>
      <c r="BE215" s="47"/>
      <c r="BF215" s="47"/>
    </row>
    <row r="216" spans="50:58" x14ac:dyDescent="0.25"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50:58" x14ac:dyDescent="0.25">
      <c r="AX217" s="47"/>
      <c r="AY217" s="47"/>
      <c r="AZ217" s="47"/>
      <c r="BA217" s="47"/>
      <c r="BB217" s="47"/>
      <c r="BC217" s="47"/>
      <c r="BD217" s="47"/>
      <c r="BE217" s="47"/>
      <c r="BF217" s="47"/>
    </row>
    <row r="218" spans="50:58" x14ac:dyDescent="0.25"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50:58" x14ac:dyDescent="0.25">
      <c r="AX219" s="47"/>
      <c r="AY219" s="47"/>
      <c r="AZ219" s="47"/>
      <c r="BA219" s="47"/>
      <c r="BB219" s="47"/>
      <c r="BC219" s="47"/>
      <c r="BD219" s="47"/>
      <c r="BE219" s="47"/>
      <c r="BF219" s="47"/>
    </row>
    <row r="220" spans="50:58" x14ac:dyDescent="0.25"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50:58" x14ac:dyDescent="0.25"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50:58" x14ac:dyDescent="0.25"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50:58" x14ac:dyDescent="0.25"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50:58" x14ac:dyDescent="0.25">
      <c r="AX224" s="47"/>
      <c r="AY224" s="47"/>
      <c r="AZ224" s="47"/>
      <c r="BA224" s="47"/>
      <c r="BB224" s="47"/>
      <c r="BC224" s="47"/>
      <c r="BD224" s="47"/>
      <c r="BE224" s="47"/>
      <c r="BF224" s="47"/>
    </row>
    <row r="225" spans="50:58" x14ac:dyDescent="0.25">
      <c r="AX225" s="47"/>
      <c r="AY225" s="47"/>
      <c r="AZ225" s="47"/>
      <c r="BA225" s="47"/>
      <c r="BB225" s="47"/>
      <c r="BC225" s="47"/>
      <c r="BD225" s="47"/>
      <c r="BE225" s="47"/>
      <c r="BF225" s="47"/>
    </row>
    <row r="226" spans="50:58" x14ac:dyDescent="0.25">
      <c r="AX226" s="47"/>
      <c r="AY226" s="47"/>
      <c r="AZ226" s="47"/>
      <c r="BA226" s="47"/>
      <c r="BB226" s="47"/>
      <c r="BC226" s="47"/>
      <c r="BD226" s="47"/>
      <c r="BE226" s="47"/>
      <c r="BF226" s="47"/>
    </row>
    <row r="227" spans="50:58" x14ac:dyDescent="0.25"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50:58" x14ac:dyDescent="0.25"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50:58" x14ac:dyDescent="0.25">
      <c r="AX229" s="47"/>
      <c r="AY229" s="47"/>
      <c r="AZ229" s="47"/>
      <c r="BA229" s="47"/>
      <c r="BB229" s="47"/>
      <c r="BC229" s="47"/>
      <c r="BD229" s="47"/>
      <c r="BE229" s="47"/>
      <c r="BF229" s="47"/>
    </row>
    <row r="230" spans="50:58" x14ac:dyDescent="0.25">
      <c r="AX230" s="47"/>
      <c r="AY230" s="47"/>
      <c r="AZ230" s="47"/>
      <c r="BA230" s="47"/>
      <c r="BB230" s="47"/>
      <c r="BC230" s="47"/>
      <c r="BD230" s="47"/>
      <c r="BE230" s="47"/>
      <c r="BF230" s="47"/>
    </row>
    <row r="231" spans="50:58" x14ac:dyDescent="0.25">
      <c r="AX231" s="47"/>
      <c r="AY231" s="47"/>
      <c r="AZ231" s="47"/>
      <c r="BA231" s="47"/>
      <c r="BB231" s="47"/>
      <c r="BC231" s="47"/>
      <c r="BD231" s="47"/>
      <c r="BE231" s="47"/>
      <c r="BF231" s="47"/>
    </row>
    <row r="232" spans="50:58" x14ac:dyDescent="0.25">
      <c r="AX232" s="47"/>
      <c r="AY232" s="47"/>
      <c r="AZ232" s="47"/>
      <c r="BA232" s="47"/>
      <c r="BB232" s="47"/>
      <c r="BC232" s="47"/>
      <c r="BD232" s="47"/>
      <c r="BE232" s="47"/>
      <c r="BF232" s="47"/>
    </row>
    <row r="233" spans="50:58" x14ac:dyDescent="0.25">
      <c r="AX233" s="47"/>
      <c r="AY233" s="47"/>
      <c r="AZ233" s="47"/>
      <c r="BA233" s="47"/>
      <c r="BB233" s="47"/>
      <c r="BC233" s="47"/>
      <c r="BD233" s="47"/>
      <c r="BE233" s="47"/>
      <c r="BF233" s="47"/>
    </row>
    <row r="234" spans="50:58" x14ac:dyDescent="0.25">
      <c r="AX234" s="47"/>
      <c r="AY234" s="47"/>
      <c r="AZ234" s="47"/>
      <c r="BA234" s="47"/>
      <c r="BB234" s="47"/>
      <c r="BC234" s="47"/>
      <c r="BD234" s="47"/>
      <c r="BE234" s="47"/>
      <c r="BF234" s="47"/>
    </row>
    <row r="235" spans="50:58" x14ac:dyDescent="0.25">
      <c r="AX235" s="47"/>
      <c r="AY235" s="47"/>
      <c r="AZ235" s="47"/>
      <c r="BA235" s="47"/>
      <c r="BB235" s="47"/>
      <c r="BC235" s="47"/>
      <c r="BD235" s="47"/>
      <c r="BE235" s="47"/>
      <c r="BF235" s="47"/>
    </row>
    <row r="236" spans="50:58" x14ac:dyDescent="0.25">
      <c r="AX236" s="47"/>
      <c r="AY236" s="47"/>
      <c r="AZ236" s="47"/>
      <c r="BA236" s="47"/>
      <c r="BB236" s="47"/>
      <c r="BC236" s="47"/>
      <c r="BD236" s="47"/>
      <c r="BE236" s="47"/>
      <c r="BF236" s="47"/>
    </row>
    <row r="237" spans="50:58" x14ac:dyDescent="0.25">
      <c r="AX237" s="47"/>
      <c r="AY237" s="47"/>
      <c r="AZ237" s="47"/>
      <c r="BA237" s="47"/>
      <c r="BB237" s="47"/>
      <c r="BC237" s="47"/>
      <c r="BD237" s="47"/>
      <c r="BE237" s="47"/>
      <c r="BF237" s="47"/>
    </row>
    <row r="238" spans="50:58" x14ac:dyDescent="0.25">
      <c r="AX238" s="47"/>
      <c r="AY238" s="47"/>
      <c r="AZ238" s="47"/>
      <c r="BA238" s="47"/>
      <c r="BB238" s="47"/>
      <c r="BC238" s="47"/>
      <c r="BD238" s="47"/>
      <c r="BE238" s="47"/>
      <c r="BF238" s="47"/>
    </row>
    <row r="239" spans="50:58" x14ac:dyDescent="0.25">
      <c r="AX239" s="47"/>
      <c r="AY239" s="47"/>
      <c r="AZ239" s="47"/>
      <c r="BA239" s="47"/>
      <c r="BB239" s="47"/>
      <c r="BC239" s="47"/>
      <c r="BD239" s="47"/>
      <c r="BE239" s="47"/>
      <c r="BF239" s="47"/>
    </row>
    <row r="240" spans="50:58" x14ac:dyDescent="0.25">
      <c r="AX240" s="47"/>
      <c r="AY240" s="47"/>
      <c r="AZ240" s="47"/>
      <c r="BA240" s="47"/>
      <c r="BB240" s="47"/>
      <c r="BC240" s="47"/>
      <c r="BD240" s="47"/>
      <c r="BE240" s="47"/>
      <c r="BF240" s="47"/>
    </row>
    <row r="241" spans="50:58" x14ac:dyDescent="0.25">
      <c r="AX241" s="47"/>
      <c r="AY241" s="47"/>
      <c r="AZ241" s="47"/>
      <c r="BA241" s="47"/>
      <c r="BB241" s="47"/>
      <c r="BC241" s="47"/>
      <c r="BD241" s="47"/>
      <c r="BE241" s="47"/>
      <c r="BF241" s="47"/>
    </row>
    <row r="242" spans="50:58" x14ac:dyDescent="0.25">
      <c r="AX242" s="47"/>
      <c r="AY242" s="47"/>
      <c r="AZ242" s="47"/>
      <c r="BA242" s="47"/>
      <c r="BB242" s="47"/>
      <c r="BC242" s="47"/>
      <c r="BD242" s="47"/>
      <c r="BE242" s="47"/>
      <c r="BF242" s="47"/>
    </row>
    <row r="243" spans="50:58" x14ac:dyDescent="0.25"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50:58" x14ac:dyDescent="0.25"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50:58" x14ac:dyDescent="0.25">
      <c r="AX245" s="47"/>
      <c r="AY245" s="47"/>
      <c r="AZ245" s="47"/>
      <c r="BA245" s="47"/>
      <c r="BB245" s="47"/>
      <c r="BC245" s="47"/>
      <c r="BD245" s="47"/>
      <c r="BE245" s="47"/>
      <c r="BF245" s="47"/>
    </row>
    <row r="246" spans="50:58" x14ac:dyDescent="0.25">
      <c r="AX246" s="47"/>
      <c r="AY246" s="47"/>
      <c r="AZ246" s="47"/>
      <c r="BA246" s="47"/>
      <c r="BB246" s="47"/>
      <c r="BC246" s="47"/>
      <c r="BD246" s="47"/>
      <c r="BE246" s="47"/>
      <c r="BF246" s="47"/>
    </row>
    <row r="247" spans="50:58" x14ac:dyDescent="0.25">
      <c r="AX247" s="47"/>
      <c r="AY247" s="47"/>
      <c r="AZ247" s="47"/>
      <c r="BA247" s="47"/>
      <c r="BB247" s="47"/>
      <c r="BC247" s="47"/>
      <c r="BD247" s="47"/>
      <c r="BE247" s="47"/>
      <c r="BF247" s="47"/>
    </row>
    <row r="248" spans="50:58" x14ac:dyDescent="0.25">
      <c r="AX248" s="47"/>
      <c r="AY248" s="47"/>
      <c r="AZ248" s="47"/>
      <c r="BA248" s="47"/>
      <c r="BB248" s="47"/>
      <c r="BC248" s="47"/>
      <c r="BD248" s="47"/>
      <c r="BE248" s="47"/>
      <c r="BF248" s="47"/>
    </row>
    <row r="249" spans="50:58" x14ac:dyDescent="0.25">
      <c r="AX249" s="47"/>
      <c r="AY249" s="47"/>
      <c r="AZ249" s="47"/>
      <c r="BA249" s="47"/>
      <c r="BB249" s="47"/>
      <c r="BC249" s="47"/>
      <c r="BD249" s="47"/>
      <c r="BE249" s="47"/>
      <c r="BF249" s="47"/>
    </row>
    <row r="250" spans="50:58" x14ac:dyDescent="0.25">
      <c r="AX250" s="47"/>
      <c r="AY250" s="47"/>
      <c r="AZ250" s="47"/>
      <c r="BA250" s="47"/>
      <c r="BB250" s="47"/>
      <c r="BC250" s="47"/>
      <c r="BD250" s="47"/>
      <c r="BE250" s="47"/>
      <c r="BF250" s="47"/>
    </row>
    <row r="251" spans="50:58" x14ac:dyDescent="0.25">
      <c r="AX251" s="47"/>
      <c r="AY251" s="47"/>
      <c r="AZ251" s="47"/>
      <c r="BA251" s="47"/>
      <c r="BB251" s="47"/>
      <c r="BC251" s="47"/>
      <c r="BD251" s="47"/>
      <c r="BE251" s="47"/>
      <c r="BF251" s="47"/>
    </row>
    <row r="252" spans="50:58" x14ac:dyDescent="0.25">
      <c r="AX252" s="47"/>
      <c r="AY252" s="47"/>
      <c r="AZ252" s="47"/>
      <c r="BA252" s="47"/>
      <c r="BB252" s="47"/>
      <c r="BC252" s="47"/>
      <c r="BD252" s="47"/>
      <c r="BE252" s="47"/>
      <c r="BF252" s="47"/>
    </row>
    <row r="253" spans="50:58" x14ac:dyDescent="0.25">
      <c r="AX253" s="47"/>
      <c r="AY253" s="47"/>
      <c r="AZ253" s="47"/>
      <c r="BA253" s="47"/>
      <c r="BB253" s="47"/>
      <c r="BC253" s="47"/>
      <c r="BD253" s="47"/>
      <c r="BE253" s="47"/>
      <c r="BF253" s="47"/>
    </row>
    <row r="254" spans="50:58" x14ac:dyDescent="0.25">
      <c r="AX254" s="47"/>
      <c r="AY254" s="47"/>
      <c r="AZ254" s="47"/>
      <c r="BA254" s="47"/>
      <c r="BB254" s="47"/>
      <c r="BC254" s="47"/>
      <c r="BD254" s="47"/>
      <c r="BE254" s="47"/>
      <c r="BF254" s="47"/>
    </row>
    <row r="255" spans="50:58" x14ac:dyDescent="0.25">
      <c r="AX255" s="47"/>
      <c r="AY255" s="47"/>
      <c r="AZ255" s="47"/>
      <c r="BA255" s="47"/>
      <c r="BB255" s="47"/>
      <c r="BC255" s="47"/>
      <c r="BD255" s="47"/>
      <c r="BE255" s="47"/>
      <c r="BF255" s="47"/>
    </row>
    <row r="256" spans="50:58" x14ac:dyDescent="0.25">
      <c r="AX256" s="47"/>
      <c r="AY256" s="47"/>
      <c r="AZ256" s="47"/>
      <c r="BA256" s="47"/>
      <c r="BB256" s="47"/>
      <c r="BC256" s="47"/>
      <c r="BD256" s="47"/>
      <c r="BE256" s="47"/>
      <c r="BF256" s="47"/>
    </row>
    <row r="257" spans="50:58" x14ac:dyDescent="0.25">
      <c r="AX257" s="47"/>
      <c r="AY257" s="47"/>
      <c r="AZ257" s="47"/>
      <c r="BA257" s="47"/>
      <c r="BB257" s="47"/>
      <c r="BC257" s="47"/>
      <c r="BD257" s="47"/>
      <c r="BE257" s="47"/>
      <c r="BF257" s="47"/>
    </row>
    <row r="258" spans="50:58" x14ac:dyDescent="0.25">
      <c r="AX258" s="47"/>
      <c r="AY258" s="47"/>
      <c r="AZ258" s="47"/>
      <c r="BA258" s="47"/>
      <c r="BB258" s="47"/>
      <c r="BC258" s="47"/>
      <c r="BD258" s="47"/>
      <c r="BE258" s="47"/>
      <c r="BF258" s="47"/>
    </row>
    <row r="259" spans="50:58" x14ac:dyDescent="0.25">
      <c r="AX259" s="47"/>
      <c r="AY259" s="47"/>
      <c r="AZ259" s="47"/>
      <c r="BA259" s="47"/>
      <c r="BB259" s="47"/>
      <c r="BC259" s="47"/>
      <c r="BD259" s="47"/>
      <c r="BE259" s="47"/>
      <c r="BF259" s="47"/>
    </row>
    <row r="260" spans="50:58" x14ac:dyDescent="0.25">
      <c r="AX260" s="47"/>
      <c r="AY260" s="47"/>
      <c r="AZ260" s="47"/>
      <c r="BA260" s="47"/>
      <c r="BB260" s="47"/>
      <c r="BC260" s="47"/>
      <c r="BD260" s="47"/>
      <c r="BE260" s="47"/>
      <c r="BF260" s="47"/>
    </row>
    <row r="261" spans="50:58" x14ac:dyDescent="0.25">
      <c r="AX261" s="47"/>
      <c r="AY261" s="47"/>
      <c r="AZ261" s="47"/>
      <c r="BA261" s="47"/>
      <c r="BB261" s="47"/>
      <c r="BC261" s="47"/>
      <c r="BD261" s="47"/>
      <c r="BE261" s="47"/>
      <c r="BF261" s="47"/>
    </row>
    <row r="262" spans="50:58" x14ac:dyDescent="0.25">
      <c r="AX262" s="47"/>
      <c r="AY262" s="47"/>
      <c r="AZ262" s="47"/>
      <c r="BA262" s="47"/>
      <c r="BB262" s="47"/>
      <c r="BC262" s="47"/>
      <c r="BD262" s="47"/>
      <c r="BE262" s="47"/>
      <c r="BF262" s="47"/>
    </row>
    <row r="263" spans="50:58" x14ac:dyDescent="0.25">
      <c r="AX263" s="47"/>
      <c r="AY263" s="47"/>
      <c r="AZ263" s="47"/>
      <c r="BA263" s="47"/>
      <c r="BB263" s="47"/>
      <c r="BC263" s="47"/>
      <c r="BD263" s="47"/>
      <c r="BE263" s="47"/>
      <c r="BF263" s="47"/>
    </row>
    <row r="264" spans="50:58" x14ac:dyDescent="0.25">
      <c r="AX264" s="47"/>
      <c r="AY264" s="47"/>
      <c r="AZ264" s="47"/>
      <c r="BA264" s="47"/>
      <c r="BB264" s="47"/>
      <c r="BC264" s="47"/>
      <c r="BD264" s="47"/>
      <c r="BE264" s="47"/>
      <c r="BF264" s="47"/>
    </row>
    <row r="265" spans="50:58" x14ac:dyDescent="0.25">
      <c r="AX265" s="47"/>
      <c r="AY265" s="47"/>
      <c r="AZ265" s="47"/>
      <c r="BA265" s="47"/>
      <c r="BB265" s="47"/>
      <c r="BC265" s="47"/>
      <c r="BD265" s="47"/>
      <c r="BE265" s="47"/>
      <c r="BF265" s="47"/>
    </row>
    <row r="266" spans="50:58" x14ac:dyDescent="0.25">
      <c r="AX266" s="47"/>
      <c r="AY266" s="47"/>
      <c r="AZ266" s="47"/>
      <c r="BA266" s="47"/>
      <c r="BB266" s="47"/>
      <c r="BC266" s="47"/>
      <c r="BD266" s="47"/>
      <c r="BE266" s="47"/>
      <c r="BF266" s="47"/>
    </row>
    <row r="267" spans="50:58" x14ac:dyDescent="0.25">
      <c r="AX267" s="47"/>
      <c r="AY267" s="47"/>
      <c r="AZ267" s="47"/>
      <c r="BA267" s="47"/>
      <c r="BB267" s="47"/>
      <c r="BC267" s="47"/>
      <c r="BD267" s="47"/>
      <c r="BE267" s="47"/>
      <c r="BF267" s="47"/>
    </row>
    <row r="268" spans="50:58" x14ac:dyDescent="0.25">
      <c r="AX268" s="47"/>
      <c r="AY268" s="47"/>
      <c r="AZ268" s="47"/>
      <c r="BA268" s="47"/>
      <c r="BB268" s="47"/>
      <c r="BC268" s="47"/>
      <c r="BD268" s="47"/>
      <c r="BE268" s="47"/>
      <c r="BF268" s="47"/>
    </row>
    <row r="269" spans="50:58" x14ac:dyDescent="0.25">
      <c r="AX269" s="47"/>
      <c r="AY269" s="47"/>
      <c r="AZ269" s="47"/>
      <c r="BA269" s="47"/>
      <c r="BB269" s="47"/>
      <c r="BC269" s="47"/>
      <c r="BD269" s="47"/>
      <c r="BE269" s="47"/>
      <c r="BF269" s="47"/>
    </row>
    <row r="270" spans="50:58" x14ac:dyDescent="0.25">
      <c r="AX270" s="47"/>
      <c r="AY270" s="47"/>
      <c r="AZ270" s="47"/>
      <c r="BA270" s="47"/>
      <c r="BB270" s="47"/>
      <c r="BC270" s="47"/>
      <c r="BD270" s="47"/>
      <c r="BE270" s="47"/>
      <c r="BF270" s="47"/>
    </row>
    <row r="271" spans="50:58" x14ac:dyDescent="0.25">
      <c r="AX271" s="47"/>
      <c r="AY271" s="47"/>
      <c r="AZ271" s="47"/>
      <c r="BA271" s="47"/>
      <c r="BB271" s="47"/>
      <c r="BC271" s="47"/>
      <c r="BD271" s="47"/>
      <c r="BE271" s="47"/>
      <c r="BF271" s="47"/>
    </row>
    <row r="272" spans="50:58" x14ac:dyDescent="0.25">
      <c r="AX272" s="47"/>
      <c r="AY272" s="47"/>
      <c r="AZ272" s="47"/>
      <c r="BA272" s="47"/>
      <c r="BB272" s="47"/>
      <c r="BC272" s="47"/>
      <c r="BD272" s="47"/>
      <c r="BE272" s="47"/>
      <c r="BF272" s="47"/>
    </row>
    <row r="273" spans="50:58" x14ac:dyDescent="0.25">
      <c r="AX273" s="47"/>
      <c r="AY273" s="47"/>
      <c r="AZ273" s="47"/>
      <c r="BA273" s="47"/>
      <c r="BB273" s="47"/>
      <c r="BC273" s="47"/>
      <c r="BD273" s="47"/>
      <c r="BE273" s="47"/>
      <c r="BF273" s="47"/>
    </row>
    <row r="274" spans="50:58" x14ac:dyDescent="0.25">
      <c r="AX274" s="47"/>
      <c r="AY274" s="47"/>
      <c r="AZ274" s="47"/>
      <c r="BA274" s="47"/>
      <c r="BB274" s="47"/>
      <c r="BC274" s="47"/>
      <c r="BD274" s="47"/>
      <c r="BE274" s="47"/>
      <c r="BF274" s="47"/>
    </row>
    <row r="275" spans="50:58" x14ac:dyDescent="0.25">
      <c r="AX275" s="47"/>
      <c r="AY275" s="47"/>
      <c r="AZ275" s="47"/>
      <c r="BA275" s="47"/>
      <c r="BB275" s="47"/>
      <c r="BC275" s="47"/>
      <c r="BD275" s="47"/>
      <c r="BE275" s="47"/>
      <c r="BF275" s="47"/>
    </row>
    <row r="276" spans="50:58" x14ac:dyDescent="0.25">
      <c r="AX276" s="47"/>
      <c r="AY276" s="47"/>
      <c r="AZ276" s="47"/>
      <c r="BA276" s="47"/>
      <c r="BB276" s="47"/>
      <c r="BC276" s="47"/>
      <c r="BD276" s="47"/>
      <c r="BE276" s="47"/>
      <c r="BF276" s="47"/>
    </row>
    <row r="277" spans="50:58" x14ac:dyDescent="0.25">
      <c r="AX277" s="47"/>
      <c r="AY277" s="47"/>
      <c r="AZ277" s="47"/>
      <c r="BA277" s="47"/>
      <c r="BB277" s="47"/>
      <c r="BC277" s="47"/>
      <c r="BD277" s="47"/>
      <c r="BE277" s="47"/>
      <c r="BF277" s="47"/>
    </row>
    <row r="278" spans="50:58" x14ac:dyDescent="0.25">
      <c r="AX278" s="47"/>
      <c r="AY278" s="47"/>
      <c r="AZ278" s="47"/>
      <c r="BA278" s="47"/>
      <c r="BB278" s="47"/>
      <c r="BC278" s="47"/>
      <c r="BD278" s="47"/>
      <c r="BE278" s="47"/>
      <c r="BF278" s="47"/>
    </row>
    <row r="279" spans="50:58" x14ac:dyDescent="0.25">
      <c r="AX279" s="47"/>
      <c r="AY279" s="47"/>
      <c r="AZ279" s="47"/>
      <c r="BA279" s="47"/>
      <c r="BB279" s="47"/>
      <c r="BC279" s="47"/>
      <c r="BD279" s="47"/>
      <c r="BE279" s="47"/>
      <c r="BF279" s="47"/>
    </row>
    <row r="280" spans="50:58" x14ac:dyDescent="0.25">
      <c r="AX280" s="47"/>
      <c r="AY280" s="47"/>
      <c r="AZ280" s="47"/>
      <c r="BA280" s="47"/>
      <c r="BB280" s="47"/>
      <c r="BC280" s="47"/>
      <c r="BD280" s="47"/>
      <c r="BE280" s="47"/>
      <c r="BF280" s="47"/>
    </row>
    <row r="281" spans="50:58" x14ac:dyDescent="0.25">
      <c r="AX281" s="47"/>
      <c r="AY281" s="47"/>
      <c r="AZ281" s="47"/>
      <c r="BA281" s="47"/>
      <c r="BB281" s="47"/>
      <c r="BC281" s="47"/>
      <c r="BD281" s="47"/>
      <c r="BE281" s="47"/>
      <c r="BF281" s="47"/>
    </row>
    <row r="282" spans="50:58" x14ac:dyDescent="0.25">
      <c r="AX282" s="47"/>
      <c r="AY282" s="47"/>
      <c r="AZ282" s="47"/>
      <c r="BA282" s="47"/>
      <c r="BB282" s="47"/>
      <c r="BC282" s="47"/>
      <c r="BD282" s="47"/>
      <c r="BE282" s="47"/>
      <c r="BF282" s="47"/>
    </row>
    <row r="283" spans="50:58" x14ac:dyDescent="0.25">
      <c r="AX283" s="47"/>
      <c r="AY283" s="47"/>
      <c r="AZ283" s="47"/>
      <c r="BA283" s="47"/>
      <c r="BB283" s="47"/>
      <c r="BC283" s="47"/>
      <c r="BD283" s="47"/>
      <c r="BE283" s="47"/>
      <c r="BF283" s="47"/>
    </row>
    <row r="284" spans="50:58" x14ac:dyDescent="0.25">
      <c r="AX284" s="47"/>
      <c r="AY284" s="47"/>
      <c r="AZ284" s="47"/>
      <c r="BA284" s="47"/>
      <c r="BB284" s="47"/>
      <c r="BC284" s="47"/>
      <c r="BD284" s="47"/>
      <c r="BE284" s="47"/>
      <c r="BF284" s="47"/>
    </row>
    <row r="285" spans="50:58" x14ac:dyDescent="0.25">
      <c r="AX285" s="47"/>
      <c r="AY285" s="47"/>
      <c r="AZ285" s="47"/>
      <c r="BA285" s="47"/>
      <c r="BB285" s="47"/>
      <c r="BC285" s="47"/>
      <c r="BD285" s="47"/>
      <c r="BE285" s="47"/>
      <c r="BF285" s="47"/>
    </row>
    <row r="286" spans="50:58" x14ac:dyDescent="0.25">
      <c r="AX286" s="47"/>
      <c r="AY286" s="47"/>
      <c r="AZ286" s="47"/>
      <c r="BA286" s="47"/>
      <c r="BB286" s="47"/>
      <c r="BC286" s="47"/>
      <c r="BD286" s="47"/>
      <c r="BE286" s="47"/>
      <c r="BF286" s="47"/>
    </row>
    <row r="287" spans="50:58" x14ac:dyDescent="0.25">
      <c r="AX287" s="47"/>
      <c r="AY287" s="47"/>
      <c r="AZ287" s="47"/>
      <c r="BA287" s="47"/>
      <c r="BB287" s="47"/>
      <c r="BC287" s="47"/>
      <c r="BD287" s="47"/>
      <c r="BE287" s="47"/>
      <c r="BF287" s="47"/>
    </row>
    <row r="288" spans="50:58" x14ac:dyDescent="0.25">
      <c r="AX288" s="47"/>
      <c r="AY288" s="47"/>
      <c r="AZ288" s="47"/>
      <c r="BA288" s="47"/>
      <c r="BB288" s="47"/>
      <c r="BC288" s="47"/>
      <c r="BD288" s="47"/>
      <c r="BE288" s="47"/>
      <c r="BF288" s="47"/>
    </row>
    <row r="289" spans="50:58" x14ac:dyDescent="0.25"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50:58" x14ac:dyDescent="0.25">
      <c r="AX290" s="47"/>
      <c r="AY290" s="47"/>
      <c r="AZ290" s="47"/>
      <c r="BA290" s="47"/>
      <c r="BB290" s="47"/>
      <c r="BC290" s="47"/>
      <c r="BD290" s="47"/>
      <c r="BE290" s="47"/>
      <c r="BF290" s="47"/>
    </row>
    <row r="291" spans="50:58" x14ac:dyDescent="0.25">
      <c r="AX291" s="47"/>
      <c r="AY291" s="47"/>
      <c r="AZ291" s="47"/>
      <c r="BA291" s="47"/>
      <c r="BB291" s="47"/>
      <c r="BC291" s="47"/>
      <c r="BD291" s="47"/>
      <c r="BE291" s="47"/>
      <c r="BF291" s="47"/>
    </row>
    <row r="292" spans="50:58" x14ac:dyDescent="0.25">
      <c r="AX292" s="47"/>
      <c r="AY292" s="47"/>
      <c r="AZ292" s="47"/>
      <c r="BA292" s="47"/>
      <c r="BB292" s="47"/>
      <c r="BC292" s="47"/>
      <c r="BD292" s="47"/>
      <c r="BE292" s="47"/>
      <c r="BF292" s="47"/>
    </row>
    <row r="293" spans="50:58" x14ac:dyDescent="0.25">
      <c r="AX293" s="47"/>
      <c r="AY293" s="47"/>
      <c r="AZ293" s="47"/>
      <c r="BA293" s="47"/>
      <c r="BB293" s="47"/>
      <c r="BC293" s="47"/>
      <c r="BD293" s="47"/>
      <c r="BE293" s="47"/>
      <c r="BF293" s="47"/>
    </row>
    <row r="294" spans="50:58" x14ac:dyDescent="0.25">
      <c r="AX294" s="47"/>
      <c r="AY294" s="47"/>
      <c r="AZ294" s="47"/>
      <c r="BA294" s="47"/>
      <c r="BB294" s="47"/>
      <c r="BC294" s="47"/>
      <c r="BD294" s="47"/>
      <c r="BE294" s="47"/>
      <c r="BF294" s="47"/>
    </row>
    <row r="295" spans="50:58" x14ac:dyDescent="0.25">
      <c r="AX295" s="47"/>
      <c r="AY295" s="47"/>
      <c r="AZ295" s="47"/>
      <c r="BA295" s="47"/>
      <c r="BB295" s="47"/>
      <c r="BC295" s="47"/>
      <c r="BD295" s="47"/>
      <c r="BE295" s="47"/>
      <c r="BF295" s="47"/>
    </row>
    <row r="296" spans="50:58" x14ac:dyDescent="0.25">
      <c r="AX296" s="47"/>
      <c r="AY296" s="47"/>
      <c r="AZ296" s="47"/>
      <c r="BA296" s="47"/>
      <c r="BB296" s="47"/>
      <c r="BC296" s="47"/>
      <c r="BD296" s="47"/>
      <c r="BE296" s="47"/>
      <c r="BF296" s="47"/>
    </row>
    <row r="297" spans="50:58" x14ac:dyDescent="0.25">
      <c r="AX297" s="47"/>
      <c r="AY297" s="47"/>
      <c r="AZ297" s="47"/>
      <c r="BA297" s="47"/>
      <c r="BB297" s="47"/>
      <c r="BC297" s="47"/>
      <c r="BD297" s="47"/>
      <c r="BE297" s="47"/>
      <c r="BF297" s="47"/>
    </row>
    <row r="298" spans="50:58" x14ac:dyDescent="0.25">
      <c r="AX298" s="47"/>
      <c r="AY298" s="47"/>
      <c r="AZ298" s="47"/>
      <c r="BA298" s="47"/>
      <c r="BB298" s="47"/>
      <c r="BC298" s="47"/>
      <c r="BD298" s="47"/>
      <c r="BE298" s="47"/>
      <c r="BF298" s="47"/>
    </row>
    <row r="299" spans="50:58" x14ac:dyDescent="0.25">
      <c r="AX299" s="47"/>
      <c r="AY299" s="47"/>
      <c r="AZ299" s="47"/>
      <c r="BA299" s="47"/>
      <c r="BB299" s="47"/>
      <c r="BC299" s="47"/>
      <c r="BD299" s="47"/>
      <c r="BE299" s="47"/>
      <c r="BF299" s="47"/>
    </row>
    <row r="300" spans="50:58" x14ac:dyDescent="0.25">
      <c r="AX300" s="47"/>
      <c r="AY300" s="47"/>
      <c r="AZ300" s="47"/>
      <c r="BA300" s="47"/>
      <c r="BB300" s="47"/>
      <c r="BC300" s="47"/>
      <c r="BD300" s="47"/>
      <c r="BE300" s="47"/>
      <c r="BF300" s="47"/>
    </row>
    <row r="301" spans="50:58" x14ac:dyDescent="0.25">
      <c r="AX301" s="47"/>
      <c r="AY301" s="47"/>
      <c r="AZ301" s="47"/>
      <c r="BA301" s="47"/>
      <c r="BB301" s="47"/>
      <c r="BC301" s="47"/>
      <c r="BD301" s="47"/>
      <c r="BE301" s="47"/>
      <c r="BF301" s="47"/>
    </row>
    <row r="302" spans="50:58" x14ac:dyDescent="0.25">
      <c r="AX302" s="47"/>
      <c r="AY302" s="47"/>
      <c r="AZ302" s="47"/>
      <c r="BA302" s="47"/>
      <c r="BB302" s="47"/>
      <c r="BC302" s="47"/>
      <c r="BD302" s="47"/>
      <c r="BE302" s="47"/>
      <c r="BF302" s="47"/>
    </row>
    <row r="303" spans="50:58" x14ac:dyDescent="0.25">
      <c r="AX303" s="47"/>
      <c r="AY303" s="47"/>
      <c r="AZ303" s="47"/>
      <c r="BA303" s="47"/>
      <c r="BB303" s="47"/>
      <c r="BC303" s="47"/>
      <c r="BD303" s="47"/>
      <c r="BE303" s="47"/>
      <c r="BF303" s="47"/>
    </row>
    <row r="304" spans="50:58" x14ac:dyDescent="0.25">
      <c r="AX304" s="47"/>
      <c r="AY304" s="47"/>
      <c r="AZ304" s="47"/>
      <c r="BA304" s="47"/>
      <c r="BB304" s="47"/>
      <c r="BC304" s="47"/>
      <c r="BD304" s="47"/>
      <c r="BE304" s="47"/>
      <c r="BF304" s="47"/>
    </row>
    <row r="305" spans="50:58" x14ac:dyDescent="0.25">
      <c r="AX305" s="47"/>
      <c r="AY305" s="47"/>
      <c r="AZ305" s="47"/>
      <c r="BA305" s="47"/>
      <c r="BB305" s="47"/>
      <c r="BC305" s="47"/>
      <c r="BD305" s="47"/>
      <c r="BE305" s="47"/>
      <c r="BF305" s="47"/>
    </row>
    <row r="306" spans="50:58" x14ac:dyDescent="0.25">
      <c r="AX306" s="47"/>
      <c r="AY306" s="47"/>
      <c r="AZ306" s="47"/>
      <c r="BA306" s="47"/>
      <c r="BB306" s="47"/>
      <c r="BC306" s="47"/>
      <c r="BD306" s="47"/>
      <c r="BE306" s="47"/>
      <c r="BF306" s="47"/>
    </row>
    <row r="307" spans="50:58" x14ac:dyDescent="0.25">
      <c r="AX307" s="47"/>
      <c r="AY307" s="47"/>
      <c r="AZ307" s="47"/>
      <c r="BA307" s="47"/>
      <c r="BB307" s="47"/>
      <c r="BC307" s="47"/>
      <c r="BD307" s="47"/>
      <c r="BE307" s="47"/>
      <c r="BF307" s="47"/>
    </row>
    <row r="308" spans="50:58" x14ac:dyDescent="0.25">
      <c r="AX308" s="47"/>
      <c r="AY308" s="47"/>
      <c r="AZ308" s="47"/>
      <c r="BA308" s="47"/>
      <c r="BB308" s="47"/>
      <c r="BC308" s="47"/>
      <c r="BD308" s="47"/>
      <c r="BE308" s="47"/>
      <c r="BF308" s="47"/>
    </row>
    <row r="309" spans="50:58" x14ac:dyDescent="0.25">
      <c r="AX309" s="47"/>
      <c r="AY309" s="47"/>
      <c r="AZ309" s="47"/>
      <c r="BA309" s="47"/>
      <c r="BB309" s="47"/>
      <c r="BC309" s="47"/>
      <c r="BD309" s="47"/>
      <c r="BE309" s="47"/>
      <c r="BF309" s="47"/>
    </row>
    <row r="310" spans="50:58" x14ac:dyDescent="0.25">
      <c r="AX310" s="47"/>
      <c r="AY310" s="47"/>
      <c r="AZ310" s="47"/>
      <c r="BA310" s="47"/>
      <c r="BB310" s="47"/>
      <c r="BC310" s="47"/>
      <c r="BD310" s="47"/>
      <c r="BE310" s="47"/>
      <c r="BF310" s="47"/>
    </row>
    <row r="311" spans="50:58" x14ac:dyDescent="0.25">
      <c r="AX311" s="47"/>
      <c r="AY311" s="47"/>
      <c r="AZ311" s="47"/>
      <c r="BA311" s="47"/>
      <c r="BB311" s="47"/>
      <c r="BC311" s="47"/>
      <c r="BD311" s="47"/>
      <c r="BE311" s="47"/>
      <c r="BF311" s="47"/>
    </row>
    <row r="312" spans="50:58" x14ac:dyDescent="0.25">
      <c r="AX312" s="47"/>
      <c r="AY312" s="47"/>
      <c r="AZ312" s="47"/>
      <c r="BA312" s="47"/>
      <c r="BB312" s="47"/>
      <c r="BC312" s="47"/>
      <c r="BD312" s="47"/>
      <c r="BE312" s="47"/>
      <c r="BF312" s="47"/>
    </row>
    <row r="313" spans="50:58" x14ac:dyDescent="0.25">
      <c r="AX313" s="47"/>
      <c r="AY313" s="47"/>
      <c r="AZ313" s="47"/>
      <c r="BA313" s="47"/>
      <c r="BB313" s="47"/>
      <c r="BC313" s="47"/>
      <c r="BD313" s="47"/>
      <c r="BE313" s="47"/>
      <c r="BF313" s="47"/>
    </row>
    <row r="314" spans="50:58" x14ac:dyDescent="0.25">
      <c r="AX314" s="47"/>
      <c r="AY314" s="47"/>
      <c r="AZ314" s="47"/>
      <c r="BA314" s="47"/>
      <c r="BB314" s="47"/>
      <c r="BC314" s="47"/>
      <c r="BD314" s="47"/>
      <c r="BE314" s="47"/>
      <c r="BF314" s="47"/>
    </row>
    <row r="315" spans="50:58" x14ac:dyDescent="0.25">
      <c r="AX315" s="47"/>
      <c r="AY315" s="47"/>
      <c r="AZ315" s="47"/>
      <c r="BA315" s="47"/>
      <c r="BB315" s="47"/>
      <c r="BC315" s="47"/>
      <c r="BD315" s="47"/>
      <c r="BE315" s="47"/>
      <c r="BF315" s="47"/>
    </row>
    <row r="316" spans="50:58" x14ac:dyDescent="0.25">
      <c r="AX316" s="47"/>
      <c r="AY316" s="47"/>
      <c r="AZ316" s="47"/>
      <c r="BA316" s="47"/>
      <c r="BB316" s="47"/>
      <c r="BC316" s="47"/>
      <c r="BD316" s="47"/>
      <c r="BE316" s="47"/>
      <c r="BF316" s="47"/>
    </row>
    <row r="317" spans="50:58" x14ac:dyDescent="0.25">
      <c r="AX317" s="47"/>
      <c r="AY317" s="47"/>
      <c r="AZ317" s="47"/>
      <c r="BA317" s="47"/>
      <c r="BB317" s="47"/>
      <c r="BC317" s="47"/>
      <c r="BD317" s="47"/>
      <c r="BE317" s="47"/>
      <c r="BF317" s="47"/>
    </row>
    <row r="318" spans="50:58" x14ac:dyDescent="0.25">
      <c r="AX318" s="47"/>
      <c r="AY318" s="47"/>
      <c r="AZ318" s="47"/>
      <c r="BA318" s="47"/>
      <c r="BB318" s="47"/>
      <c r="BC318" s="47"/>
      <c r="BD318" s="47"/>
      <c r="BE318" s="47"/>
      <c r="BF318" s="47"/>
    </row>
    <row r="319" spans="50:58" x14ac:dyDescent="0.25">
      <c r="AX319" s="47"/>
      <c r="AY319" s="47"/>
      <c r="AZ319" s="47"/>
      <c r="BA319" s="47"/>
      <c r="BB319" s="47"/>
      <c r="BC319" s="47"/>
      <c r="BD319" s="47"/>
      <c r="BE319" s="47"/>
      <c r="BF319" s="47"/>
    </row>
    <row r="320" spans="50:58" x14ac:dyDescent="0.25">
      <c r="AX320" s="47"/>
      <c r="AY320" s="47"/>
      <c r="AZ320" s="47"/>
      <c r="BA320" s="47"/>
      <c r="BB320" s="47"/>
      <c r="BC320" s="47"/>
      <c r="BD320" s="47"/>
      <c r="BE320" s="47"/>
      <c r="BF320" s="47"/>
    </row>
    <row r="321" spans="50:58" x14ac:dyDescent="0.25">
      <c r="AX321" s="47"/>
      <c r="AY321" s="47"/>
      <c r="AZ321" s="47"/>
      <c r="BA321" s="47"/>
      <c r="BB321" s="47"/>
      <c r="BC321" s="47"/>
      <c r="BD321" s="47"/>
      <c r="BE321" s="47"/>
      <c r="BF321" s="47"/>
    </row>
    <row r="322" spans="50:58" x14ac:dyDescent="0.25">
      <c r="AX322" s="47"/>
      <c r="AY322" s="47"/>
      <c r="AZ322" s="47"/>
      <c r="BA322" s="47"/>
      <c r="BB322" s="47"/>
      <c r="BC322" s="47"/>
      <c r="BD322" s="47"/>
      <c r="BE322" s="47"/>
      <c r="BF322" s="47"/>
    </row>
    <row r="323" spans="50:58" x14ac:dyDescent="0.25">
      <c r="AX323" s="47"/>
      <c r="AY323" s="47"/>
      <c r="AZ323" s="47"/>
      <c r="BA323" s="47"/>
      <c r="BB323" s="47"/>
      <c r="BC323" s="47"/>
      <c r="BD323" s="47"/>
      <c r="BE323" s="47"/>
      <c r="BF323" s="47"/>
    </row>
    <row r="324" spans="50:58" x14ac:dyDescent="0.25">
      <c r="AX324" s="47"/>
      <c r="AY324" s="47"/>
      <c r="AZ324" s="47"/>
      <c r="BA324" s="47"/>
      <c r="BB324" s="47"/>
      <c r="BC324" s="47"/>
      <c r="BD324" s="47"/>
      <c r="BE324" s="47"/>
      <c r="BF324" s="47"/>
    </row>
    <row r="325" spans="50:58" x14ac:dyDescent="0.25">
      <c r="AX325" s="47"/>
      <c r="AY325" s="47"/>
      <c r="AZ325" s="47"/>
      <c r="BA325" s="47"/>
      <c r="BB325" s="47"/>
      <c r="BC325" s="47"/>
      <c r="BD325" s="47"/>
      <c r="BE325" s="47"/>
      <c r="BF325" s="47"/>
    </row>
    <row r="326" spans="50:58" x14ac:dyDescent="0.25">
      <c r="AX326" s="47"/>
      <c r="AY326" s="47"/>
      <c r="AZ326" s="47"/>
      <c r="BA326" s="47"/>
      <c r="BB326" s="47"/>
      <c r="BC326" s="47"/>
      <c r="BD326" s="47"/>
      <c r="BE326" s="47"/>
      <c r="BF326" s="47"/>
    </row>
    <row r="327" spans="50:58" x14ac:dyDescent="0.25">
      <c r="AX327" s="47"/>
      <c r="AY327" s="47"/>
      <c r="AZ327" s="47"/>
      <c r="BA327" s="47"/>
      <c r="BB327" s="47"/>
      <c r="BC327" s="47"/>
      <c r="BD327" s="47"/>
      <c r="BE327" s="47"/>
      <c r="BF327" s="47"/>
    </row>
    <row r="328" spans="50:58" x14ac:dyDescent="0.25">
      <c r="AX328" s="47"/>
      <c r="AY328" s="47"/>
      <c r="AZ328" s="47"/>
      <c r="BA328" s="47"/>
      <c r="BB328" s="47"/>
      <c r="BC328" s="47"/>
      <c r="BD328" s="47"/>
      <c r="BE328" s="47"/>
      <c r="BF328" s="47"/>
    </row>
    <row r="329" spans="50:58" x14ac:dyDescent="0.25">
      <c r="AX329" s="47"/>
      <c r="AY329" s="47"/>
      <c r="AZ329" s="47"/>
      <c r="BA329" s="47"/>
      <c r="BB329" s="47"/>
      <c r="BC329" s="47"/>
      <c r="BD329" s="47"/>
      <c r="BE329" s="47"/>
      <c r="BF329" s="47"/>
    </row>
    <row r="330" spans="50:58" x14ac:dyDescent="0.25">
      <c r="AX330" s="47"/>
      <c r="AY330" s="47"/>
      <c r="AZ330" s="47"/>
      <c r="BA330" s="47"/>
      <c r="BB330" s="47"/>
      <c r="BC330" s="47"/>
      <c r="BD330" s="47"/>
      <c r="BE330" s="47"/>
      <c r="BF330" s="47"/>
    </row>
    <row r="331" spans="50:58" x14ac:dyDescent="0.25">
      <c r="AX331" s="47"/>
      <c r="AY331" s="47"/>
      <c r="AZ331" s="47"/>
      <c r="BA331" s="47"/>
      <c r="BB331" s="47"/>
      <c r="BC331" s="47"/>
      <c r="BD331" s="47"/>
      <c r="BE331" s="47"/>
      <c r="BF331" s="47"/>
    </row>
    <row r="332" spans="50:58" x14ac:dyDescent="0.25">
      <c r="AX332" s="47"/>
      <c r="AY332" s="47"/>
      <c r="AZ332" s="47"/>
      <c r="BA332" s="47"/>
      <c r="BB332" s="47"/>
      <c r="BC332" s="47"/>
      <c r="BD332" s="47"/>
      <c r="BE332" s="47"/>
      <c r="BF332" s="47"/>
    </row>
    <row r="333" spans="50:58" x14ac:dyDescent="0.25">
      <c r="AX333" s="47"/>
      <c r="AY333" s="47"/>
      <c r="AZ333" s="47"/>
      <c r="BA333" s="47"/>
      <c r="BB333" s="47"/>
      <c r="BC333" s="47"/>
      <c r="BD333" s="47"/>
      <c r="BE333" s="47"/>
      <c r="BF333" s="47"/>
    </row>
    <row r="334" spans="50:58" x14ac:dyDescent="0.25">
      <c r="AX334" s="47"/>
      <c r="AY334" s="47"/>
      <c r="AZ334" s="47"/>
      <c r="BA334" s="47"/>
      <c r="BB334" s="47"/>
      <c r="BC334" s="47"/>
      <c r="BD334" s="47"/>
      <c r="BE334" s="47"/>
      <c r="BF334" s="47"/>
    </row>
    <row r="335" spans="50:58" x14ac:dyDescent="0.25">
      <c r="AX335" s="47"/>
      <c r="AY335" s="47"/>
      <c r="AZ335" s="47"/>
      <c r="BA335" s="47"/>
      <c r="BB335" s="47"/>
      <c r="BC335" s="47"/>
      <c r="BD335" s="47"/>
      <c r="BE335" s="47"/>
      <c r="BF335" s="47"/>
    </row>
    <row r="336" spans="50:58" x14ac:dyDescent="0.25">
      <c r="AX336" s="47"/>
      <c r="AY336" s="47"/>
      <c r="AZ336" s="47"/>
      <c r="BA336" s="47"/>
      <c r="BB336" s="47"/>
      <c r="BC336" s="47"/>
      <c r="BD336" s="47"/>
      <c r="BE336" s="47"/>
      <c r="BF336" s="47"/>
    </row>
    <row r="337" spans="50:58" x14ac:dyDescent="0.25">
      <c r="AX337" s="47"/>
      <c r="AY337" s="47"/>
      <c r="AZ337" s="47"/>
      <c r="BA337" s="47"/>
      <c r="BB337" s="47"/>
      <c r="BC337" s="47"/>
      <c r="BD337" s="47"/>
      <c r="BE337" s="47"/>
      <c r="BF337" s="47"/>
    </row>
    <row r="338" spans="50:58" x14ac:dyDescent="0.25">
      <c r="AX338" s="47"/>
      <c r="AY338" s="47"/>
      <c r="AZ338" s="47"/>
      <c r="BA338" s="47"/>
      <c r="BB338" s="47"/>
      <c r="BC338" s="47"/>
      <c r="BD338" s="47"/>
      <c r="BE338" s="47"/>
      <c r="BF338" s="47"/>
    </row>
    <row r="339" spans="50:58" x14ac:dyDescent="0.25">
      <c r="AX339" s="47"/>
      <c r="AY339" s="47"/>
      <c r="AZ339" s="47"/>
      <c r="BA339" s="47"/>
      <c r="BB339" s="47"/>
      <c r="BC339" s="47"/>
      <c r="BD339" s="47"/>
      <c r="BE339" s="47"/>
      <c r="BF339" s="47"/>
    </row>
    <row r="340" spans="50:58" x14ac:dyDescent="0.25">
      <c r="AX340" s="47"/>
      <c r="AY340" s="47"/>
      <c r="AZ340" s="47"/>
      <c r="BA340" s="47"/>
      <c r="BB340" s="47"/>
      <c r="BC340" s="47"/>
      <c r="BD340" s="47"/>
      <c r="BE340" s="47"/>
      <c r="BF340" s="47"/>
    </row>
    <row r="341" spans="50:58" x14ac:dyDescent="0.25">
      <c r="AX341" s="47"/>
      <c r="AY341" s="47"/>
      <c r="AZ341" s="47"/>
      <c r="BA341" s="47"/>
      <c r="BB341" s="47"/>
      <c r="BC341" s="47"/>
      <c r="BD341" s="47"/>
      <c r="BE341" s="47"/>
      <c r="BF341" s="47"/>
    </row>
    <row r="342" spans="50:58" x14ac:dyDescent="0.25">
      <c r="AX342" s="47"/>
      <c r="AY342" s="47"/>
      <c r="AZ342" s="47"/>
      <c r="BA342" s="47"/>
      <c r="BB342" s="47"/>
      <c r="BC342" s="47"/>
      <c r="BD342" s="47"/>
      <c r="BE342" s="47"/>
      <c r="BF342" s="47"/>
    </row>
    <row r="343" spans="50:58" x14ac:dyDescent="0.25">
      <c r="AX343" s="47"/>
      <c r="AY343" s="47"/>
      <c r="AZ343" s="47"/>
      <c r="BA343" s="47"/>
      <c r="BB343" s="47"/>
      <c r="BC343" s="47"/>
      <c r="BD343" s="47"/>
      <c r="BE343" s="47"/>
      <c r="BF343" s="47"/>
    </row>
    <row r="344" spans="50:58" x14ac:dyDescent="0.25">
      <c r="AX344" s="47"/>
      <c r="AY344" s="47"/>
      <c r="AZ344" s="47"/>
      <c r="BA344" s="47"/>
      <c r="BB344" s="47"/>
      <c r="BC344" s="47"/>
      <c r="BD344" s="47"/>
      <c r="BE344" s="47"/>
      <c r="BF344" s="47"/>
    </row>
    <row r="345" spans="50:58" x14ac:dyDescent="0.25">
      <c r="AX345" s="47"/>
      <c r="AY345" s="47"/>
      <c r="AZ345" s="47"/>
      <c r="BA345" s="47"/>
      <c r="BB345" s="47"/>
      <c r="BC345" s="47"/>
      <c r="BD345" s="47"/>
      <c r="BE345" s="47"/>
      <c r="BF345" s="47"/>
    </row>
    <row r="346" spans="50:58" x14ac:dyDescent="0.25">
      <c r="AX346" s="47"/>
      <c r="AY346" s="47"/>
      <c r="AZ346" s="47"/>
      <c r="BA346" s="47"/>
      <c r="BB346" s="47"/>
      <c r="BC346" s="47"/>
      <c r="BD346" s="47"/>
      <c r="BE346" s="47"/>
      <c r="BF346" s="47"/>
    </row>
    <row r="347" spans="50:58" x14ac:dyDescent="0.25">
      <c r="AX347" s="47"/>
      <c r="AY347" s="47"/>
      <c r="AZ347" s="47"/>
      <c r="BA347" s="47"/>
      <c r="BB347" s="47"/>
      <c r="BC347" s="47"/>
      <c r="BD347" s="47"/>
      <c r="BE347" s="47"/>
      <c r="BF347" s="47"/>
    </row>
    <row r="348" spans="50:58" x14ac:dyDescent="0.25">
      <c r="AX348" s="47"/>
      <c r="AY348" s="47"/>
      <c r="AZ348" s="47"/>
      <c r="BA348" s="47"/>
      <c r="BB348" s="47"/>
      <c r="BC348" s="47"/>
      <c r="BD348" s="47"/>
      <c r="BE348" s="47"/>
      <c r="BF348" s="47"/>
    </row>
    <row r="349" spans="50:58" x14ac:dyDescent="0.25">
      <c r="AX349" s="47"/>
      <c r="AY349" s="47"/>
      <c r="AZ349" s="47"/>
      <c r="BA349" s="47"/>
      <c r="BB349" s="47"/>
      <c r="BC349" s="47"/>
      <c r="BD349" s="47"/>
      <c r="BE349" s="47"/>
      <c r="BF349" s="47"/>
    </row>
    <row r="350" spans="50:58" x14ac:dyDescent="0.25">
      <c r="AX350" s="47"/>
      <c r="AY350" s="47"/>
      <c r="AZ350" s="47"/>
      <c r="BA350" s="47"/>
      <c r="BB350" s="47"/>
      <c r="BC350" s="47"/>
      <c r="BD350" s="47"/>
      <c r="BE350" s="47"/>
      <c r="BF350" s="47"/>
    </row>
    <row r="351" spans="50:58" x14ac:dyDescent="0.25">
      <c r="AX351" s="47"/>
      <c r="AY351" s="47"/>
      <c r="AZ351" s="47"/>
      <c r="BA351" s="47"/>
      <c r="BB351" s="47"/>
      <c r="BC351" s="47"/>
      <c r="BD351" s="47"/>
      <c r="BE351" s="47"/>
      <c r="BF351" s="47"/>
    </row>
    <row r="352" spans="50:58" x14ac:dyDescent="0.25">
      <c r="AX352" s="47"/>
      <c r="AY352" s="47"/>
      <c r="AZ352" s="47"/>
      <c r="BA352" s="47"/>
      <c r="BB352" s="47"/>
      <c r="BC352" s="47"/>
      <c r="BD352" s="47"/>
      <c r="BE352" s="47"/>
      <c r="BF352" s="47"/>
    </row>
    <row r="353" spans="50:58" x14ac:dyDescent="0.25">
      <c r="AX353" s="47"/>
      <c r="AY353" s="47"/>
      <c r="AZ353" s="47"/>
      <c r="BA353" s="47"/>
      <c r="BB353" s="47"/>
      <c r="BC353" s="47"/>
      <c r="BD353" s="47"/>
      <c r="BE353" s="47"/>
      <c r="BF353" s="47"/>
    </row>
    <row r="354" spans="50:58" x14ac:dyDescent="0.25">
      <c r="AX354" s="47"/>
      <c r="AY354" s="47"/>
      <c r="AZ354" s="47"/>
      <c r="BA354" s="47"/>
      <c r="BB354" s="47"/>
      <c r="BC354" s="47"/>
      <c r="BD354" s="47"/>
      <c r="BE354" s="47"/>
      <c r="BF354" s="47"/>
    </row>
    <row r="355" spans="50:58" x14ac:dyDescent="0.25">
      <c r="AX355" s="47"/>
      <c r="AY355" s="47"/>
      <c r="AZ355" s="47"/>
      <c r="BA355" s="47"/>
      <c r="BB355" s="47"/>
      <c r="BC355" s="47"/>
      <c r="BD355" s="47"/>
      <c r="BE355" s="47"/>
      <c r="BF355" s="47"/>
    </row>
    <row r="356" spans="50:58" x14ac:dyDescent="0.25">
      <c r="AX356" s="47"/>
      <c r="AY356" s="47"/>
      <c r="AZ356" s="47"/>
      <c r="BA356" s="47"/>
      <c r="BB356" s="47"/>
      <c r="BC356" s="47"/>
      <c r="BD356" s="47"/>
      <c r="BE356" s="47"/>
      <c r="BF356" s="47"/>
    </row>
    <row r="357" spans="50:58" x14ac:dyDescent="0.25">
      <c r="AX357" s="47"/>
      <c r="AY357" s="47"/>
      <c r="AZ357" s="47"/>
      <c r="BA357" s="47"/>
      <c r="BB357" s="47"/>
      <c r="BC357" s="47"/>
      <c r="BD357" s="47"/>
      <c r="BE357" s="47"/>
      <c r="BF357" s="47"/>
    </row>
    <row r="358" spans="50:58" x14ac:dyDescent="0.25">
      <c r="AX358" s="47"/>
      <c r="AY358" s="47"/>
      <c r="AZ358" s="47"/>
      <c r="BA358" s="47"/>
      <c r="BB358" s="47"/>
      <c r="BC358" s="47"/>
      <c r="BD358" s="47"/>
      <c r="BE358" s="47"/>
      <c r="BF358" s="47"/>
    </row>
    <row r="359" spans="50:58" x14ac:dyDescent="0.25">
      <c r="AX359" s="47"/>
      <c r="AY359" s="47"/>
      <c r="AZ359" s="47"/>
      <c r="BA359" s="47"/>
      <c r="BB359" s="47"/>
      <c r="BC359" s="47"/>
      <c r="BD359" s="47"/>
      <c r="BE359" s="47"/>
      <c r="BF359" s="47"/>
    </row>
    <row r="360" spans="50:58" x14ac:dyDescent="0.25">
      <c r="AX360" s="47"/>
      <c r="AY360" s="47"/>
      <c r="AZ360" s="47"/>
      <c r="BA360" s="47"/>
      <c r="BB360" s="47"/>
      <c r="BC360" s="47"/>
      <c r="BD360" s="47"/>
      <c r="BE360" s="47"/>
      <c r="BF360" s="47"/>
    </row>
    <row r="361" spans="50:58" x14ac:dyDescent="0.25">
      <c r="AX361" s="47"/>
      <c r="AY361" s="47"/>
      <c r="AZ361" s="47"/>
      <c r="BA361" s="47"/>
      <c r="BB361" s="47"/>
      <c r="BC361" s="47"/>
      <c r="BD361" s="47"/>
      <c r="BE361" s="47"/>
      <c r="BF361" s="47"/>
    </row>
    <row r="362" spans="50:58" x14ac:dyDescent="0.25">
      <c r="AX362" s="47"/>
      <c r="AY362" s="47"/>
      <c r="AZ362" s="47"/>
      <c r="BA362" s="47"/>
      <c r="BB362" s="47"/>
      <c r="BC362" s="47"/>
      <c r="BD362" s="47"/>
      <c r="BE362" s="47"/>
      <c r="BF362" s="47"/>
    </row>
    <row r="363" spans="50:58" x14ac:dyDescent="0.25">
      <c r="AX363" s="47"/>
      <c r="AY363" s="47"/>
      <c r="AZ363" s="47"/>
      <c r="BA363" s="47"/>
      <c r="BB363" s="47"/>
      <c r="BC363" s="47"/>
      <c r="BD363" s="47"/>
      <c r="BE363" s="47"/>
      <c r="BF363" s="47"/>
    </row>
    <row r="364" spans="50:58" x14ac:dyDescent="0.25">
      <c r="AX364" s="47"/>
      <c r="AY364" s="47"/>
      <c r="AZ364" s="47"/>
      <c r="BA364" s="47"/>
      <c r="BB364" s="47"/>
      <c r="BC364" s="47"/>
      <c r="BD364" s="47"/>
      <c r="BE364" s="47"/>
      <c r="BF364" s="47"/>
    </row>
    <row r="365" spans="50:58" x14ac:dyDescent="0.25">
      <c r="AX365" s="47"/>
      <c r="AY365" s="47"/>
      <c r="AZ365" s="47"/>
      <c r="BA365" s="47"/>
      <c r="BB365" s="47"/>
      <c r="BC365" s="47"/>
      <c r="BD365" s="47"/>
      <c r="BE365" s="47"/>
      <c r="BF365" s="47"/>
    </row>
  </sheetData>
  <sheetProtection password="CF66" sheet="1" objects="1" scenarios="1"/>
  <mergeCells count="5">
    <mergeCell ref="E80:G83"/>
    <mergeCell ref="O37:O39"/>
    <mergeCell ref="O40:O42"/>
    <mergeCell ref="O43:O45"/>
    <mergeCell ref="E78:G79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V46"/>
  <sheetViews>
    <sheetView workbookViewId="0">
      <selection activeCell="T5" sqref="T5:T46"/>
    </sheetView>
  </sheetViews>
  <sheetFormatPr baseColWidth="10" defaultRowHeight="15" x14ac:dyDescent="0.25"/>
  <sheetData>
    <row r="1" spans="3:48" x14ac:dyDescent="0.25">
      <c r="C1" s="23">
        <v>1</v>
      </c>
      <c r="D1" s="23">
        <v>2</v>
      </c>
      <c r="E1" s="23">
        <v>3</v>
      </c>
      <c r="F1" s="23">
        <v>4</v>
      </c>
      <c r="G1" s="23">
        <v>5</v>
      </c>
      <c r="H1" s="23">
        <v>6</v>
      </c>
      <c r="I1" s="23">
        <v>7</v>
      </c>
      <c r="J1" s="23">
        <v>8</v>
      </c>
      <c r="K1" s="23">
        <v>9</v>
      </c>
      <c r="L1" s="23">
        <v>10</v>
      </c>
      <c r="M1" s="23">
        <v>11</v>
      </c>
      <c r="N1" s="23">
        <v>12</v>
      </c>
      <c r="O1" s="23">
        <v>13</v>
      </c>
      <c r="P1" s="23">
        <v>14</v>
      </c>
      <c r="Q1" s="23">
        <v>15</v>
      </c>
      <c r="R1" s="23">
        <v>16</v>
      </c>
      <c r="S1" s="23">
        <v>17</v>
      </c>
      <c r="T1" s="23">
        <v>18</v>
      </c>
      <c r="U1" s="23">
        <v>19</v>
      </c>
      <c r="V1" s="23">
        <v>20</v>
      </c>
      <c r="W1" s="23">
        <v>21</v>
      </c>
      <c r="X1" s="23">
        <v>22</v>
      </c>
      <c r="Y1" s="23">
        <v>23</v>
      </c>
      <c r="Z1" s="23">
        <v>24</v>
      </c>
      <c r="AA1" s="23">
        <v>25</v>
      </c>
      <c r="AB1" s="23">
        <v>26</v>
      </c>
      <c r="AC1" s="23">
        <v>27</v>
      </c>
      <c r="AD1" s="23">
        <v>28</v>
      </c>
      <c r="AE1" s="23">
        <v>29</v>
      </c>
      <c r="AF1" s="376">
        <v>30</v>
      </c>
      <c r="AG1" s="23">
        <v>31</v>
      </c>
      <c r="AH1" s="23">
        <v>32</v>
      </c>
      <c r="AI1" s="23">
        <v>33</v>
      </c>
      <c r="AJ1" s="23">
        <v>34</v>
      </c>
      <c r="AK1" s="23">
        <v>35</v>
      </c>
      <c r="AL1" s="23">
        <v>36</v>
      </c>
      <c r="AM1" s="23">
        <v>37</v>
      </c>
      <c r="AN1" s="23">
        <v>38</v>
      </c>
      <c r="AO1" s="23">
        <v>39</v>
      </c>
      <c r="AP1" s="23">
        <v>40</v>
      </c>
      <c r="AQ1" s="23">
        <v>41</v>
      </c>
      <c r="AR1" s="23">
        <v>42</v>
      </c>
      <c r="AS1" s="23">
        <v>43</v>
      </c>
      <c r="AT1" s="23">
        <v>44</v>
      </c>
      <c r="AU1" s="23">
        <v>45</v>
      </c>
      <c r="AV1" s="23">
        <v>46</v>
      </c>
    </row>
    <row r="2" spans="3:48" x14ac:dyDescent="0.25">
      <c r="AF2" s="370"/>
    </row>
    <row r="3" spans="3:48" x14ac:dyDescent="0.25">
      <c r="AF3" s="370"/>
    </row>
    <row r="4" spans="3:48" x14ac:dyDescent="0.25">
      <c r="AF4" s="370"/>
    </row>
    <row r="5" spans="3:48" x14ac:dyDescent="0.25">
      <c r="D5" t="s">
        <v>410</v>
      </c>
      <c r="E5" s="86" t="s">
        <v>469</v>
      </c>
      <c r="F5" s="86" t="s">
        <v>469</v>
      </c>
      <c r="G5" s="86" t="s">
        <v>469</v>
      </c>
      <c r="H5" s="86" t="s">
        <v>469</v>
      </c>
      <c r="I5" s="86" t="s">
        <v>469</v>
      </c>
      <c r="J5" s="86" t="s">
        <v>469</v>
      </c>
      <c r="K5" s="86" t="s">
        <v>469</v>
      </c>
      <c r="L5" s="370" t="s">
        <v>469</v>
      </c>
      <c r="M5" t="s">
        <v>469</v>
      </c>
      <c r="N5" t="s">
        <v>469</v>
      </c>
      <c r="O5" t="s">
        <v>469</v>
      </c>
      <c r="P5" t="s">
        <v>469</v>
      </c>
      <c r="Q5" t="s">
        <v>469</v>
      </c>
      <c r="R5" t="s">
        <v>469</v>
      </c>
      <c r="S5" t="s">
        <v>469</v>
      </c>
      <c r="T5" s="539" t="s">
        <v>469</v>
      </c>
      <c r="U5" s="92" t="s">
        <v>469</v>
      </c>
      <c r="V5" s="92" t="s">
        <v>469</v>
      </c>
      <c r="W5" s="92" t="s">
        <v>469</v>
      </c>
      <c r="X5" s="92" t="s">
        <v>469</v>
      </c>
      <c r="Y5" s="92" t="s">
        <v>469</v>
      </c>
      <c r="Z5" t="s">
        <v>469</v>
      </c>
      <c r="AA5" t="s">
        <v>469</v>
      </c>
      <c r="AB5" t="s">
        <v>469</v>
      </c>
      <c r="AC5" s="109" t="s">
        <v>469</v>
      </c>
      <c r="AD5" s="109" t="s">
        <v>469</v>
      </c>
      <c r="AE5" s="109" t="s">
        <v>469</v>
      </c>
      <c r="AF5" s="370" t="s">
        <v>469</v>
      </c>
      <c r="AG5" t="s">
        <v>469</v>
      </c>
      <c r="AH5" t="s">
        <v>469</v>
      </c>
      <c r="AI5" t="s">
        <v>469</v>
      </c>
      <c r="AJ5" t="s">
        <v>469</v>
      </c>
      <c r="AK5" t="s">
        <v>469</v>
      </c>
      <c r="AL5" t="s">
        <v>469</v>
      </c>
      <c r="AM5" t="s">
        <v>469</v>
      </c>
      <c r="AN5" t="s">
        <v>469</v>
      </c>
      <c r="AO5" t="s">
        <v>469</v>
      </c>
      <c r="AP5" t="s">
        <v>469</v>
      </c>
      <c r="AQ5" t="s">
        <v>469</v>
      </c>
      <c r="AR5" t="s">
        <v>469</v>
      </c>
      <c r="AS5" t="s">
        <v>469</v>
      </c>
      <c r="AT5" t="s">
        <v>469</v>
      </c>
      <c r="AU5" s="405" t="s">
        <v>582</v>
      </c>
      <c r="AV5" s="405" t="s">
        <v>582</v>
      </c>
    </row>
    <row r="6" spans="3:48" x14ac:dyDescent="0.25">
      <c r="C6" s="17" t="s">
        <v>107</v>
      </c>
      <c r="D6" s="17" t="s">
        <v>412</v>
      </c>
      <c r="E6" s="86" t="s">
        <v>117</v>
      </c>
      <c r="F6" s="86" t="s">
        <v>117</v>
      </c>
      <c r="G6" s="86" t="s">
        <v>117</v>
      </c>
      <c r="H6" s="86" t="s">
        <v>117</v>
      </c>
      <c r="I6" s="86" t="s">
        <v>117</v>
      </c>
      <c r="J6" s="86" t="s">
        <v>117</v>
      </c>
      <c r="K6" s="86" t="s">
        <v>117</v>
      </c>
      <c r="L6" s="370" t="s">
        <v>117</v>
      </c>
      <c r="M6" t="s">
        <v>117</v>
      </c>
      <c r="N6" t="s">
        <v>117</v>
      </c>
      <c r="O6" t="s">
        <v>117</v>
      </c>
      <c r="P6" t="s">
        <v>117</v>
      </c>
      <c r="Q6" t="s">
        <v>117</v>
      </c>
      <c r="R6" t="s">
        <v>117</v>
      </c>
      <c r="S6" t="s">
        <v>117</v>
      </c>
      <c r="T6" s="539" t="s">
        <v>117</v>
      </c>
      <c r="U6" s="92" t="s">
        <v>117</v>
      </c>
      <c r="V6" s="92" t="s">
        <v>117</v>
      </c>
      <c r="W6" s="92" t="s">
        <v>117</v>
      </c>
      <c r="X6" s="92" t="s">
        <v>117</v>
      </c>
      <c r="Y6" s="92" t="s">
        <v>117</v>
      </c>
      <c r="Z6" t="s">
        <v>117</v>
      </c>
      <c r="AA6" t="s">
        <v>117</v>
      </c>
      <c r="AB6" t="s">
        <v>117</v>
      </c>
      <c r="AC6" s="109" t="s">
        <v>117</v>
      </c>
      <c r="AD6" s="109" t="s">
        <v>117</v>
      </c>
      <c r="AE6" s="109" t="s">
        <v>117</v>
      </c>
      <c r="AF6" s="370" t="s">
        <v>117</v>
      </c>
      <c r="AG6" t="s">
        <v>117</v>
      </c>
      <c r="AH6" t="s">
        <v>117</v>
      </c>
      <c r="AI6" t="s">
        <v>117</v>
      </c>
      <c r="AJ6" t="s">
        <v>117</v>
      </c>
      <c r="AK6" t="s">
        <v>117</v>
      </c>
      <c r="AL6" t="s">
        <v>117</v>
      </c>
      <c r="AM6" t="s">
        <v>117</v>
      </c>
      <c r="AN6" t="s">
        <v>117</v>
      </c>
      <c r="AO6" t="s">
        <v>117</v>
      </c>
      <c r="AP6" t="s">
        <v>117</v>
      </c>
      <c r="AQ6" t="s">
        <v>117</v>
      </c>
      <c r="AR6" t="s">
        <v>117</v>
      </c>
      <c r="AS6" t="s">
        <v>117</v>
      </c>
      <c r="AT6" t="s">
        <v>117</v>
      </c>
      <c r="AU6" s="405" t="s">
        <v>117</v>
      </c>
      <c r="AV6" s="405" t="s">
        <v>117</v>
      </c>
    </row>
    <row r="7" spans="3:48" x14ac:dyDescent="0.25">
      <c r="C7" s="17" t="s">
        <v>108</v>
      </c>
      <c r="D7" s="17" t="s">
        <v>0</v>
      </c>
      <c r="E7" s="86">
        <v>2013</v>
      </c>
      <c r="F7" s="86">
        <v>2013</v>
      </c>
      <c r="G7" s="86">
        <v>2013</v>
      </c>
      <c r="H7" s="86">
        <v>2013</v>
      </c>
      <c r="I7" s="86">
        <v>2013</v>
      </c>
      <c r="J7" s="86">
        <v>2013</v>
      </c>
      <c r="K7" s="86">
        <v>2013</v>
      </c>
      <c r="L7" s="370">
        <v>2013</v>
      </c>
      <c r="M7">
        <v>2013</v>
      </c>
      <c r="N7">
        <v>2013</v>
      </c>
      <c r="O7">
        <v>2013</v>
      </c>
      <c r="P7">
        <v>2013</v>
      </c>
      <c r="Q7">
        <v>2013</v>
      </c>
      <c r="R7">
        <v>2013</v>
      </c>
      <c r="S7">
        <v>2013</v>
      </c>
      <c r="T7" s="539">
        <v>2013</v>
      </c>
      <c r="U7" s="92">
        <v>2014</v>
      </c>
      <c r="V7" s="92">
        <v>2013</v>
      </c>
      <c r="W7" s="92">
        <v>2013</v>
      </c>
      <c r="X7" s="92">
        <v>2013</v>
      </c>
      <c r="Y7" s="92">
        <v>2013</v>
      </c>
      <c r="Z7">
        <v>2013</v>
      </c>
      <c r="AA7">
        <v>2013</v>
      </c>
      <c r="AB7">
        <v>2013</v>
      </c>
      <c r="AC7" s="109">
        <v>2013</v>
      </c>
      <c r="AD7" s="109">
        <v>2013</v>
      </c>
      <c r="AE7" s="109">
        <v>2013</v>
      </c>
      <c r="AF7" s="370">
        <v>2013</v>
      </c>
      <c r="AG7">
        <v>2013</v>
      </c>
      <c r="AH7">
        <v>2013</v>
      </c>
      <c r="AI7">
        <v>2013</v>
      </c>
      <c r="AJ7">
        <v>2013</v>
      </c>
      <c r="AK7">
        <v>2013</v>
      </c>
      <c r="AL7">
        <v>2013</v>
      </c>
      <c r="AM7">
        <v>2013</v>
      </c>
      <c r="AN7">
        <v>2013</v>
      </c>
      <c r="AO7">
        <v>2013</v>
      </c>
      <c r="AP7">
        <v>2013</v>
      </c>
      <c r="AQ7">
        <v>2013</v>
      </c>
      <c r="AR7">
        <v>2013</v>
      </c>
      <c r="AS7">
        <v>2013</v>
      </c>
      <c r="AT7">
        <v>2013</v>
      </c>
      <c r="AU7" s="405">
        <v>2016</v>
      </c>
      <c r="AV7" s="405">
        <v>2016</v>
      </c>
    </row>
    <row r="8" spans="3:48" ht="45" x14ac:dyDescent="0.25">
      <c r="C8" s="17" t="s">
        <v>109</v>
      </c>
      <c r="D8" s="17" t="s">
        <v>37</v>
      </c>
      <c r="E8" s="86" t="s">
        <v>427</v>
      </c>
      <c r="F8" s="86" t="s">
        <v>427</v>
      </c>
      <c r="G8" s="86" t="s">
        <v>427</v>
      </c>
      <c r="H8" s="86" t="s">
        <v>427</v>
      </c>
      <c r="I8" s="86" t="s">
        <v>427</v>
      </c>
      <c r="J8" s="86" t="s">
        <v>427</v>
      </c>
      <c r="K8" s="86" t="s">
        <v>427</v>
      </c>
      <c r="L8" s="370" t="s">
        <v>470</v>
      </c>
      <c r="M8" t="s">
        <v>470</v>
      </c>
      <c r="N8" t="s">
        <v>470</v>
      </c>
      <c r="O8" t="s">
        <v>470</v>
      </c>
      <c r="P8" t="s">
        <v>470</v>
      </c>
      <c r="Q8" t="s">
        <v>470</v>
      </c>
      <c r="R8" t="s">
        <v>470</v>
      </c>
      <c r="S8" t="s">
        <v>470</v>
      </c>
      <c r="T8" s="539" t="s">
        <v>471</v>
      </c>
      <c r="U8" s="92" t="s">
        <v>471</v>
      </c>
      <c r="V8" s="92" t="s">
        <v>471</v>
      </c>
      <c r="W8" s="92" t="s">
        <v>471</v>
      </c>
      <c r="X8" s="92" t="s">
        <v>471</v>
      </c>
      <c r="Y8" s="92" t="s">
        <v>471</v>
      </c>
      <c r="Z8" t="s">
        <v>431</v>
      </c>
      <c r="AA8" t="s">
        <v>431</v>
      </c>
      <c r="AB8" t="s">
        <v>431</v>
      </c>
      <c r="AC8" s="109" t="s">
        <v>470</v>
      </c>
      <c r="AD8" s="109" t="s">
        <v>432</v>
      </c>
      <c r="AE8" s="109" t="s">
        <v>472</v>
      </c>
      <c r="AF8" s="377" t="s">
        <v>762</v>
      </c>
      <c r="AG8" s="373" t="s">
        <v>762</v>
      </c>
      <c r="AH8" s="373" t="s">
        <v>762</v>
      </c>
      <c r="AI8" s="373" t="s">
        <v>763</v>
      </c>
      <c r="AJ8" s="373" t="s">
        <v>763</v>
      </c>
      <c r="AK8" s="373" t="s">
        <v>763</v>
      </c>
      <c r="AL8" s="373" t="s">
        <v>764</v>
      </c>
      <c r="AM8" s="373" t="s">
        <v>764</v>
      </c>
      <c r="AN8" s="373" t="s">
        <v>764</v>
      </c>
      <c r="AO8" s="373" t="s">
        <v>765</v>
      </c>
      <c r="AP8" s="373" t="s">
        <v>765</v>
      </c>
      <c r="AQ8" s="373" t="s">
        <v>765</v>
      </c>
      <c r="AR8" s="373" t="s">
        <v>766</v>
      </c>
      <c r="AS8" s="373" t="s">
        <v>766</v>
      </c>
      <c r="AT8" s="373" t="s">
        <v>766</v>
      </c>
      <c r="AU8" s="405" t="s">
        <v>470</v>
      </c>
      <c r="AV8" s="405" t="s">
        <v>471</v>
      </c>
    </row>
    <row r="9" spans="3:48" x14ac:dyDescent="0.25">
      <c r="C9" s="17" t="s">
        <v>110</v>
      </c>
      <c r="D9" s="17" t="s">
        <v>413</v>
      </c>
      <c r="E9" s="86" t="s">
        <v>2</v>
      </c>
      <c r="F9" s="86" t="s">
        <v>473</v>
      </c>
      <c r="G9" s="86" t="s">
        <v>473</v>
      </c>
      <c r="H9" s="86" t="s">
        <v>473</v>
      </c>
      <c r="I9" s="86" t="s">
        <v>473</v>
      </c>
      <c r="J9" s="86" t="s">
        <v>473</v>
      </c>
      <c r="K9" s="86" t="s">
        <v>2</v>
      </c>
      <c r="L9" s="370" t="s">
        <v>2</v>
      </c>
      <c r="M9" t="s">
        <v>470</v>
      </c>
      <c r="N9" t="s">
        <v>470</v>
      </c>
      <c r="O9" t="s">
        <v>470</v>
      </c>
      <c r="P9" t="s">
        <v>470</v>
      </c>
      <c r="Q9" t="s">
        <v>470</v>
      </c>
      <c r="R9" t="s">
        <v>470</v>
      </c>
      <c r="S9" t="s">
        <v>470</v>
      </c>
      <c r="T9" s="539" t="s">
        <v>471</v>
      </c>
      <c r="U9" s="92" t="s">
        <v>471</v>
      </c>
      <c r="V9" s="92" t="s">
        <v>471</v>
      </c>
      <c r="W9" s="92" t="s">
        <v>471</v>
      </c>
      <c r="X9" s="92" t="s">
        <v>471</v>
      </c>
      <c r="Y9" s="92" t="s">
        <v>471</v>
      </c>
      <c r="Z9" t="s">
        <v>431</v>
      </c>
      <c r="AA9" t="s">
        <v>431</v>
      </c>
      <c r="AB9" t="s">
        <v>431</v>
      </c>
      <c r="AC9" s="109" t="s">
        <v>432</v>
      </c>
      <c r="AD9" s="109" t="s">
        <v>432</v>
      </c>
      <c r="AE9" s="109" t="s">
        <v>472</v>
      </c>
      <c r="AF9" s="370" t="s">
        <v>2</v>
      </c>
      <c r="AG9" t="s">
        <v>126</v>
      </c>
      <c r="AH9" t="s">
        <v>127</v>
      </c>
      <c r="AI9" t="s">
        <v>2</v>
      </c>
      <c r="AJ9" t="s">
        <v>126</v>
      </c>
      <c r="AK9" t="s">
        <v>127</v>
      </c>
      <c r="AL9" t="s">
        <v>2</v>
      </c>
      <c r="AM9" t="s">
        <v>126</v>
      </c>
      <c r="AN9" t="s">
        <v>127</v>
      </c>
      <c r="AO9" t="s">
        <v>2</v>
      </c>
      <c r="AP9" t="s">
        <v>126</v>
      </c>
      <c r="AQ9" t="s">
        <v>127</v>
      </c>
      <c r="AR9" t="s">
        <v>2</v>
      </c>
      <c r="AS9" t="s">
        <v>126</v>
      </c>
      <c r="AT9" t="s">
        <v>127</v>
      </c>
      <c r="AU9" s="405" t="s">
        <v>2</v>
      </c>
      <c r="AV9" s="405" t="s">
        <v>471</v>
      </c>
    </row>
    <row r="10" spans="3:48" x14ac:dyDescent="0.25">
      <c r="C10" s="17" t="s">
        <v>111</v>
      </c>
      <c r="D10" s="17" t="s">
        <v>414</v>
      </c>
      <c r="E10" s="86" t="s">
        <v>474</v>
      </c>
      <c r="F10" s="86" t="s">
        <v>474</v>
      </c>
      <c r="G10" s="86" t="s">
        <v>474</v>
      </c>
      <c r="H10" s="86" t="s">
        <v>474</v>
      </c>
      <c r="I10" s="86" t="s">
        <v>474</v>
      </c>
      <c r="J10" s="86" t="s">
        <v>474</v>
      </c>
      <c r="K10" s="86" t="s">
        <v>474</v>
      </c>
      <c r="L10" s="370" t="s">
        <v>475</v>
      </c>
      <c r="M10" t="s">
        <v>476</v>
      </c>
      <c r="N10" t="s">
        <v>477</v>
      </c>
      <c r="O10" t="s">
        <v>478</v>
      </c>
      <c r="T10" s="539"/>
      <c r="U10" s="92"/>
      <c r="V10" s="92"/>
      <c r="W10" s="92"/>
      <c r="X10" s="92"/>
      <c r="Y10" s="92"/>
      <c r="Z10" t="s">
        <v>479</v>
      </c>
      <c r="AA10" t="s">
        <v>479</v>
      </c>
      <c r="AB10" t="s">
        <v>479</v>
      </c>
      <c r="AC10" s="109" t="s">
        <v>475</v>
      </c>
      <c r="AD10" s="109" t="s">
        <v>480</v>
      </c>
      <c r="AE10" s="109" t="s">
        <v>481</v>
      </c>
      <c r="AF10" s="370"/>
      <c r="AU10" s="405"/>
      <c r="AV10" s="405"/>
    </row>
    <row r="11" spans="3:48" x14ac:dyDescent="0.25">
      <c r="C11" s="17" t="s">
        <v>112</v>
      </c>
      <c r="D11" s="17" t="s">
        <v>415</v>
      </c>
      <c r="E11" s="86" t="s">
        <v>482</v>
      </c>
      <c r="F11" s="86" t="s">
        <v>483</v>
      </c>
      <c r="G11" s="86" t="s">
        <v>484</v>
      </c>
      <c r="H11" s="86" t="s">
        <v>485</v>
      </c>
      <c r="I11" s="86" t="s">
        <v>486</v>
      </c>
      <c r="J11" s="86" t="s">
        <v>487</v>
      </c>
      <c r="K11" s="86" t="s">
        <v>488</v>
      </c>
      <c r="L11" s="370" t="s">
        <v>2</v>
      </c>
      <c r="P11" t="s">
        <v>489</v>
      </c>
      <c r="Q11" t="s">
        <v>490</v>
      </c>
      <c r="R11" t="s">
        <v>491</v>
      </c>
      <c r="S11" t="s">
        <v>492</v>
      </c>
      <c r="T11" s="539" t="s">
        <v>2</v>
      </c>
      <c r="U11" s="92" t="s">
        <v>493</v>
      </c>
      <c r="V11" s="92" t="s">
        <v>494</v>
      </c>
      <c r="W11" s="92" t="s">
        <v>495</v>
      </c>
      <c r="X11" s="92" t="s">
        <v>496</v>
      </c>
      <c r="Y11" s="92" t="s">
        <v>497</v>
      </c>
      <c r="Z11" t="s">
        <v>2</v>
      </c>
      <c r="AA11" t="s">
        <v>498</v>
      </c>
      <c r="AB11" t="s">
        <v>499</v>
      </c>
      <c r="AC11" s="109" t="s">
        <v>480</v>
      </c>
      <c r="AD11" s="109" t="s">
        <v>500</v>
      </c>
      <c r="AE11" s="109" t="s">
        <v>500</v>
      </c>
      <c r="AF11" s="370"/>
      <c r="AU11" s="405"/>
      <c r="AV11" s="405"/>
    </row>
    <row r="12" spans="3:48" x14ac:dyDescent="0.25">
      <c r="C12" s="17" t="s">
        <v>113</v>
      </c>
      <c r="D12" s="17" t="s">
        <v>416</v>
      </c>
      <c r="E12" s="86"/>
      <c r="F12" s="86"/>
      <c r="G12" s="86"/>
      <c r="H12" s="86"/>
      <c r="I12" s="86"/>
      <c r="J12" s="86"/>
      <c r="K12" s="86"/>
      <c r="L12" s="370"/>
      <c r="T12" s="539"/>
      <c r="U12" s="92"/>
      <c r="V12" s="92"/>
      <c r="W12" s="92"/>
      <c r="X12" s="92"/>
      <c r="Y12" s="92"/>
      <c r="AC12" s="109"/>
      <c r="AD12" s="109"/>
      <c r="AE12" s="109"/>
      <c r="AF12" s="370"/>
      <c r="AU12" s="405"/>
      <c r="AV12" s="405"/>
    </row>
    <row r="13" spans="3:48" x14ac:dyDescent="0.25">
      <c r="C13" s="17" t="s">
        <v>114</v>
      </c>
      <c r="D13" s="17" t="s">
        <v>417</v>
      </c>
      <c r="E13" s="86"/>
      <c r="F13" s="86"/>
      <c r="G13" s="86"/>
      <c r="H13" s="86"/>
      <c r="I13" s="86"/>
      <c r="J13" s="86"/>
      <c r="K13" s="86"/>
      <c r="L13" s="370"/>
      <c r="M13" s="105" t="s">
        <v>501</v>
      </c>
      <c r="P13" t="s">
        <v>502</v>
      </c>
      <c r="Q13" t="s">
        <v>503</v>
      </c>
      <c r="T13" s="539" t="s">
        <v>504</v>
      </c>
      <c r="U13" s="92"/>
      <c r="V13" s="92"/>
      <c r="W13" s="92"/>
      <c r="X13" s="92"/>
      <c r="Y13" s="92"/>
      <c r="AA13" s="106" t="s">
        <v>505</v>
      </c>
      <c r="AC13" s="109"/>
      <c r="AD13" s="109"/>
      <c r="AE13" s="109"/>
      <c r="AF13" s="370"/>
      <c r="AU13" s="405"/>
      <c r="AV13" s="405"/>
    </row>
    <row r="14" spans="3:48" x14ac:dyDescent="0.25">
      <c r="C14" s="3" t="s">
        <v>41</v>
      </c>
      <c r="D14" s="4" t="s">
        <v>42</v>
      </c>
      <c r="E14" s="107">
        <v>48.7</v>
      </c>
      <c r="F14" s="107">
        <v>40.299999999999997</v>
      </c>
      <c r="G14" s="107">
        <v>12.9</v>
      </c>
      <c r="H14" s="107">
        <v>8.6999999999999993</v>
      </c>
      <c r="I14" s="107">
        <v>51.7</v>
      </c>
      <c r="J14" s="107">
        <v>23.2</v>
      </c>
      <c r="K14" s="107">
        <v>10.700000000000001</v>
      </c>
      <c r="L14" s="371">
        <v>357</v>
      </c>
      <c r="M14" s="5">
        <v>37</v>
      </c>
      <c r="N14" s="5">
        <v>2</v>
      </c>
      <c r="O14" s="5">
        <v>35</v>
      </c>
      <c r="P14" s="5">
        <v>60</v>
      </c>
      <c r="Q14" s="5">
        <v>189</v>
      </c>
      <c r="R14" s="5">
        <v>75</v>
      </c>
      <c r="S14" s="5">
        <v>56</v>
      </c>
      <c r="T14" s="540">
        <v>391</v>
      </c>
      <c r="U14" s="89">
        <v>28</v>
      </c>
      <c r="V14" s="89">
        <v>192</v>
      </c>
      <c r="W14" s="89">
        <v>98</v>
      </c>
      <c r="X14" s="89">
        <v>66</v>
      </c>
      <c r="Y14" s="89">
        <v>249</v>
      </c>
      <c r="Z14" s="5">
        <v>324</v>
      </c>
      <c r="AA14" s="5">
        <v>87</v>
      </c>
      <c r="AB14" s="5">
        <v>237</v>
      </c>
      <c r="AC14" s="110">
        <v>54</v>
      </c>
      <c r="AD14" s="110">
        <v>139</v>
      </c>
      <c r="AE14" s="110">
        <v>14</v>
      </c>
      <c r="AF14" s="378">
        <v>37.200000000000003</v>
      </c>
      <c r="AG14" s="374">
        <v>35.614326146065828</v>
      </c>
      <c r="AH14" s="374">
        <v>38.605660400604215</v>
      </c>
      <c r="AI14" s="374">
        <v>62.8</v>
      </c>
      <c r="AJ14" s="374">
        <v>64.385673853934179</v>
      </c>
      <c r="AK14" s="374">
        <v>61.394339599395785</v>
      </c>
      <c r="AL14" s="374">
        <v>44.6</v>
      </c>
      <c r="AM14" s="374">
        <v>44.294949199474303</v>
      </c>
      <c r="AN14" s="374">
        <v>44.94631332947835</v>
      </c>
      <c r="AO14" s="374">
        <v>44.4</v>
      </c>
      <c r="AP14" s="374">
        <v>40.530744158466511</v>
      </c>
      <c r="AQ14" s="374">
        <v>48.035842976747425</v>
      </c>
      <c r="AR14" s="374">
        <v>11</v>
      </c>
      <c r="AS14" s="374">
        <v>15.174306642059186</v>
      </c>
      <c r="AT14" s="374">
        <v>7.0178436937742248</v>
      </c>
      <c r="AU14" s="405">
        <v>379</v>
      </c>
      <c r="AV14" s="405">
        <v>400</v>
      </c>
    </row>
    <row r="15" spans="3:48" x14ac:dyDescent="0.25">
      <c r="C15" s="3" t="s">
        <v>43</v>
      </c>
      <c r="D15" s="9" t="s">
        <v>44</v>
      </c>
      <c r="E15" s="108">
        <v>50.2</v>
      </c>
      <c r="F15" s="108">
        <v>30</v>
      </c>
      <c r="G15" s="108">
        <v>17.2</v>
      </c>
      <c r="H15" s="108">
        <v>11.1</v>
      </c>
      <c r="I15" s="108">
        <v>48.9</v>
      </c>
      <c r="J15" s="108">
        <v>28.5</v>
      </c>
      <c r="K15" s="108">
        <v>11</v>
      </c>
      <c r="L15" s="372">
        <v>54</v>
      </c>
      <c r="M15" s="10">
        <v>10</v>
      </c>
      <c r="N15" s="10">
        <v>2</v>
      </c>
      <c r="O15" s="10">
        <v>8</v>
      </c>
      <c r="P15" s="10">
        <v>12</v>
      </c>
      <c r="Q15" s="10">
        <v>29</v>
      </c>
      <c r="R15" s="10">
        <v>8</v>
      </c>
      <c r="S15" s="10">
        <v>9</v>
      </c>
      <c r="T15" s="541">
        <v>60</v>
      </c>
      <c r="U15" s="90">
        <v>9</v>
      </c>
      <c r="V15" s="90">
        <v>32</v>
      </c>
      <c r="W15" s="90">
        <v>13</v>
      </c>
      <c r="X15" s="90">
        <v>10</v>
      </c>
      <c r="Y15" s="90">
        <v>39</v>
      </c>
      <c r="Z15" s="10">
        <v>79</v>
      </c>
      <c r="AA15" s="10">
        <v>23</v>
      </c>
      <c r="AB15" s="10">
        <v>56</v>
      </c>
      <c r="AC15" s="111">
        <v>11</v>
      </c>
      <c r="AD15" s="111">
        <v>34</v>
      </c>
      <c r="AE15" s="111" t="e">
        <f>0/0</f>
        <v>#DIV/0!</v>
      </c>
      <c r="AF15" s="379">
        <v>34.299999999999997</v>
      </c>
      <c r="AG15" s="375">
        <v>30.171150434357237</v>
      </c>
      <c r="AH15" s="375">
        <v>38.033811328307742</v>
      </c>
      <c r="AI15" s="375">
        <v>65.7</v>
      </c>
      <c r="AJ15" s="375">
        <v>69.82884956564277</v>
      </c>
      <c r="AK15" s="375">
        <v>61.966188671692258</v>
      </c>
      <c r="AL15" s="375">
        <v>40.700000000000003</v>
      </c>
      <c r="AM15" s="375">
        <v>39.334790050598293</v>
      </c>
      <c r="AN15" s="375">
        <v>41.853426341256032</v>
      </c>
      <c r="AO15" s="375">
        <v>48.8</v>
      </c>
      <c r="AP15" s="375">
        <v>41.98520882555318</v>
      </c>
      <c r="AQ15" s="375">
        <v>54.960840557715876</v>
      </c>
      <c r="AR15" s="375">
        <v>10.5</v>
      </c>
      <c r="AS15" s="375">
        <v>18.680001123848527</v>
      </c>
      <c r="AT15" s="375">
        <v>3.1857331010280916</v>
      </c>
      <c r="AU15" s="405">
        <v>59</v>
      </c>
      <c r="AV15" s="405">
        <v>65</v>
      </c>
    </row>
    <row r="16" spans="3:48" s="116" customFormat="1" x14ac:dyDescent="0.25">
      <c r="C16" s="3" t="s">
        <v>45</v>
      </c>
      <c r="D16" s="113" t="s">
        <v>46</v>
      </c>
      <c r="E16" s="114">
        <v>47.2</v>
      </c>
      <c r="F16" s="114">
        <v>41</v>
      </c>
      <c r="G16" s="114">
        <v>19.3</v>
      </c>
      <c r="H16" s="114">
        <v>13.5</v>
      </c>
      <c r="I16" s="114">
        <v>55.8</v>
      </c>
      <c r="J16" s="114">
        <v>23.6</v>
      </c>
      <c r="K16" s="114">
        <v>11.8</v>
      </c>
      <c r="L16" s="372">
        <v>50</v>
      </c>
      <c r="M16" s="115">
        <v>6</v>
      </c>
      <c r="N16" s="115" t="e">
        <f t="shared" ref="N16:N21" si="0">0/0</f>
        <v>#DIV/0!</v>
      </c>
      <c r="O16" s="115">
        <v>6</v>
      </c>
      <c r="P16" s="115">
        <v>9</v>
      </c>
      <c r="Q16" s="115">
        <v>33</v>
      </c>
      <c r="R16" s="115">
        <v>7</v>
      </c>
      <c r="S16" s="115">
        <v>6</v>
      </c>
      <c r="T16" s="541">
        <v>54</v>
      </c>
      <c r="U16" s="115">
        <v>6</v>
      </c>
      <c r="V16" s="115">
        <v>29</v>
      </c>
      <c r="W16" s="115">
        <v>9</v>
      </c>
      <c r="X16" s="115">
        <v>14</v>
      </c>
      <c r="Y16" s="115">
        <v>29</v>
      </c>
      <c r="Z16" s="115">
        <v>48</v>
      </c>
      <c r="AA16" s="115">
        <v>9</v>
      </c>
      <c r="AB16" s="115">
        <v>39</v>
      </c>
      <c r="AC16" s="115">
        <v>7</v>
      </c>
      <c r="AD16" s="115">
        <v>15</v>
      </c>
      <c r="AE16" s="115">
        <v>5</v>
      </c>
      <c r="AF16" s="379">
        <v>39.1</v>
      </c>
      <c r="AG16" s="375">
        <v>36.044007629460943</v>
      </c>
      <c r="AH16" s="375">
        <v>41.988278499835687</v>
      </c>
      <c r="AI16" s="375">
        <v>60.9</v>
      </c>
      <c r="AJ16" s="375">
        <v>63.955992370539057</v>
      </c>
      <c r="AK16" s="375">
        <v>58.011721500164313</v>
      </c>
      <c r="AL16" s="375">
        <v>46.5</v>
      </c>
      <c r="AM16" s="375">
        <v>43.900233497197895</v>
      </c>
      <c r="AN16" s="375">
        <v>48.881731440921328</v>
      </c>
      <c r="AO16" s="375">
        <v>42.8</v>
      </c>
      <c r="AP16" s="375">
        <v>40.403652219655463</v>
      </c>
      <c r="AQ16" s="375">
        <v>45.091764933310778</v>
      </c>
      <c r="AR16" s="375">
        <v>10.700000000000003</v>
      </c>
      <c r="AS16" s="375">
        <v>15.696114283146642</v>
      </c>
      <c r="AT16" s="375">
        <v>6.0265036257678943</v>
      </c>
      <c r="AU16" s="405">
        <v>56</v>
      </c>
      <c r="AV16" s="405">
        <v>62</v>
      </c>
    </row>
    <row r="17" spans="3:48" x14ac:dyDescent="0.25">
      <c r="C17" s="3" t="s">
        <v>47</v>
      </c>
      <c r="D17" s="9" t="s">
        <v>48</v>
      </c>
      <c r="E17" s="108">
        <v>49.8</v>
      </c>
      <c r="F17" s="108">
        <v>52.3</v>
      </c>
      <c r="G17" s="108">
        <v>8</v>
      </c>
      <c r="H17" s="108">
        <v>6.7</v>
      </c>
      <c r="I17" s="108">
        <v>58.5</v>
      </c>
      <c r="J17" s="108">
        <v>16.2</v>
      </c>
      <c r="K17" s="108">
        <v>10.5</v>
      </c>
      <c r="L17" s="372">
        <v>76</v>
      </c>
      <c r="M17" s="10">
        <v>1</v>
      </c>
      <c r="N17" s="10" t="e">
        <f t="shared" si="0"/>
        <v>#DIV/0!</v>
      </c>
      <c r="O17" s="10">
        <v>1</v>
      </c>
      <c r="P17" s="10">
        <v>10</v>
      </c>
      <c r="Q17" s="10">
        <v>44</v>
      </c>
      <c r="R17" s="10">
        <v>15</v>
      </c>
      <c r="S17" s="10">
        <v>14</v>
      </c>
      <c r="T17" s="541">
        <v>76</v>
      </c>
      <c r="U17" s="90" t="s">
        <v>506</v>
      </c>
      <c r="V17" s="90">
        <v>51</v>
      </c>
      <c r="W17" s="90">
        <v>15</v>
      </c>
      <c r="X17" s="90">
        <v>9</v>
      </c>
      <c r="Y17" s="90">
        <v>45</v>
      </c>
      <c r="Z17" s="10">
        <v>51</v>
      </c>
      <c r="AA17" s="10">
        <v>21</v>
      </c>
      <c r="AB17" s="10">
        <v>30</v>
      </c>
      <c r="AC17" s="111">
        <v>10</v>
      </c>
      <c r="AD17" s="111">
        <v>13</v>
      </c>
      <c r="AE17" s="111">
        <v>5</v>
      </c>
      <c r="AF17" s="379">
        <v>36.9</v>
      </c>
      <c r="AG17" s="375">
        <v>34.294436316557345</v>
      </c>
      <c r="AH17" s="375">
        <v>39.387654161209269</v>
      </c>
      <c r="AI17" s="375">
        <v>63.1</v>
      </c>
      <c r="AJ17" s="375">
        <v>65.705563683442648</v>
      </c>
      <c r="AK17" s="375">
        <v>60.612345838790731</v>
      </c>
      <c r="AL17" s="375">
        <v>44.9</v>
      </c>
      <c r="AM17" s="375">
        <v>41.99940418317577</v>
      </c>
      <c r="AN17" s="375">
        <v>47.790687745845304</v>
      </c>
      <c r="AO17" s="375">
        <v>45.3</v>
      </c>
      <c r="AP17" s="375">
        <v>44.717974641914807</v>
      </c>
      <c r="AQ17" s="375">
        <v>45.867051572167071</v>
      </c>
      <c r="AR17" s="375">
        <v>9.8000000000000043</v>
      </c>
      <c r="AS17" s="375">
        <v>13.282621174909423</v>
      </c>
      <c r="AT17" s="375">
        <v>6.342260681987625</v>
      </c>
      <c r="AU17" s="405">
        <v>81</v>
      </c>
      <c r="AV17" s="405">
        <v>81</v>
      </c>
    </row>
    <row r="18" spans="3:48" x14ac:dyDescent="0.25">
      <c r="C18" s="3" t="s">
        <v>49</v>
      </c>
      <c r="D18" s="9" t="s">
        <v>50</v>
      </c>
      <c r="E18" s="108">
        <v>50.3</v>
      </c>
      <c r="F18" s="108">
        <v>50.9</v>
      </c>
      <c r="G18" s="108">
        <v>16.8</v>
      </c>
      <c r="H18" s="108">
        <v>8.8000000000000007</v>
      </c>
      <c r="I18" s="108">
        <v>67.3</v>
      </c>
      <c r="J18" s="108">
        <v>19.2</v>
      </c>
      <c r="K18" s="108">
        <v>11.2</v>
      </c>
      <c r="L18" s="372">
        <v>46</v>
      </c>
      <c r="M18" s="10">
        <v>2</v>
      </c>
      <c r="N18" s="10" t="e">
        <f t="shared" si="0"/>
        <v>#DIV/0!</v>
      </c>
      <c r="O18" s="10">
        <v>2</v>
      </c>
      <c r="P18" s="10">
        <v>9</v>
      </c>
      <c r="Q18" s="10">
        <v>25</v>
      </c>
      <c r="R18" s="10">
        <v>13</v>
      </c>
      <c r="S18" s="10">
        <v>6</v>
      </c>
      <c r="T18" s="541">
        <v>51</v>
      </c>
      <c r="U18" s="90">
        <v>1</v>
      </c>
      <c r="V18" s="90">
        <v>22</v>
      </c>
      <c r="W18" s="90">
        <v>15</v>
      </c>
      <c r="X18" s="90">
        <v>8</v>
      </c>
      <c r="Y18" s="90">
        <v>36</v>
      </c>
      <c r="Z18" s="10">
        <v>34</v>
      </c>
      <c r="AA18" s="10">
        <v>7</v>
      </c>
      <c r="AB18" s="10">
        <v>27</v>
      </c>
      <c r="AC18" s="111">
        <v>8</v>
      </c>
      <c r="AD18" s="111">
        <v>15</v>
      </c>
      <c r="AE18" s="111">
        <v>4</v>
      </c>
      <c r="AF18" s="379">
        <v>25.8</v>
      </c>
      <c r="AG18" s="375">
        <v>23.254824915117442</v>
      </c>
      <c r="AH18" s="375">
        <v>28.257973545405939</v>
      </c>
      <c r="AI18" s="375">
        <v>74.2</v>
      </c>
      <c r="AJ18" s="375">
        <v>76.745175084882561</v>
      </c>
      <c r="AK18" s="375">
        <v>71.742026454594054</v>
      </c>
      <c r="AL18" s="375">
        <v>35.4</v>
      </c>
      <c r="AM18" s="375">
        <v>37.301048130346409</v>
      </c>
      <c r="AN18" s="375">
        <v>33.67460946568999</v>
      </c>
      <c r="AO18" s="375">
        <v>53.1</v>
      </c>
      <c r="AP18" s="375">
        <v>46.065018403634554</v>
      </c>
      <c r="AQ18" s="375">
        <v>59.724665324317918</v>
      </c>
      <c r="AR18" s="375">
        <v>11.499999999999993</v>
      </c>
      <c r="AS18" s="375">
        <v>16.633933466019037</v>
      </c>
      <c r="AT18" s="375">
        <v>6.6007252099920848</v>
      </c>
      <c r="AU18" s="405">
        <v>51</v>
      </c>
      <c r="AV18" s="405">
        <v>54</v>
      </c>
    </row>
    <row r="19" spans="3:48" x14ac:dyDescent="0.25">
      <c r="C19" s="3" t="s">
        <v>51</v>
      </c>
      <c r="D19" s="9" t="s">
        <v>52</v>
      </c>
      <c r="E19" s="108">
        <v>47.8</v>
      </c>
      <c r="F19" s="108">
        <v>31.8</v>
      </c>
      <c r="G19" s="108">
        <v>3.5</v>
      </c>
      <c r="H19" s="108">
        <v>7</v>
      </c>
      <c r="I19" s="108">
        <v>28.6</v>
      </c>
      <c r="J19" s="108">
        <v>23.9</v>
      </c>
      <c r="K19" s="108">
        <v>8</v>
      </c>
      <c r="L19" s="372">
        <v>68</v>
      </c>
      <c r="M19" s="10">
        <v>11</v>
      </c>
      <c r="N19" s="10" t="e">
        <f t="shared" si="0"/>
        <v>#DIV/0!</v>
      </c>
      <c r="O19" s="10">
        <v>11</v>
      </c>
      <c r="P19" s="10">
        <v>13</v>
      </c>
      <c r="Q19" s="10">
        <v>35</v>
      </c>
      <c r="R19" s="10">
        <v>12</v>
      </c>
      <c r="S19" s="10">
        <v>8</v>
      </c>
      <c r="T19" s="541">
        <v>78</v>
      </c>
      <c r="U19" s="90">
        <v>5</v>
      </c>
      <c r="V19" s="90">
        <v>35</v>
      </c>
      <c r="W19" s="90">
        <v>22</v>
      </c>
      <c r="X19" s="90">
        <v>10</v>
      </c>
      <c r="Y19" s="90">
        <v>58</v>
      </c>
      <c r="Z19" s="10">
        <v>73</v>
      </c>
      <c r="AA19" s="10">
        <v>18</v>
      </c>
      <c r="AB19" s="10">
        <v>55</v>
      </c>
      <c r="AC19" s="111">
        <v>12</v>
      </c>
      <c r="AD19" s="111">
        <v>49</v>
      </c>
      <c r="AE19" s="111" t="e">
        <f t="shared" ref="AE19:AE21" si="1">0/0</f>
        <v>#DIV/0!</v>
      </c>
      <c r="AF19" s="379">
        <v>44.9</v>
      </c>
      <c r="AG19" s="375">
        <v>51.676258362062178</v>
      </c>
      <c r="AH19" s="375">
        <v>37.986135621427984</v>
      </c>
      <c r="AI19" s="375">
        <v>55.1</v>
      </c>
      <c r="AJ19" s="375">
        <v>48.323741637937822</v>
      </c>
      <c r="AK19" s="375">
        <v>62.013864378572016</v>
      </c>
      <c r="AL19" s="375">
        <v>51.9</v>
      </c>
      <c r="AM19" s="375">
        <v>57.173761507914989</v>
      </c>
      <c r="AN19" s="375">
        <v>46.582048918614696</v>
      </c>
      <c r="AO19" s="375">
        <v>34.6</v>
      </c>
      <c r="AP19" s="375">
        <v>27.52516450395197</v>
      </c>
      <c r="AQ19" s="375">
        <v>41.797229842889436</v>
      </c>
      <c r="AR19" s="375">
        <v>13.5</v>
      </c>
      <c r="AS19" s="375">
        <v>15.301073988133041</v>
      </c>
      <c r="AT19" s="375">
        <v>11.620721238495868</v>
      </c>
      <c r="AU19" s="405">
        <v>71</v>
      </c>
      <c r="AV19" s="405">
        <v>75</v>
      </c>
    </row>
    <row r="20" spans="3:48" x14ac:dyDescent="0.25">
      <c r="C20" s="3" t="s">
        <v>53</v>
      </c>
      <c r="D20" s="9" t="s">
        <v>54</v>
      </c>
      <c r="E20" s="108">
        <v>52.4</v>
      </c>
      <c r="F20" s="108">
        <v>55.3</v>
      </c>
      <c r="G20" s="108">
        <v>11.8</v>
      </c>
      <c r="H20" s="108">
        <v>8.6</v>
      </c>
      <c r="I20" s="108">
        <v>57.8</v>
      </c>
      <c r="J20" s="108">
        <v>10.3</v>
      </c>
      <c r="K20" s="108">
        <v>11.700000000000001</v>
      </c>
      <c r="L20" s="372">
        <v>8</v>
      </c>
      <c r="M20" s="10">
        <v>6</v>
      </c>
      <c r="N20" s="10" t="e">
        <f t="shared" si="0"/>
        <v>#DIV/0!</v>
      </c>
      <c r="O20" s="10">
        <v>6</v>
      </c>
      <c r="P20" s="10">
        <v>1</v>
      </c>
      <c r="Q20" s="10">
        <v>8</v>
      </c>
      <c r="R20" s="10">
        <v>2</v>
      </c>
      <c r="S20" s="10">
        <v>13</v>
      </c>
      <c r="T20" s="541">
        <v>14</v>
      </c>
      <c r="U20" s="90">
        <v>3</v>
      </c>
      <c r="V20" s="90">
        <v>7</v>
      </c>
      <c r="W20" s="90">
        <v>3</v>
      </c>
      <c r="X20" s="90" t="e">
        <f>0/0</f>
        <v>#DIV/0!</v>
      </c>
      <c r="Y20" s="90">
        <v>8</v>
      </c>
      <c r="Z20" s="10">
        <v>12</v>
      </c>
      <c r="AA20" s="10">
        <v>2</v>
      </c>
      <c r="AB20" s="10">
        <v>10</v>
      </c>
      <c r="AC20" s="111">
        <v>2</v>
      </c>
      <c r="AD20" s="111" t="e">
        <f>0/0</f>
        <v>#DIV/0!</v>
      </c>
      <c r="AE20" s="111" t="e">
        <f t="shared" si="1"/>
        <v>#DIV/0!</v>
      </c>
      <c r="AF20" s="379">
        <v>39</v>
      </c>
      <c r="AG20" s="375">
        <v>33.073336276349224</v>
      </c>
      <c r="AH20" s="375">
        <v>45.92176870748299</v>
      </c>
      <c r="AI20" s="375">
        <v>61</v>
      </c>
      <c r="AJ20" s="375">
        <v>66.926663723650776</v>
      </c>
      <c r="AK20" s="375">
        <v>54.07823129251701</v>
      </c>
      <c r="AL20" s="375">
        <v>54.9</v>
      </c>
      <c r="AM20" s="375">
        <v>54.740048927638632</v>
      </c>
      <c r="AN20" s="375">
        <v>55.058673469387756</v>
      </c>
      <c r="AO20" s="375">
        <v>37.4</v>
      </c>
      <c r="AP20" s="375">
        <v>35.254202994518671</v>
      </c>
      <c r="AQ20" s="375">
        <v>39.852040816326529</v>
      </c>
      <c r="AR20" s="375">
        <v>7.7000000000000028</v>
      </c>
      <c r="AS20" s="375">
        <v>10.005748077842696</v>
      </c>
      <c r="AT20" s="375">
        <v>5.0892857142857153</v>
      </c>
      <c r="AU20" s="405">
        <v>10</v>
      </c>
      <c r="AV20" s="405">
        <v>12</v>
      </c>
    </row>
    <row r="21" spans="3:48" x14ac:dyDescent="0.25">
      <c r="C21" s="3" t="s">
        <v>55</v>
      </c>
      <c r="D21" s="9" t="s">
        <v>56</v>
      </c>
      <c r="E21" s="108">
        <v>44.6</v>
      </c>
      <c r="F21" s="108">
        <v>29.5</v>
      </c>
      <c r="G21" s="108">
        <v>10.7</v>
      </c>
      <c r="H21" s="108" t="e">
        <f>0/0</f>
        <v>#DIV/0!</v>
      </c>
      <c r="I21" s="108">
        <v>48.9</v>
      </c>
      <c r="J21" s="108">
        <v>34.4</v>
      </c>
      <c r="K21" s="108">
        <v>12.1</v>
      </c>
      <c r="L21" s="372">
        <v>29</v>
      </c>
      <c r="M21" s="10">
        <v>1</v>
      </c>
      <c r="N21" s="10" t="e">
        <f t="shared" si="0"/>
        <v>#DIV/0!</v>
      </c>
      <c r="O21" s="10">
        <v>1</v>
      </c>
      <c r="P21" s="10">
        <v>5</v>
      </c>
      <c r="Q21" s="10">
        <v>4</v>
      </c>
      <c r="R21" s="10">
        <v>3</v>
      </c>
      <c r="S21" s="10" t="e">
        <f t="shared" ref="S21:S23" si="2">0/0</f>
        <v>#DIV/0!</v>
      </c>
      <c r="T21" s="541">
        <v>31</v>
      </c>
      <c r="U21" s="90">
        <v>1</v>
      </c>
      <c r="V21" s="90">
        <v>6</v>
      </c>
      <c r="W21" s="90">
        <v>4</v>
      </c>
      <c r="X21" s="90">
        <v>15</v>
      </c>
      <c r="Y21" s="90">
        <v>8</v>
      </c>
      <c r="Z21" s="10">
        <v>16</v>
      </c>
      <c r="AA21" s="10">
        <v>6</v>
      </c>
      <c r="AB21" s="10">
        <v>10</v>
      </c>
      <c r="AC21" s="111">
        <v>4</v>
      </c>
      <c r="AD21" s="111">
        <v>7</v>
      </c>
      <c r="AE21" s="111" t="e">
        <f t="shared" si="1"/>
        <v>#DIV/0!</v>
      </c>
      <c r="AF21" s="379">
        <v>43.3</v>
      </c>
      <c r="AG21" s="375">
        <v>38.340123847970759</v>
      </c>
      <c r="AH21" s="375">
        <v>47.546874519438738</v>
      </c>
      <c r="AI21" s="375">
        <v>56.7</v>
      </c>
      <c r="AJ21" s="375">
        <v>61.659876152029241</v>
      </c>
      <c r="AK21" s="375">
        <v>52.453125480561262</v>
      </c>
      <c r="AL21" s="375">
        <v>48.9</v>
      </c>
      <c r="AM21" s="375">
        <v>46.551656536226872</v>
      </c>
      <c r="AN21" s="375">
        <v>50.886588488096621</v>
      </c>
      <c r="AO21" s="375">
        <v>41.1</v>
      </c>
      <c r="AP21" s="375">
        <v>45.127368760700129</v>
      </c>
      <c r="AQ21" s="375">
        <v>37.613676416669172</v>
      </c>
      <c r="AR21" s="375">
        <v>10</v>
      </c>
      <c r="AS21" s="375">
        <v>8.3209747030729986</v>
      </c>
      <c r="AT21" s="375">
        <v>11.499735095234207</v>
      </c>
      <c r="AU21" s="405">
        <v>26</v>
      </c>
      <c r="AV21" s="405">
        <v>26</v>
      </c>
    </row>
    <row r="22" spans="3:48" x14ac:dyDescent="0.25">
      <c r="C22" s="3" t="s">
        <v>57</v>
      </c>
      <c r="D22" s="9" t="s">
        <v>58</v>
      </c>
      <c r="E22" s="9" t="e">
        <f t="shared" ref="E22:K23" si="3">0/0</f>
        <v>#DIV/0!</v>
      </c>
      <c r="F22" s="9" t="e">
        <f t="shared" si="3"/>
        <v>#DIV/0!</v>
      </c>
      <c r="G22" s="9" t="e">
        <f t="shared" si="3"/>
        <v>#DIV/0!</v>
      </c>
      <c r="H22" s="9" t="e">
        <f t="shared" si="3"/>
        <v>#DIV/0!</v>
      </c>
      <c r="I22" s="9" t="e">
        <f t="shared" si="3"/>
        <v>#DIV/0!</v>
      </c>
      <c r="J22" s="9" t="e">
        <f t="shared" si="3"/>
        <v>#DIV/0!</v>
      </c>
      <c r="K22" s="9" t="e">
        <f t="shared" si="3"/>
        <v>#DIV/0!</v>
      </c>
      <c r="L22" s="372">
        <v>17</v>
      </c>
      <c r="M22" s="10">
        <v>0</v>
      </c>
      <c r="N22" s="10" t="e">
        <f t="shared" ref="N22:O22" si="4">0/0</f>
        <v>#DIV/0!</v>
      </c>
      <c r="O22" s="10" t="e">
        <f t="shared" si="4"/>
        <v>#DIV/0!</v>
      </c>
      <c r="P22" s="10">
        <v>1</v>
      </c>
      <c r="Q22" s="10">
        <v>5</v>
      </c>
      <c r="R22" s="10">
        <v>12</v>
      </c>
      <c r="S22" s="10" t="e">
        <f t="shared" si="2"/>
        <v>#DIV/0!</v>
      </c>
      <c r="T22" s="541">
        <v>18</v>
      </c>
      <c r="U22" s="90">
        <v>2</v>
      </c>
      <c r="V22" s="90">
        <v>7</v>
      </c>
      <c r="W22" s="90">
        <v>11</v>
      </c>
      <c r="X22" s="90" t="e">
        <f t="shared" ref="X22:X23" si="5">0/0</f>
        <v>#DIV/0!</v>
      </c>
      <c r="Y22" s="90">
        <v>17</v>
      </c>
      <c r="Z22" s="10">
        <v>1</v>
      </c>
      <c r="AA22" s="10">
        <v>1</v>
      </c>
      <c r="AB22" s="10" t="e">
        <f t="shared" ref="AB22:AE22" si="6">0/0</f>
        <v>#DIV/0!</v>
      </c>
      <c r="AC22" s="10" t="e">
        <f t="shared" si="6"/>
        <v>#DIV/0!</v>
      </c>
      <c r="AD22" s="10" t="e">
        <f t="shared" si="6"/>
        <v>#DIV/0!</v>
      </c>
      <c r="AE22" s="10" t="e">
        <f t="shared" si="6"/>
        <v>#DIV/0!</v>
      </c>
      <c r="AF22" s="370"/>
      <c r="AG22" s="8"/>
      <c r="AU22" s="405">
        <v>19</v>
      </c>
      <c r="AV22" s="405">
        <v>19</v>
      </c>
    </row>
    <row r="23" spans="3:48" x14ac:dyDescent="0.25">
      <c r="C23" s="3" t="s">
        <v>59</v>
      </c>
      <c r="D23" s="9" t="s">
        <v>60</v>
      </c>
      <c r="E23" s="9" t="e">
        <f t="shared" si="3"/>
        <v>#DIV/0!</v>
      </c>
      <c r="F23" s="9" t="e">
        <f t="shared" si="3"/>
        <v>#DIV/0!</v>
      </c>
      <c r="G23" s="9" t="e">
        <f t="shared" si="3"/>
        <v>#DIV/0!</v>
      </c>
      <c r="H23" s="9" t="e">
        <f t="shared" si="3"/>
        <v>#DIV/0!</v>
      </c>
      <c r="I23" s="9" t="e">
        <f t="shared" si="3"/>
        <v>#DIV/0!</v>
      </c>
      <c r="J23" s="9" t="e">
        <f t="shared" si="3"/>
        <v>#DIV/0!</v>
      </c>
      <c r="K23" s="9" t="e">
        <f t="shared" si="3"/>
        <v>#DIV/0!</v>
      </c>
      <c r="L23" s="372">
        <v>9</v>
      </c>
      <c r="M23" s="10">
        <v>0</v>
      </c>
      <c r="N23" s="10" t="e">
        <f t="shared" ref="N23:P23" si="7">0/0</f>
        <v>#DIV/0!</v>
      </c>
      <c r="O23" s="10" t="e">
        <f t="shared" si="7"/>
        <v>#DIV/0!</v>
      </c>
      <c r="P23" s="10" t="e">
        <f t="shared" si="7"/>
        <v>#DIV/0!</v>
      </c>
      <c r="Q23" s="10">
        <v>6</v>
      </c>
      <c r="R23" s="10">
        <v>3</v>
      </c>
      <c r="S23" s="10" t="e">
        <f t="shared" si="2"/>
        <v>#DIV/0!</v>
      </c>
      <c r="T23" s="541">
        <v>9</v>
      </c>
      <c r="U23" s="90">
        <v>1</v>
      </c>
      <c r="V23" s="90">
        <v>3</v>
      </c>
      <c r="W23" s="90">
        <v>6</v>
      </c>
      <c r="X23" s="90" t="e">
        <f t="shared" si="5"/>
        <v>#DIV/0!</v>
      </c>
      <c r="Y23" s="90">
        <v>9</v>
      </c>
      <c r="Z23" s="10">
        <v>0</v>
      </c>
      <c r="AA23" s="10" t="e">
        <f t="shared" ref="AA23:AE23" si="8">0/0</f>
        <v>#DIV/0!</v>
      </c>
      <c r="AB23" s="10" t="e">
        <f t="shared" si="8"/>
        <v>#DIV/0!</v>
      </c>
      <c r="AC23" s="10" t="e">
        <f t="shared" si="8"/>
        <v>#DIV/0!</v>
      </c>
      <c r="AD23" s="10" t="e">
        <f t="shared" si="8"/>
        <v>#DIV/0!</v>
      </c>
      <c r="AE23" s="10" t="e">
        <f t="shared" si="8"/>
        <v>#DIV/0!</v>
      </c>
      <c r="AF23" s="370"/>
      <c r="AG23" s="8"/>
      <c r="AU23" s="405">
        <v>6</v>
      </c>
      <c r="AV23" s="405">
        <v>6</v>
      </c>
    </row>
    <row r="24" spans="3:48" x14ac:dyDescent="0.25">
      <c r="C24" s="3" t="s">
        <v>61</v>
      </c>
      <c r="L24" s="370">
        <v>14</v>
      </c>
      <c r="T24" s="539">
        <v>15</v>
      </c>
      <c r="AU24" s="405">
        <v>14</v>
      </c>
      <c r="AV24" s="405">
        <v>15</v>
      </c>
    </row>
    <row r="25" spans="3:48" x14ac:dyDescent="0.25">
      <c r="C25" s="3" t="s">
        <v>63</v>
      </c>
      <c r="L25" s="370">
        <v>23</v>
      </c>
      <c r="T25" s="539">
        <v>26</v>
      </c>
      <c r="AU25" s="405">
        <v>28</v>
      </c>
      <c r="AV25" s="405">
        <v>31</v>
      </c>
    </row>
    <row r="26" spans="3:48" x14ac:dyDescent="0.25">
      <c r="C26" s="3" t="s">
        <v>65</v>
      </c>
      <c r="L26" s="370">
        <v>16</v>
      </c>
      <c r="T26" s="539">
        <v>18</v>
      </c>
      <c r="AU26" s="405">
        <v>16</v>
      </c>
      <c r="AV26" s="405">
        <v>18</v>
      </c>
    </row>
    <row r="27" spans="3:48" x14ac:dyDescent="0.25">
      <c r="C27" s="3" t="s">
        <v>67</v>
      </c>
      <c r="L27" s="370">
        <v>1</v>
      </c>
      <c r="T27" s="539">
        <v>1</v>
      </c>
      <c r="AU27" s="405">
        <v>1</v>
      </c>
      <c r="AV27" s="405">
        <v>1</v>
      </c>
    </row>
    <row r="28" spans="3:48" x14ac:dyDescent="0.25">
      <c r="C28" s="3" t="s">
        <v>69</v>
      </c>
      <c r="L28" s="370">
        <v>9</v>
      </c>
      <c r="T28" s="539">
        <v>10</v>
      </c>
      <c r="AU28" s="405">
        <v>9</v>
      </c>
      <c r="AV28" s="405">
        <v>10</v>
      </c>
    </row>
    <row r="29" spans="3:48" x14ac:dyDescent="0.25">
      <c r="C29" s="3" t="s">
        <v>71</v>
      </c>
      <c r="L29" s="370">
        <v>6</v>
      </c>
      <c r="T29" s="539">
        <v>6</v>
      </c>
      <c r="AU29" s="405">
        <v>6</v>
      </c>
      <c r="AV29" s="405">
        <v>6</v>
      </c>
    </row>
    <row r="30" spans="3:48" x14ac:dyDescent="0.25">
      <c r="C30" s="3" t="s">
        <v>73</v>
      </c>
      <c r="L30" s="370">
        <v>12</v>
      </c>
      <c r="T30" s="539">
        <v>13</v>
      </c>
      <c r="AU30" s="405">
        <v>16</v>
      </c>
      <c r="AV30" s="405">
        <v>19</v>
      </c>
    </row>
    <row r="31" spans="3:48" x14ac:dyDescent="0.25">
      <c r="C31" s="3" t="s">
        <v>75</v>
      </c>
      <c r="L31" s="370">
        <v>23</v>
      </c>
      <c r="T31" s="539">
        <v>25</v>
      </c>
      <c r="AU31" s="405">
        <v>25</v>
      </c>
      <c r="AV31" s="405">
        <v>27</v>
      </c>
    </row>
    <row r="32" spans="3:48" x14ac:dyDescent="0.25">
      <c r="C32" s="3" t="s">
        <v>77</v>
      </c>
      <c r="L32" s="370">
        <v>38</v>
      </c>
      <c r="T32" s="539">
        <v>38</v>
      </c>
      <c r="AU32" s="405">
        <v>40</v>
      </c>
      <c r="AV32" s="405">
        <v>40</v>
      </c>
    </row>
    <row r="33" spans="3:48" x14ac:dyDescent="0.25">
      <c r="C33" s="3" t="s">
        <v>79</v>
      </c>
      <c r="L33" s="370">
        <v>17</v>
      </c>
      <c r="T33" s="539">
        <v>17</v>
      </c>
      <c r="AU33" s="405">
        <v>19</v>
      </c>
      <c r="AV33" s="405">
        <v>19</v>
      </c>
    </row>
    <row r="34" spans="3:48" x14ac:dyDescent="0.25">
      <c r="C34" s="3" t="s">
        <v>81</v>
      </c>
      <c r="L34" s="370">
        <v>21</v>
      </c>
      <c r="T34" s="539">
        <v>21</v>
      </c>
      <c r="AU34" s="405">
        <v>22</v>
      </c>
      <c r="AV34" s="405">
        <v>22</v>
      </c>
    </row>
    <row r="35" spans="3:48" x14ac:dyDescent="0.25">
      <c r="C35" s="3" t="s">
        <v>83</v>
      </c>
      <c r="L35" s="370">
        <v>13</v>
      </c>
      <c r="T35" s="539">
        <v>14</v>
      </c>
      <c r="AU35" s="405">
        <v>14</v>
      </c>
      <c r="AV35" s="405">
        <v>15</v>
      </c>
    </row>
    <row r="36" spans="3:48" x14ac:dyDescent="0.25">
      <c r="C36" s="3" t="s">
        <v>85</v>
      </c>
      <c r="L36" s="370">
        <v>9</v>
      </c>
      <c r="T36" s="539">
        <v>13</v>
      </c>
      <c r="AU36" s="405">
        <v>9</v>
      </c>
      <c r="AV36" s="405">
        <v>10</v>
      </c>
    </row>
    <row r="37" spans="3:48" x14ac:dyDescent="0.25">
      <c r="C37" s="3" t="s">
        <v>87</v>
      </c>
      <c r="L37" s="370">
        <v>12</v>
      </c>
      <c r="T37" s="539">
        <v>12</v>
      </c>
      <c r="AU37" s="405">
        <v>13</v>
      </c>
      <c r="AV37" s="405">
        <v>14</v>
      </c>
    </row>
    <row r="38" spans="3:48" x14ac:dyDescent="0.25">
      <c r="C38" s="3" t="s">
        <v>89</v>
      </c>
      <c r="L38" s="370">
        <v>12</v>
      </c>
      <c r="T38" s="539">
        <v>12</v>
      </c>
      <c r="AU38" s="405">
        <v>15</v>
      </c>
      <c r="AV38" s="405">
        <v>15</v>
      </c>
    </row>
    <row r="39" spans="3:48" x14ac:dyDescent="0.25">
      <c r="C39" s="3" t="s">
        <v>91</v>
      </c>
      <c r="L39" s="370">
        <v>17</v>
      </c>
      <c r="T39" s="539">
        <v>20</v>
      </c>
      <c r="AU39" s="405">
        <v>21</v>
      </c>
      <c r="AV39" s="405">
        <v>21</v>
      </c>
    </row>
    <row r="40" spans="3:48" x14ac:dyDescent="0.25">
      <c r="C40" s="3" t="s">
        <v>93</v>
      </c>
      <c r="L40" s="370">
        <v>28</v>
      </c>
      <c r="T40" s="539">
        <v>30</v>
      </c>
      <c r="AU40" s="405">
        <v>28</v>
      </c>
      <c r="AV40" s="405">
        <v>29</v>
      </c>
    </row>
    <row r="41" spans="3:48" x14ac:dyDescent="0.25">
      <c r="C41" s="3" t="s">
        <v>95</v>
      </c>
      <c r="L41" s="370">
        <v>23</v>
      </c>
      <c r="T41" s="539">
        <v>28</v>
      </c>
      <c r="AU41" s="405">
        <v>22</v>
      </c>
      <c r="AV41" s="405">
        <v>25</v>
      </c>
    </row>
    <row r="42" spans="3:48" x14ac:dyDescent="0.25">
      <c r="C42" s="3" t="s">
        <v>97</v>
      </c>
      <c r="L42" s="370">
        <v>8</v>
      </c>
      <c r="T42" s="539">
        <v>14</v>
      </c>
      <c r="AU42" s="405">
        <v>10</v>
      </c>
      <c r="AV42" s="405">
        <v>12</v>
      </c>
    </row>
    <row r="43" spans="3:48" x14ac:dyDescent="0.25">
      <c r="C43" s="3" t="s">
        <v>99</v>
      </c>
      <c r="L43" s="370">
        <v>20</v>
      </c>
      <c r="T43" s="539">
        <v>21</v>
      </c>
      <c r="AU43" s="405">
        <v>16</v>
      </c>
      <c r="AV43" s="405">
        <v>16</v>
      </c>
    </row>
    <row r="44" spans="3:48" x14ac:dyDescent="0.25">
      <c r="C44" s="3" t="s">
        <v>101</v>
      </c>
      <c r="L44" s="370">
        <v>9</v>
      </c>
      <c r="T44" s="539">
        <v>10</v>
      </c>
      <c r="AU44" s="405">
        <v>10</v>
      </c>
      <c r="AV44" s="405">
        <v>10</v>
      </c>
    </row>
    <row r="45" spans="3:48" x14ac:dyDescent="0.25">
      <c r="C45" s="3" t="s">
        <v>205</v>
      </c>
      <c r="L45" s="370">
        <v>17</v>
      </c>
      <c r="T45" s="539">
        <v>18</v>
      </c>
      <c r="AU45" s="405">
        <v>19</v>
      </c>
      <c r="AV45" s="405">
        <v>19</v>
      </c>
    </row>
    <row r="46" spans="3:48" x14ac:dyDescent="0.25">
      <c r="C46" s="3" t="s">
        <v>206</v>
      </c>
      <c r="L46" s="370">
        <v>9</v>
      </c>
      <c r="T46" s="539">
        <v>9</v>
      </c>
      <c r="AU46" s="405">
        <v>6</v>
      </c>
      <c r="AV46" s="405">
        <v>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E26"/>
  <sheetViews>
    <sheetView showGridLines="0" workbookViewId="0">
      <selection activeCell="C10" sqref="C10"/>
    </sheetView>
  </sheetViews>
  <sheetFormatPr baseColWidth="10" defaultRowHeight="15" x14ac:dyDescent="0.25"/>
  <cols>
    <col min="3" max="3" width="29.85546875" customWidth="1"/>
  </cols>
  <sheetData>
    <row r="6" spans="3:5" ht="23.25" x14ac:dyDescent="0.35">
      <c r="C6" s="557" t="s">
        <v>1008</v>
      </c>
    </row>
    <row r="7" spans="3:5" ht="9.75" customHeight="1" x14ac:dyDescent="0.25"/>
    <row r="8" spans="3:5" ht="25.5" customHeight="1" x14ac:dyDescent="0.25">
      <c r="C8" s="555" t="s">
        <v>1006</v>
      </c>
      <c r="E8" s="554" t="s">
        <v>1852</v>
      </c>
    </row>
    <row r="9" spans="3:5" ht="25.5" customHeight="1" x14ac:dyDescent="0.25">
      <c r="C9" s="555" t="s">
        <v>115</v>
      </c>
      <c r="E9" s="554" t="s">
        <v>1892</v>
      </c>
    </row>
    <row r="10" spans="3:5" ht="25.5" customHeight="1" x14ac:dyDescent="0.25">
      <c r="C10" s="555" t="s">
        <v>640</v>
      </c>
      <c r="E10" s="619"/>
    </row>
    <row r="11" spans="3:5" ht="25.5" customHeight="1" x14ac:dyDescent="0.25">
      <c r="C11" s="555" t="s">
        <v>116</v>
      </c>
      <c r="E11" s="619"/>
    </row>
    <row r="12" spans="3:5" ht="25.5" customHeight="1" x14ac:dyDescent="0.25">
      <c r="C12" s="555" t="s">
        <v>121</v>
      </c>
      <c r="E12" s="619"/>
    </row>
    <row r="13" spans="3:5" ht="25.5" customHeight="1" x14ac:dyDescent="0.25">
      <c r="C13" s="554" t="s">
        <v>122</v>
      </c>
      <c r="E13" s="619"/>
    </row>
    <row r="14" spans="3:5" ht="25.5" customHeight="1" x14ac:dyDescent="0.25">
      <c r="C14" s="555" t="s">
        <v>120</v>
      </c>
      <c r="E14" s="619"/>
    </row>
    <row r="15" spans="3:5" ht="25.5" customHeight="1" x14ac:dyDescent="0.25">
      <c r="C15" s="555" t="s">
        <v>119</v>
      </c>
      <c r="E15" s="619"/>
    </row>
    <row r="16" spans="3:5" ht="25.5" customHeight="1" x14ac:dyDescent="0.25">
      <c r="C16" s="555" t="s">
        <v>123</v>
      </c>
      <c r="E16" s="619"/>
    </row>
    <row r="17" spans="3:5" ht="25.5" customHeight="1" x14ac:dyDescent="0.25">
      <c r="C17" s="555" t="s">
        <v>117</v>
      </c>
      <c r="E17" s="619"/>
    </row>
    <row r="18" spans="3:5" ht="25.5" customHeight="1" x14ac:dyDescent="0.25">
      <c r="C18" s="555" t="s">
        <v>118</v>
      </c>
      <c r="E18" s="619"/>
    </row>
    <row r="19" spans="3:5" ht="25.5" customHeight="1" x14ac:dyDescent="0.25">
      <c r="C19" s="554" t="s">
        <v>1809</v>
      </c>
      <c r="E19" s="619"/>
    </row>
    <row r="20" spans="3:5" ht="25.5" customHeight="1" x14ac:dyDescent="0.25">
      <c r="C20" s="554" t="s">
        <v>1808</v>
      </c>
      <c r="E20" s="619"/>
    </row>
    <row r="21" spans="3:5" ht="15.75" x14ac:dyDescent="0.25">
      <c r="C21" s="556"/>
    </row>
    <row r="23" spans="3:5" x14ac:dyDescent="0.25">
      <c r="E23" t="s">
        <v>1012</v>
      </c>
    </row>
    <row r="24" spans="3:5" x14ac:dyDescent="0.25">
      <c r="E24" t="s">
        <v>1009</v>
      </c>
    </row>
    <row r="25" spans="3:5" x14ac:dyDescent="0.25">
      <c r="E25" t="s">
        <v>1010</v>
      </c>
    </row>
    <row r="26" spans="3:5" x14ac:dyDescent="0.25">
      <c r="E26" t="s">
        <v>1011</v>
      </c>
    </row>
  </sheetData>
  <sheetProtection password="CF66" sheet="1" objects="1" scenarios="1"/>
  <hyperlinks>
    <hyperlink ref="C8" location="zonas!E1" display="Zonas de referencia por distrito"/>
    <hyperlink ref="C9" location="poblacion!E1" display="Población"/>
    <hyperlink ref="C10" location="salud!E1" display="Salud"/>
    <hyperlink ref="C11" location="educacion!E1" display="Educación"/>
    <hyperlink ref="C12" location="vivienda!E1" display="Vivienda"/>
    <hyperlink ref="C13" location="pobreza!E1" display="Pobreza"/>
    <hyperlink ref="C14" location="empleo!E1" display="Empleo"/>
    <hyperlink ref="C15" location="movilidad!E1" display="Movilidad"/>
    <hyperlink ref="C16" location="'seguridad ciudadana'!E1" display="Seguridad Ciudadana"/>
    <hyperlink ref="C17" location="deportes!E1" display="Deportes"/>
    <hyperlink ref="C18" location="mercados!E1" display="Mercados"/>
    <hyperlink ref="C19" location="presupuesto!E1" display="Presupuesto"/>
    <hyperlink ref="C20" location="cultura!E1" display="Cultura"/>
    <hyperlink ref="E8" location="'adm territ y catastro'!E1" display="Administración Territorial y Catastro"/>
    <hyperlink ref="E9" location="'indic urbanos'!E1" display="Indicadores Urbanos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C1:AW186"/>
  <sheetViews>
    <sheetView showGridLines="0" showZeros="0" topLeftCell="E1" zoomScaleNormal="100" workbookViewId="0">
      <pane ySplit="7" topLeftCell="A8" activePane="bottomLeft" state="frozen"/>
      <selection activeCell="E1" sqref="E1"/>
      <selection pane="bottomLeft" activeCell="E1" sqref="E1"/>
    </sheetView>
  </sheetViews>
  <sheetFormatPr baseColWidth="10" defaultRowHeight="15" x14ac:dyDescent="0.25"/>
  <cols>
    <col min="1" max="2" width="4.7109375" style="47" customWidth="1"/>
    <col min="3" max="4" width="4.7109375" style="208" customWidth="1"/>
    <col min="5" max="5" width="67.28515625" style="47" customWidth="1"/>
    <col min="6" max="7" width="16.140625" style="47" customWidth="1"/>
    <col min="8" max="11" width="15.28515625" style="207" customWidth="1"/>
    <col min="12" max="27" width="2.7109375" style="208" customWidth="1"/>
    <col min="28" max="39" width="11.42578125" style="208"/>
    <col min="40" max="40" width="11.42578125" style="47"/>
    <col min="41" max="49" width="11.42578125" style="207"/>
    <col min="50" max="16384" width="11.42578125" style="47"/>
  </cols>
  <sheetData>
    <row r="1" spans="4:11" ht="18.75" x14ac:dyDescent="0.3">
      <c r="E1" s="206" t="s">
        <v>977</v>
      </c>
      <c r="F1" s="208"/>
      <c r="G1" s="208"/>
      <c r="H1" s="208"/>
      <c r="I1" s="208"/>
      <c r="J1" s="208"/>
      <c r="K1" s="208"/>
    </row>
    <row r="2" spans="4:11" x14ac:dyDescent="0.25">
      <c r="F2" s="208"/>
      <c r="G2" s="208"/>
      <c r="H2" s="389">
        <f>zonas!R4</f>
        <v>3</v>
      </c>
      <c r="I2" s="389">
        <f>zonas!S4</f>
        <v>4</v>
      </c>
      <c r="J2" s="389">
        <f>zonas!T4</f>
        <v>5</v>
      </c>
      <c r="K2" s="389">
        <f>zonas!U4</f>
        <v>6</v>
      </c>
    </row>
    <row r="3" spans="4:11" ht="15.75" x14ac:dyDescent="0.25">
      <c r="E3" s="45" t="s">
        <v>391</v>
      </c>
      <c r="F3" s="208"/>
      <c r="G3" s="208"/>
      <c r="H3" s="213" t="s">
        <v>194</v>
      </c>
      <c r="I3" s="389"/>
      <c r="J3" s="389"/>
      <c r="K3" s="389"/>
    </row>
    <row r="4" spans="4:11" ht="18.75" x14ac:dyDescent="0.3">
      <c r="E4" s="205" t="s">
        <v>44</v>
      </c>
      <c r="F4" s="30">
        <f>VLOOKUP(E4,zonas!$P$6:$Q$14,2,FALSE)</f>
        <v>1</v>
      </c>
      <c r="G4" s="30"/>
      <c r="H4" s="30">
        <f>VLOOKUP($E4,zonas!$P$6:$U$14,empleo!H$2,FALSE)</f>
        <v>3</v>
      </c>
      <c r="I4" s="30">
        <f>VLOOKUP($E4,zonas!$P$6:$U$14,empleo!I$2,FALSE)</f>
        <v>4</v>
      </c>
      <c r="J4" s="30">
        <f>VLOOKUP($E4,zonas!$P$6:$U$14,empleo!J$2,FALSE)</f>
        <v>5</v>
      </c>
      <c r="K4" s="30">
        <f>VLOOKUP($E4,zonas!$P$6:$U$14,empleo!K$2,FALSE)</f>
        <v>6</v>
      </c>
    </row>
    <row r="5" spans="4:11" x14ac:dyDescent="0.25">
      <c r="E5" s="207"/>
      <c r="F5" s="364" t="s">
        <v>41</v>
      </c>
      <c r="G5" s="389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</row>
    <row r="6" spans="4:11" x14ac:dyDescent="0.25">
      <c r="E6" s="207"/>
      <c r="F6" s="207"/>
      <c r="G6" s="207"/>
      <c r="H6" s="208"/>
      <c r="I6" s="208"/>
      <c r="J6" s="208"/>
      <c r="K6" s="208"/>
    </row>
    <row r="7" spans="4:11" ht="31.5" x14ac:dyDescent="0.25">
      <c r="D7" s="214"/>
      <c r="E7" s="392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</row>
    <row r="8" spans="4:11" ht="21" x14ac:dyDescent="0.25">
      <c r="D8" s="214"/>
      <c r="E8" s="392">
        <v>2017</v>
      </c>
      <c r="F8" s="249"/>
      <c r="G8" s="138"/>
    </row>
    <row r="9" spans="4:11" ht="18.75" x14ac:dyDescent="0.25">
      <c r="D9" s="214"/>
      <c r="E9" s="464" t="s">
        <v>888</v>
      </c>
      <c r="F9" s="249"/>
      <c r="G9" s="138"/>
    </row>
    <row r="10" spans="4:11" ht="15.75" x14ac:dyDescent="0.25">
      <c r="D10" s="214"/>
      <c r="E10" s="280"/>
      <c r="F10" s="249"/>
      <c r="G10" s="138"/>
    </row>
    <row r="11" spans="4:11" ht="15.75" x14ac:dyDescent="0.25">
      <c r="D11" s="214">
        <v>21</v>
      </c>
      <c r="E11" s="491" t="s">
        <v>875</v>
      </c>
      <c r="F11" s="230">
        <f>IFERROR(VLOOKUP(F$5,mcd!$C$14:$W$46,mercados!$D11,FALSE),"")</f>
        <v>87</v>
      </c>
      <c r="G11" s="184">
        <f>IFERROR(VLOOKUP(G$5,mcd!$C$14:$W$46,mercados!$D11,FALSE),"")</f>
        <v>18</v>
      </c>
      <c r="H11" s="394">
        <f>IFERROR(VLOOKUP(H$5,mcd!$C$14:$W$46,mercados!$D11,FALSE),"")</f>
        <v>2</v>
      </c>
      <c r="I11" s="394">
        <f>IFERROR(VLOOKUP(I$5,mcd!$C$14:$W$46,mercados!$D11,FALSE),"")</f>
        <v>7</v>
      </c>
      <c r="J11" s="394">
        <f>IFERROR(VLOOKUP(J$5,mcd!$C$14:$W$46,mercados!$D11,FALSE),"")</f>
        <v>4</v>
      </c>
      <c r="K11" s="394">
        <f>IFERROR(VLOOKUP(K$5,mcd!$C$14:$W$46,mercados!$D11,FALSE),"")</f>
        <v>5</v>
      </c>
    </row>
    <row r="12" spans="4:11" ht="15.75" x14ac:dyDescent="0.25">
      <c r="D12" s="214">
        <v>20</v>
      </c>
      <c r="E12" s="491" t="s">
        <v>889</v>
      </c>
      <c r="F12" s="230">
        <f>IFERROR(VLOOKUP(F$5,mcd!$C$14:$W$46,mercados!$D12,FALSE),"")</f>
        <v>6499</v>
      </c>
      <c r="G12" s="184">
        <f>IFERROR(VLOOKUP(G$5,mcd!$C$14:$W$46,mercados!$D12,FALSE),"")</f>
        <v>1496</v>
      </c>
      <c r="H12" s="394">
        <f>IFERROR(VLOOKUP(H$5,mcd!$C$14:$W$46,mercados!$D12,FALSE),"")</f>
        <v>0</v>
      </c>
      <c r="I12" s="394">
        <f>IFERROR(VLOOKUP(I$5,mcd!$C$14:$W$46,mercados!$D12,FALSE),"")</f>
        <v>0</v>
      </c>
      <c r="J12" s="394">
        <f>IFERROR(VLOOKUP(J$5,mcd!$C$14:$W$46,mercados!$D12,FALSE),"")</f>
        <v>0</v>
      </c>
      <c r="K12" s="394">
        <f>IFERROR(VLOOKUP(K$5,mcd!$C$14:$W$46,mercados!$D12,FALSE),"")</f>
        <v>0</v>
      </c>
    </row>
    <row r="13" spans="4:11" ht="21" x14ac:dyDescent="0.25">
      <c r="D13" s="214"/>
      <c r="E13" s="392"/>
      <c r="F13" s="234"/>
      <c r="G13" s="183"/>
      <c r="H13" s="160"/>
      <c r="I13" s="160"/>
      <c r="J13" s="160"/>
      <c r="K13" s="160"/>
    </row>
    <row r="14" spans="4:11" ht="21" x14ac:dyDescent="0.25">
      <c r="D14" s="214"/>
      <c r="E14" s="392">
        <v>2013</v>
      </c>
      <c r="F14" s="234"/>
      <c r="G14" s="183"/>
      <c r="H14" s="160"/>
      <c r="I14" s="160"/>
      <c r="J14" s="160"/>
      <c r="K14" s="160"/>
    </row>
    <row r="15" spans="4:11" ht="15" customHeight="1" x14ac:dyDescent="0.25">
      <c r="D15" s="214"/>
      <c r="E15" s="392"/>
      <c r="F15" s="234"/>
      <c r="G15" s="183"/>
      <c r="H15" s="160"/>
      <c r="I15" s="160"/>
      <c r="J15" s="160"/>
      <c r="K15" s="160"/>
    </row>
    <row r="16" spans="4:11" ht="18.75" x14ac:dyDescent="0.25">
      <c r="D16" s="214"/>
      <c r="E16" s="464" t="s">
        <v>874</v>
      </c>
      <c r="F16" s="234"/>
      <c r="G16" s="183"/>
      <c r="H16" s="160"/>
      <c r="I16" s="160"/>
      <c r="J16" s="160"/>
      <c r="K16" s="160"/>
    </row>
    <row r="17" spans="3:12" ht="15.75" x14ac:dyDescent="0.25">
      <c r="C17" s="208" t="s">
        <v>2</v>
      </c>
      <c r="D17" s="214">
        <v>3</v>
      </c>
      <c r="E17" s="475" t="s">
        <v>875</v>
      </c>
      <c r="F17" s="230">
        <f>IFERROR(VLOOKUP(F$5,mcd!$C$14:$W$46,mercados!$D17,FALSE),"")</f>
        <v>82</v>
      </c>
      <c r="G17" s="184">
        <f>IFERROR(VLOOKUP(G$5,mcd!$C$14:$W$46,mercados!$D17,FALSE),"")</f>
        <v>20</v>
      </c>
      <c r="H17" s="173">
        <f>IFERROR(VLOOKUP(H$5,mcd!$C$14:$W$46,mercados!$D17,FALSE),"")</f>
        <v>2</v>
      </c>
      <c r="I17" s="173">
        <f>IFERROR(VLOOKUP(I$5,mcd!$C$14:$W$46,mercados!$D17,FALSE),"")</f>
        <v>9</v>
      </c>
      <c r="J17" s="173">
        <f>IFERROR(VLOOKUP(J$5,mcd!$C$14:$W$46,mercados!$D17,FALSE),"")</f>
        <v>4</v>
      </c>
      <c r="K17" s="173">
        <f>IFERROR(VLOOKUP(K$5,mcd!$C$14:$W$46,mercados!$D17,FALSE),"")</f>
        <v>5</v>
      </c>
      <c r="L17" s="395"/>
    </row>
    <row r="18" spans="3:12" ht="15.75" x14ac:dyDescent="0.25">
      <c r="D18" s="214">
        <v>4</v>
      </c>
      <c r="E18" s="492" t="s">
        <v>996</v>
      </c>
      <c r="F18" s="230">
        <f>IFERROR(VLOOKUP(F$5,mcd!$C$14:$S$21,mercados!$D18,FALSE),"")</f>
        <v>6414</v>
      </c>
      <c r="G18" s="184">
        <f>IFERROR(VLOOKUP(G$5,mcd!$C$14:$S$21,mercados!$D18,FALSE),"")</f>
        <v>1759</v>
      </c>
    </row>
    <row r="19" spans="3:12" ht="15.75" x14ac:dyDescent="0.25">
      <c r="D19" s="214"/>
      <c r="E19" s="488"/>
      <c r="F19" s="230"/>
      <c r="G19" s="184"/>
    </row>
    <row r="20" spans="3:12" ht="15.75" x14ac:dyDescent="0.25">
      <c r="C20" s="208" t="s">
        <v>521</v>
      </c>
      <c r="D20" s="214">
        <v>5</v>
      </c>
      <c r="E20" s="485" t="s">
        <v>890</v>
      </c>
      <c r="F20" s="230">
        <f>IFERROR(VLOOKUP(F$5,mcd!$C$14:$W$46,mercados!$D20,FALSE),"")</f>
        <v>59</v>
      </c>
      <c r="G20" s="184">
        <f>IFERROR(VLOOKUP(G$5,mcd!$C$14:$W$46,mercados!$D20,FALSE),"")</f>
        <v>16</v>
      </c>
      <c r="H20" s="173">
        <f>IFERROR(VLOOKUP(H$5,mcd!$C$14:$W$46,mercados!$D20,FALSE),"")</f>
        <v>0</v>
      </c>
      <c r="I20" s="173">
        <f>IFERROR(VLOOKUP(I$5,mcd!$C$14:$W$46,mercados!$D20,FALSE),"")</f>
        <v>9</v>
      </c>
      <c r="J20" s="173">
        <f>IFERROR(VLOOKUP(J$5,mcd!$C$14:$W$46,mercados!$D20,FALSE),"")</f>
        <v>4</v>
      </c>
      <c r="K20" s="173">
        <f>IFERROR(VLOOKUP(K$5,mcd!$C$14:$W$46,mercados!$D20,FALSE),"")</f>
        <v>3</v>
      </c>
    </row>
    <row r="21" spans="3:12" ht="15.75" x14ac:dyDescent="0.25">
      <c r="D21" s="214"/>
      <c r="E21" s="391"/>
      <c r="F21" s="230"/>
      <c r="G21" s="184"/>
      <c r="H21" s="173"/>
      <c r="I21" s="173"/>
      <c r="J21" s="173"/>
      <c r="K21" s="173"/>
      <c r="L21" s="395"/>
    </row>
    <row r="22" spans="3:12" ht="15.75" x14ac:dyDescent="0.25">
      <c r="D22" s="214"/>
      <c r="E22" s="475" t="s">
        <v>876</v>
      </c>
      <c r="F22" s="230"/>
      <c r="G22" s="184"/>
      <c r="H22" s="173"/>
      <c r="I22" s="173"/>
      <c r="J22" s="173"/>
      <c r="K22" s="173"/>
      <c r="L22" s="395"/>
    </row>
    <row r="23" spans="3:12" ht="15.75" x14ac:dyDescent="0.25">
      <c r="D23" s="214">
        <v>6</v>
      </c>
      <c r="E23" s="280" t="s">
        <v>523</v>
      </c>
      <c r="F23" s="232">
        <f>IFERROR(VLOOKUP(F$5,mcd!$C$14:$S$21,mercados!$D23,FALSE)/F$20*100,"")</f>
        <v>57.627118644067799</v>
      </c>
      <c r="G23" s="190">
        <f>IFERROR(VLOOKUP(G$5,mcd!$C$14:$S$21,mercados!$D23,FALSE)/G$20*100,"")</f>
        <v>56.25</v>
      </c>
    </row>
    <row r="24" spans="3:12" ht="15.75" x14ac:dyDescent="0.25">
      <c r="D24" s="214">
        <v>7</v>
      </c>
      <c r="E24" s="280" t="s">
        <v>524</v>
      </c>
      <c r="F24" s="232">
        <f>IFERROR(VLOOKUP(F$5,mcd!$C$14:$S$21,mercados!$D24,FALSE)/F$20*100,"")</f>
        <v>25.423728813559322</v>
      </c>
      <c r="G24" s="190">
        <f>IFERROR(VLOOKUP(G$5,mcd!$C$14:$S$21,mercados!$D24,FALSE)/G$20*100,"")</f>
        <v>31.25</v>
      </c>
    </row>
    <row r="25" spans="3:12" ht="15.75" x14ac:dyDescent="0.25">
      <c r="D25" s="214">
        <v>8</v>
      </c>
      <c r="E25" s="280" t="s">
        <v>525</v>
      </c>
      <c r="F25" s="232">
        <f>IFERROR(VLOOKUP(F$5,mcd!$C$14:$S$21,mercados!$D25,FALSE)/F$20*100,"")</f>
        <v>16.949152542372879</v>
      </c>
      <c r="G25" s="190">
        <f>IFERROR(VLOOKUP(G$5,mcd!$C$14:$S$21,mercados!$D25,FALSE)/G$20*100,"")</f>
        <v>12.5</v>
      </c>
    </row>
    <row r="26" spans="3:12" ht="15.75" x14ac:dyDescent="0.25">
      <c r="D26" s="214"/>
      <c r="E26" s="391"/>
      <c r="F26" s="230"/>
      <c r="G26" s="184"/>
      <c r="H26" s="173"/>
      <c r="I26" s="173"/>
      <c r="J26" s="173"/>
      <c r="K26" s="173"/>
      <c r="L26" s="395"/>
    </row>
    <row r="27" spans="3:12" ht="15.75" x14ac:dyDescent="0.25">
      <c r="D27" s="214">
        <v>13</v>
      </c>
      <c r="E27" s="489" t="s">
        <v>995</v>
      </c>
      <c r="F27" s="230">
        <f>IFERROR(VLOOKUP(F$5,mcd!$C$14:$W$46,mercados!$D27,FALSE),"")</f>
        <v>5370</v>
      </c>
      <c r="G27" s="184">
        <f>IFERROR(VLOOKUP(G$5,mcd!$C$14:$W$46,mercados!$D27,FALSE),"")</f>
        <v>1333</v>
      </c>
      <c r="H27" s="366">
        <f>IFERROR(VLOOKUP(H$5,mcd!$C$14:$W$46,mercados!$D27,FALSE),"")</f>
        <v>0</v>
      </c>
      <c r="I27" s="366">
        <f>IFERROR(VLOOKUP(I$5,mcd!$C$14:$W$46,mercados!$D27,FALSE),"")</f>
        <v>513</v>
      </c>
      <c r="J27" s="366">
        <f>IFERROR(VLOOKUP(J$5,mcd!$C$14:$W$46,mercados!$D27,FALSE),"")</f>
        <v>120</v>
      </c>
      <c r="K27" s="366">
        <f>IFERROR(VLOOKUP(K$5,mcd!$C$14:$W$46,mercados!$D27,FALSE),"")</f>
        <v>700</v>
      </c>
    </row>
    <row r="28" spans="3:12" ht="11.25" customHeight="1" x14ac:dyDescent="0.25">
      <c r="D28" s="214"/>
      <c r="E28" s="256"/>
      <c r="F28" s="234"/>
      <c r="G28" s="183"/>
      <c r="H28" s="160"/>
      <c r="I28" s="160"/>
      <c r="J28" s="160"/>
      <c r="K28" s="160"/>
    </row>
    <row r="29" spans="3:12" ht="15.75" x14ac:dyDescent="0.25">
      <c r="D29" s="214"/>
      <c r="E29" s="475" t="s">
        <v>877</v>
      </c>
      <c r="F29" s="234"/>
      <c r="G29" s="183"/>
      <c r="H29" s="160"/>
      <c r="I29" s="160"/>
      <c r="J29" s="160"/>
      <c r="K29" s="160"/>
    </row>
    <row r="30" spans="3:12" ht="15.75" x14ac:dyDescent="0.25">
      <c r="D30" s="214">
        <v>14</v>
      </c>
      <c r="E30" s="396" t="s">
        <v>878</v>
      </c>
      <c r="F30" s="232">
        <f>IFERROR(VLOOKUP(F$5,mcd!$C$14:$S$21,mercados!$D30,FALSE)/F$27*100,"")</f>
        <v>27.783985102420854</v>
      </c>
      <c r="G30" s="190">
        <f>IFERROR(VLOOKUP(G$5,mcd!$C$14:$S$21,mercados!$D30,FALSE)/G$27*100,"")</f>
        <v>41.860465116279073</v>
      </c>
    </row>
    <row r="31" spans="3:12" ht="15.75" x14ac:dyDescent="0.25">
      <c r="D31" s="214">
        <v>15</v>
      </c>
      <c r="E31" s="396" t="s">
        <v>879</v>
      </c>
      <c r="F31" s="232">
        <f>IFERROR(VLOOKUP(F$5,mcd!$C$14:$S$21,mercados!$D31,FALSE)/F$27*100,"")</f>
        <v>23.798882681564244</v>
      </c>
      <c r="G31" s="190">
        <f>IFERROR(VLOOKUP(G$5,mcd!$C$14:$S$21,mercados!$D31,FALSE)/G$27*100,"")</f>
        <v>33.083270817704424</v>
      </c>
    </row>
    <row r="32" spans="3:12" ht="15.75" x14ac:dyDescent="0.25">
      <c r="D32" s="214">
        <v>16</v>
      </c>
      <c r="E32" s="396" t="s">
        <v>880</v>
      </c>
      <c r="F32" s="232">
        <f>IFERROR(VLOOKUP(F$5,mcd!$C$14:$S$21,mercados!$D32,FALSE)/F$27*100,"")</f>
        <v>21.806331471135941</v>
      </c>
      <c r="G32" s="190">
        <f>IFERROR(VLOOKUP(G$5,mcd!$C$14:$S$21,mercados!$D32,FALSE)/G$27*100,"")</f>
        <v>2.1755438859714928</v>
      </c>
    </row>
    <row r="33" spans="4:11" ht="15.75" x14ac:dyDescent="0.25">
      <c r="D33" s="214"/>
      <c r="E33" s="396" t="s">
        <v>550</v>
      </c>
      <c r="F33" s="232">
        <f>IFERROR(IF(100-SUM(F30:F32)&lt;100,100-SUM(F30:F32),0/0),"")</f>
        <v>26.610800744878958</v>
      </c>
      <c r="G33" s="190">
        <f t="shared" ref="G33:K33" si="2">IFERROR(IF(100-SUM(G30:G32)&lt;100,100-SUM(G30:G32),0/0),"")</f>
        <v>22.880720180045003</v>
      </c>
      <c r="H33" s="207" t="str">
        <f t="shared" si="2"/>
        <v/>
      </c>
      <c r="I33" s="207" t="str">
        <f t="shared" si="2"/>
        <v/>
      </c>
      <c r="J33" s="207" t="str">
        <f t="shared" si="2"/>
        <v/>
      </c>
      <c r="K33" s="207" t="str">
        <f t="shared" si="2"/>
        <v/>
      </c>
    </row>
    <row r="34" spans="4:11" ht="10.5" customHeight="1" x14ac:dyDescent="0.25">
      <c r="D34" s="214"/>
      <c r="E34" s="280"/>
      <c r="F34" s="232"/>
      <c r="G34" s="190"/>
    </row>
    <row r="35" spans="4:11" ht="15.75" x14ac:dyDescent="0.25">
      <c r="D35" s="214">
        <v>17</v>
      </c>
      <c r="E35" s="490" t="s">
        <v>881</v>
      </c>
      <c r="F35" s="232">
        <f>IFERROR(VLOOKUP(F$5,mcd!$C$14:$S$21,mercados!$D35,FALSE),"")</f>
        <v>36.5</v>
      </c>
      <c r="G35" s="190">
        <f>IFERROR(VLOOKUP(G$5,mcd!$C$14:$S$21,mercados!$D35,FALSE),"")</f>
        <v>51.6</v>
      </c>
    </row>
    <row r="36" spans="4:11" ht="15.75" x14ac:dyDescent="0.25">
      <c r="D36" s="214"/>
      <c r="E36" s="280"/>
      <c r="F36" s="232"/>
      <c r="G36" s="190"/>
    </row>
    <row r="37" spans="4:11" ht="15.75" x14ac:dyDescent="0.25">
      <c r="D37" s="214">
        <v>9</v>
      </c>
      <c r="E37" s="489" t="s">
        <v>882</v>
      </c>
      <c r="F37" s="246">
        <f>IFERROR(VLOOKUP(F$5,mcd!$C$14:$S$21,mercados!$D37,FALSE),"")</f>
        <v>18.899999999999999</v>
      </c>
      <c r="G37" s="186">
        <f>IFERROR(VLOOKUP(G$5,mcd!$C$14:$S$21,mercados!$D37,FALSE),"")</f>
        <v>17.899999999999999</v>
      </c>
    </row>
    <row r="38" spans="4:11" ht="15.75" x14ac:dyDescent="0.25">
      <c r="D38" s="214"/>
      <c r="E38" s="489"/>
      <c r="F38" s="246"/>
      <c r="G38" s="186"/>
    </row>
    <row r="39" spans="4:11" ht="15.75" x14ac:dyDescent="0.25">
      <c r="D39" s="214">
        <v>10</v>
      </c>
      <c r="E39" s="489" t="s">
        <v>883</v>
      </c>
      <c r="F39" s="246">
        <f>IFERROR(VLOOKUP(F$5,mcd!$C$14:$S$21,mercados!$D39,FALSE),"")</f>
        <v>7.9</v>
      </c>
      <c r="G39" s="186">
        <f>IFERROR(VLOOKUP(G$5,mcd!$C$14:$S$21,mercados!$D39,FALSE),"")</f>
        <v>8.1999999999999993</v>
      </c>
    </row>
    <row r="40" spans="4:11" ht="15.75" x14ac:dyDescent="0.25">
      <c r="D40" s="214"/>
      <c r="E40" s="280"/>
      <c r="F40" s="232"/>
      <c r="G40" s="190"/>
    </row>
    <row r="41" spans="4:11" ht="18.75" x14ac:dyDescent="0.25">
      <c r="D41" s="214"/>
      <c r="E41" s="464" t="s">
        <v>884</v>
      </c>
      <c r="F41" s="232"/>
      <c r="G41" s="190"/>
    </row>
    <row r="42" spans="4:11" ht="18.75" x14ac:dyDescent="0.25">
      <c r="D42" s="214"/>
      <c r="E42" s="464"/>
      <c r="F42" s="232"/>
      <c r="G42" s="190"/>
    </row>
    <row r="43" spans="4:11" ht="15.75" x14ac:dyDescent="0.25">
      <c r="D43" s="214"/>
      <c r="E43" s="490" t="s">
        <v>885</v>
      </c>
      <c r="F43" s="232"/>
      <c r="G43" s="190"/>
    </row>
    <row r="44" spans="4:11" ht="15.75" x14ac:dyDescent="0.25">
      <c r="D44" s="214">
        <v>11</v>
      </c>
      <c r="E44" s="396" t="s">
        <v>528</v>
      </c>
      <c r="F44" s="232">
        <f>IFERROR(VLOOKUP(F$5,mcd!$C$14:$S$21,mercados!$D44,FALSE),"")</f>
        <v>58.4</v>
      </c>
      <c r="G44" s="190">
        <f>IFERROR(VLOOKUP(G$5,mcd!$C$14:$S$21,mercados!$D44,FALSE),"")</f>
        <v>64.5</v>
      </c>
    </row>
    <row r="45" spans="4:11" ht="30" x14ac:dyDescent="0.25">
      <c r="D45" s="365">
        <v>18</v>
      </c>
      <c r="E45" s="396" t="s">
        <v>886</v>
      </c>
      <c r="F45" s="232">
        <f>IFERROR(VLOOKUP(F$5,mcd!$C$14:$W$46,mercados!$D45,FALSE),"")</f>
        <v>57.7</v>
      </c>
      <c r="G45" s="190">
        <f>IFERROR(VLOOKUP(G$5,mcd!$C$14:$W$46,mercados!$D45,FALSE),"")</f>
        <v>53.1</v>
      </c>
    </row>
    <row r="46" spans="4:11" ht="30" x14ac:dyDescent="0.25">
      <c r="D46" s="214">
        <v>12</v>
      </c>
      <c r="E46" s="396" t="s">
        <v>887</v>
      </c>
      <c r="F46" s="232">
        <f>IFERROR(VLOOKUP(F$5,mcd!$C$14:$S$21,mercados!$D46,FALSE),"")</f>
        <v>7.3999999999999995</v>
      </c>
      <c r="G46" s="190">
        <f>IFERROR(VLOOKUP(G$5,mcd!$C$14:$S$21,mercados!$D46,FALSE),"")</f>
        <v>9</v>
      </c>
    </row>
    <row r="47" spans="4:11" ht="15.75" x14ac:dyDescent="0.25">
      <c r="D47" s="214"/>
      <c r="E47" s="280"/>
      <c r="F47" s="553"/>
      <c r="G47" s="553"/>
      <c r="H47" s="60"/>
    </row>
    <row r="48" spans="4:11" ht="16.5" x14ac:dyDescent="0.3">
      <c r="D48" s="214"/>
      <c r="E48" s="223" t="s">
        <v>465</v>
      </c>
    </row>
    <row r="49" spans="4:5" ht="16.5" x14ac:dyDescent="0.3">
      <c r="D49" s="214"/>
      <c r="E49" s="224" t="s">
        <v>997</v>
      </c>
    </row>
    <row r="50" spans="4:5" ht="16.5" x14ac:dyDescent="0.3">
      <c r="D50" s="214"/>
      <c r="E50" s="224" t="s">
        <v>897</v>
      </c>
    </row>
    <row r="51" spans="4:5" ht="9" customHeight="1" x14ac:dyDescent="0.3">
      <c r="D51" s="214"/>
      <c r="E51" s="224"/>
    </row>
    <row r="52" spans="4:5" ht="16.5" x14ac:dyDescent="0.3">
      <c r="D52" s="214"/>
      <c r="E52" s="304" t="s">
        <v>851</v>
      </c>
    </row>
    <row r="53" spans="4:5" ht="15.75" x14ac:dyDescent="0.25">
      <c r="D53" s="214"/>
      <c r="E53" s="228"/>
    </row>
    <row r="54" spans="4:5" ht="15.75" x14ac:dyDescent="0.25">
      <c r="D54" s="214"/>
      <c r="E54" s="228"/>
    </row>
    <row r="55" spans="4:5" ht="15.75" x14ac:dyDescent="0.25">
      <c r="D55" s="214"/>
      <c r="E55" s="228"/>
    </row>
    <row r="56" spans="4:5" ht="15.75" x14ac:dyDescent="0.25">
      <c r="D56" s="214"/>
      <c r="E56" s="228"/>
    </row>
    <row r="57" spans="4:5" ht="15.75" x14ac:dyDescent="0.25">
      <c r="D57" s="214"/>
      <c r="E57" s="228"/>
    </row>
    <row r="58" spans="4:5" ht="15.75" x14ac:dyDescent="0.25">
      <c r="D58" s="214"/>
      <c r="E58" s="228"/>
    </row>
    <row r="59" spans="4:5" ht="15.75" x14ac:dyDescent="0.25">
      <c r="D59" s="214"/>
      <c r="E59" s="228"/>
    </row>
    <row r="60" spans="4:5" ht="15.75" x14ac:dyDescent="0.25">
      <c r="D60" s="214"/>
      <c r="E60" s="228"/>
    </row>
    <row r="61" spans="4:5" ht="15.75" x14ac:dyDescent="0.25">
      <c r="D61" s="214"/>
      <c r="E61" s="228"/>
    </row>
    <row r="62" spans="4:5" ht="15.75" x14ac:dyDescent="0.25">
      <c r="D62" s="214"/>
      <c r="E62" s="228"/>
    </row>
    <row r="63" spans="4:5" ht="15.75" x14ac:dyDescent="0.25">
      <c r="D63" s="214"/>
      <c r="E63" s="228"/>
    </row>
    <row r="64" spans="4:5" ht="15.75" x14ac:dyDescent="0.25">
      <c r="D64" s="214"/>
      <c r="E64" s="228"/>
    </row>
    <row r="65" spans="4:49" ht="15.75" x14ac:dyDescent="0.25">
      <c r="D65" s="214"/>
      <c r="E65" s="228"/>
    </row>
    <row r="66" spans="4:49" ht="15.75" x14ac:dyDescent="0.25">
      <c r="D66" s="214"/>
      <c r="E66" s="228"/>
    </row>
    <row r="67" spans="4:49" ht="15.75" x14ac:dyDescent="0.25">
      <c r="D67" s="214"/>
      <c r="E67" s="228"/>
    </row>
    <row r="68" spans="4:49" ht="15.75" x14ac:dyDescent="0.25">
      <c r="D68" s="214"/>
      <c r="E68" s="228"/>
    </row>
    <row r="69" spans="4:49" ht="15.75" x14ac:dyDescent="0.25">
      <c r="D69" s="214"/>
      <c r="E69" s="228"/>
    </row>
    <row r="70" spans="4:49" ht="15.75" x14ac:dyDescent="0.25">
      <c r="D70" s="214"/>
      <c r="E70" s="228"/>
    </row>
    <row r="71" spans="4:49" ht="15.75" x14ac:dyDescent="0.25">
      <c r="D71" s="214"/>
      <c r="E71" s="228"/>
    </row>
    <row r="72" spans="4:49" ht="15.75" x14ac:dyDescent="0.25">
      <c r="D72" s="214"/>
      <c r="E72" s="228"/>
    </row>
    <row r="73" spans="4:49" ht="15.75" x14ac:dyDescent="0.25">
      <c r="D73" s="214"/>
      <c r="E73" s="228"/>
    </row>
    <row r="74" spans="4:49" ht="15.75" x14ac:dyDescent="0.25">
      <c r="D74" s="214"/>
      <c r="E74" s="228"/>
    </row>
    <row r="75" spans="4:49" x14ac:dyDescent="0.25">
      <c r="AO75" s="47"/>
      <c r="AP75" s="47"/>
      <c r="AQ75" s="47"/>
      <c r="AR75" s="47"/>
      <c r="AS75" s="47"/>
      <c r="AT75" s="47"/>
      <c r="AU75" s="47"/>
      <c r="AV75" s="47"/>
      <c r="AW75" s="47"/>
    </row>
    <row r="76" spans="4:49" x14ac:dyDescent="0.25">
      <c r="AO76" s="47"/>
      <c r="AP76" s="47"/>
      <c r="AQ76" s="47"/>
      <c r="AR76" s="47"/>
      <c r="AS76" s="47"/>
      <c r="AT76" s="47"/>
      <c r="AU76" s="47"/>
      <c r="AV76" s="47"/>
      <c r="AW76" s="47"/>
    </row>
    <row r="77" spans="4:49" x14ac:dyDescent="0.25">
      <c r="AO77" s="47"/>
      <c r="AP77" s="47"/>
      <c r="AQ77" s="47"/>
      <c r="AR77" s="47"/>
      <c r="AS77" s="47"/>
      <c r="AT77" s="47"/>
      <c r="AU77" s="47"/>
      <c r="AV77" s="47"/>
      <c r="AW77" s="47"/>
    </row>
    <row r="78" spans="4:49" x14ac:dyDescent="0.25">
      <c r="AO78" s="47"/>
      <c r="AP78" s="47"/>
      <c r="AQ78" s="47"/>
      <c r="AR78" s="47"/>
      <c r="AS78" s="47"/>
      <c r="AT78" s="47"/>
      <c r="AU78" s="47"/>
      <c r="AV78" s="47"/>
      <c r="AW78" s="47"/>
    </row>
    <row r="79" spans="4:49" x14ac:dyDescent="0.25">
      <c r="AO79" s="47"/>
      <c r="AP79" s="47"/>
      <c r="AQ79" s="47"/>
      <c r="AR79" s="47"/>
      <c r="AS79" s="47"/>
      <c r="AT79" s="47"/>
      <c r="AU79" s="47"/>
      <c r="AV79" s="47"/>
      <c r="AW79" s="47"/>
    </row>
    <row r="80" spans="4:49" x14ac:dyDescent="0.25">
      <c r="AO80" s="47"/>
      <c r="AP80" s="47"/>
      <c r="AQ80" s="47"/>
      <c r="AR80" s="47"/>
      <c r="AS80" s="47"/>
      <c r="AT80" s="47"/>
      <c r="AU80" s="47"/>
      <c r="AV80" s="47"/>
      <c r="AW80" s="47"/>
    </row>
    <row r="81" spans="41:49" x14ac:dyDescent="0.25">
      <c r="AO81" s="47"/>
      <c r="AP81" s="47"/>
      <c r="AQ81" s="47"/>
      <c r="AR81" s="47"/>
      <c r="AS81" s="47"/>
      <c r="AT81" s="47"/>
      <c r="AU81" s="47"/>
      <c r="AV81" s="47"/>
      <c r="AW81" s="47"/>
    </row>
    <row r="82" spans="41:49" x14ac:dyDescent="0.25">
      <c r="AO82" s="47"/>
      <c r="AP82" s="47"/>
      <c r="AQ82" s="47"/>
      <c r="AR82" s="47"/>
      <c r="AS82" s="47"/>
      <c r="AT82" s="47"/>
      <c r="AU82" s="47"/>
      <c r="AV82" s="47"/>
      <c r="AW82" s="47"/>
    </row>
    <row r="83" spans="41:49" x14ac:dyDescent="0.25">
      <c r="AO83" s="47"/>
      <c r="AP83" s="47"/>
      <c r="AQ83" s="47"/>
      <c r="AR83" s="47"/>
      <c r="AS83" s="47"/>
      <c r="AT83" s="47"/>
      <c r="AU83" s="47"/>
      <c r="AV83" s="47"/>
      <c r="AW83" s="47"/>
    </row>
    <row r="84" spans="41:49" x14ac:dyDescent="0.25">
      <c r="AO84" s="47"/>
      <c r="AP84" s="47"/>
      <c r="AQ84" s="47"/>
      <c r="AR84" s="47"/>
      <c r="AS84" s="47"/>
      <c r="AT84" s="47"/>
      <c r="AU84" s="47"/>
      <c r="AV84" s="47"/>
      <c r="AW84" s="47"/>
    </row>
    <row r="85" spans="41:49" x14ac:dyDescent="0.25">
      <c r="AO85" s="47"/>
      <c r="AP85" s="47"/>
      <c r="AQ85" s="47"/>
      <c r="AR85" s="47"/>
      <c r="AS85" s="47"/>
      <c r="AT85" s="47"/>
      <c r="AU85" s="47"/>
      <c r="AV85" s="47"/>
      <c r="AW85" s="47"/>
    </row>
    <row r="86" spans="41:49" x14ac:dyDescent="0.25">
      <c r="AO86" s="47"/>
      <c r="AP86" s="47"/>
      <c r="AQ86" s="47"/>
      <c r="AR86" s="47"/>
      <c r="AS86" s="47"/>
      <c r="AT86" s="47"/>
      <c r="AU86" s="47"/>
      <c r="AV86" s="47"/>
      <c r="AW86" s="47"/>
    </row>
    <row r="87" spans="41:49" x14ac:dyDescent="0.25">
      <c r="AO87" s="47"/>
      <c r="AP87" s="47"/>
      <c r="AQ87" s="47"/>
      <c r="AR87" s="47"/>
      <c r="AS87" s="47"/>
      <c r="AT87" s="47"/>
      <c r="AU87" s="47"/>
      <c r="AV87" s="47"/>
      <c r="AW87" s="47"/>
    </row>
    <row r="88" spans="41:49" x14ac:dyDescent="0.25">
      <c r="AO88" s="47"/>
      <c r="AP88" s="47"/>
      <c r="AQ88" s="47"/>
      <c r="AR88" s="47"/>
      <c r="AS88" s="47"/>
      <c r="AT88" s="47"/>
      <c r="AU88" s="47"/>
      <c r="AV88" s="47"/>
      <c r="AW88" s="47"/>
    </row>
    <row r="89" spans="41:49" x14ac:dyDescent="0.25">
      <c r="AO89" s="47"/>
      <c r="AP89" s="47"/>
      <c r="AQ89" s="47"/>
      <c r="AR89" s="47"/>
      <c r="AS89" s="47"/>
      <c r="AT89" s="47"/>
      <c r="AU89" s="47"/>
      <c r="AV89" s="47"/>
      <c r="AW89" s="47"/>
    </row>
    <row r="90" spans="41:49" x14ac:dyDescent="0.25">
      <c r="AO90" s="47"/>
      <c r="AP90" s="47"/>
      <c r="AQ90" s="47"/>
      <c r="AR90" s="47"/>
      <c r="AS90" s="47"/>
      <c r="AT90" s="47"/>
      <c r="AU90" s="47"/>
      <c r="AV90" s="47"/>
      <c r="AW90" s="47"/>
    </row>
    <row r="91" spans="41:49" x14ac:dyDescent="0.25">
      <c r="AO91" s="47"/>
      <c r="AP91" s="47"/>
      <c r="AQ91" s="47"/>
      <c r="AR91" s="47"/>
      <c r="AS91" s="47"/>
      <c r="AT91" s="47"/>
      <c r="AU91" s="47"/>
      <c r="AV91" s="47"/>
      <c r="AW91" s="47"/>
    </row>
    <row r="92" spans="41:49" x14ac:dyDescent="0.25">
      <c r="AO92" s="47"/>
      <c r="AP92" s="47"/>
      <c r="AQ92" s="47"/>
      <c r="AR92" s="47"/>
      <c r="AS92" s="47"/>
      <c r="AT92" s="47"/>
      <c r="AU92" s="47"/>
      <c r="AV92" s="47"/>
      <c r="AW92" s="47"/>
    </row>
    <row r="93" spans="41:49" x14ac:dyDescent="0.25">
      <c r="AO93" s="47"/>
      <c r="AP93" s="47"/>
      <c r="AQ93" s="47"/>
      <c r="AR93" s="47"/>
      <c r="AS93" s="47"/>
      <c r="AT93" s="47"/>
      <c r="AU93" s="47"/>
      <c r="AV93" s="47"/>
      <c r="AW93" s="47"/>
    </row>
    <row r="94" spans="41:49" x14ac:dyDescent="0.25">
      <c r="AO94" s="47"/>
      <c r="AP94" s="47"/>
      <c r="AQ94" s="47"/>
      <c r="AR94" s="47"/>
      <c r="AS94" s="47"/>
      <c r="AT94" s="47"/>
      <c r="AU94" s="47"/>
      <c r="AV94" s="47"/>
      <c r="AW94" s="47"/>
    </row>
    <row r="95" spans="41:49" x14ac:dyDescent="0.25">
      <c r="AO95" s="47"/>
      <c r="AP95" s="47"/>
      <c r="AQ95" s="47"/>
      <c r="AR95" s="47"/>
      <c r="AS95" s="47"/>
      <c r="AT95" s="47"/>
      <c r="AU95" s="47"/>
      <c r="AV95" s="47"/>
      <c r="AW95" s="47"/>
    </row>
    <row r="96" spans="41:49" x14ac:dyDescent="0.25">
      <c r="AO96" s="47"/>
      <c r="AP96" s="47"/>
      <c r="AQ96" s="47"/>
      <c r="AR96" s="47"/>
      <c r="AS96" s="47"/>
      <c r="AT96" s="47"/>
      <c r="AU96" s="47"/>
      <c r="AV96" s="47"/>
      <c r="AW96" s="47"/>
    </row>
    <row r="97" spans="41:49" x14ac:dyDescent="0.25">
      <c r="AO97" s="47"/>
      <c r="AP97" s="47"/>
      <c r="AQ97" s="47"/>
      <c r="AR97" s="47"/>
      <c r="AS97" s="47"/>
      <c r="AT97" s="47"/>
      <c r="AU97" s="47"/>
      <c r="AV97" s="47"/>
      <c r="AW97" s="47"/>
    </row>
    <row r="98" spans="41:49" x14ac:dyDescent="0.25">
      <c r="AO98" s="47"/>
      <c r="AP98" s="47"/>
      <c r="AQ98" s="47"/>
      <c r="AR98" s="47"/>
      <c r="AS98" s="47"/>
      <c r="AT98" s="47"/>
      <c r="AU98" s="47"/>
      <c r="AV98" s="47"/>
      <c r="AW98" s="47"/>
    </row>
    <row r="99" spans="41:49" x14ac:dyDescent="0.25">
      <c r="AO99" s="47"/>
      <c r="AP99" s="47"/>
      <c r="AQ99" s="47"/>
      <c r="AR99" s="47"/>
      <c r="AS99" s="47"/>
      <c r="AT99" s="47"/>
      <c r="AU99" s="47"/>
      <c r="AV99" s="47"/>
      <c r="AW99" s="47"/>
    </row>
    <row r="100" spans="41:49" x14ac:dyDescent="0.25">
      <c r="AO100" s="47"/>
      <c r="AP100" s="47"/>
      <c r="AQ100" s="47"/>
      <c r="AR100" s="47"/>
      <c r="AS100" s="47"/>
      <c r="AT100" s="47"/>
      <c r="AU100" s="47"/>
      <c r="AV100" s="47"/>
      <c r="AW100" s="47"/>
    </row>
    <row r="101" spans="41:49" x14ac:dyDescent="0.25">
      <c r="AO101" s="47"/>
      <c r="AP101" s="47"/>
      <c r="AQ101" s="47"/>
      <c r="AR101" s="47"/>
      <c r="AS101" s="47"/>
      <c r="AT101" s="47"/>
      <c r="AU101" s="47"/>
      <c r="AV101" s="47"/>
      <c r="AW101" s="47"/>
    </row>
    <row r="102" spans="41:49" x14ac:dyDescent="0.25">
      <c r="AO102" s="47"/>
      <c r="AP102" s="47"/>
      <c r="AQ102" s="47"/>
      <c r="AR102" s="47"/>
      <c r="AS102" s="47"/>
      <c r="AT102" s="47"/>
      <c r="AU102" s="47"/>
      <c r="AV102" s="47"/>
      <c r="AW102" s="47"/>
    </row>
    <row r="103" spans="41:49" x14ac:dyDescent="0.25">
      <c r="AO103" s="47"/>
      <c r="AP103" s="47"/>
      <c r="AQ103" s="47"/>
      <c r="AR103" s="47"/>
      <c r="AS103" s="47"/>
      <c r="AT103" s="47"/>
      <c r="AU103" s="47"/>
      <c r="AV103" s="47"/>
      <c r="AW103" s="47"/>
    </row>
    <row r="104" spans="41:49" x14ac:dyDescent="0.25">
      <c r="AO104" s="47"/>
      <c r="AP104" s="47"/>
      <c r="AQ104" s="47"/>
      <c r="AR104" s="47"/>
      <c r="AS104" s="47"/>
      <c r="AT104" s="47"/>
      <c r="AU104" s="47"/>
      <c r="AV104" s="47"/>
      <c r="AW104" s="47"/>
    </row>
    <row r="105" spans="41:49" x14ac:dyDescent="0.25">
      <c r="AO105" s="47"/>
      <c r="AP105" s="47"/>
      <c r="AQ105" s="47"/>
      <c r="AR105" s="47"/>
      <c r="AS105" s="47"/>
      <c r="AT105" s="47"/>
      <c r="AU105" s="47"/>
      <c r="AV105" s="47"/>
      <c r="AW105" s="47"/>
    </row>
    <row r="106" spans="41:49" x14ac:dyDescent="0.25">
      <c r="AO106" s="47"/>
      <c r="AP106" s="47"/>
      <c r="AQ106" s="47"/>
      <c r="AR106" s="47"/>
      <c r="AS106" s="47"/>
      <c r="AT106" s="47"/>
      <c r="AU106" s="47"/>
      <c r="AV106" s="47"/>
      <c r="AW106" s="47"/>
    </row>
    <row r="107" spans="41:49" x14ac:dyDescent="0.25">
      <c r="AO107" s="47"/>
      <c r="AP107" s="47"/>
      <c r="AQ107" s="47"/>
      <c r="AR107" s="47"/>
      <c r="AS107" s="47"/>
      <c r="AT107" s="47"/>
      <c r="AU107" s="47"/>
      <c r="AV107" s="47"/>
      <c r="AW107" s="47"/>
    </row>
    <row r="108" spans="41:49" x14ac:dyDescent="0.25">
      <c r="AO108" s="47"/>
      <c r="AP108" s="47"/>
      <c r="AQ108" s="47"/>
      <c r="AR108" s="47"/>
      <c r="AS108" s="47"/>
      <c r="AT108" s="47"/>
      <c r="AU108" s="47"/>
      <c r="AV108" s="47"/>
      <c r="AW108" s="47"/>
    </row>
    <row r="109" spans="41:49" x14ac:dyDescent="0.25">
      <c r="AO109" s="47"/>
      <c r="AP109" s="47"/>
      <c r="AQ109" s="47"/>
      <c r="AR109" s="47"/>
      <c r="AS109" s="47"/>
      <c r="AT109" s="47"/>
      <c r="AU109" s="47"/>
      <c r="AV109" s="47"/>
      <c r="AW109" s="47"/>
    </row>
    <row r="110" spans="41:49" x14ac:dyDescent="0.25">
      <c r="AO110" s="47"/>
      <c r="AP110" s="47"/>
      <c r="AQ110" s="47"/>
      <c r="AR110" s="47"/>
      <c r="AS110" s="47"/>
      <c r="AT110" s="47"/>
      <c r="AU110" s="47"/>
      <c r="AV110" s="47"/>
      <c r="AW110" s="47"/>
    </row>
    <row r="111" spans="41:49" x14ac:dyDescent="0.25">
      <c r="AO111" s="47"/>
      <c r="AP111" s="47"/>
      <c r="AQ111" s="47"/>
      <c r="AR111" s="47"/>
      <c r="AS111" s="47"/>
      <c r="AT111" s="47"/>
      <c r="AU111" s="47"/>
      <c r="AV111" s="47"/>
      <c r="AW111" s="47"/>
    </row>
    <row r="112" spans="41:49" x14ac:dyDescent="0.25">
      <c r="AO112" s="47"/>
      <c r="AP112" s="47"/>
      <c r="AQ112" s="47"/>
      <c r="AR112" s="47"/>
      <c r="AS112" s="47"/>
      <c r="AT112" s="47"/>
      <c r="AU112" s="47"/>
      <c r="AV112" s="47"/>
      <c r="AW112" s="47"/>
    </row>
    <row r="113" spans="41:49" x14ac:dyDescent="0.25">
      <c r="AO113" s="47"/>
      <c r="AP113" s="47"/>
      <c r="AQ113" s="47"/>
      <c r="AR113" s="47"/>
      <c r="AS113" s="47"/>
      <c r="AT113" s="47"/>
      <c r="AU113" s="47"/>
      <c r="AV113" s="47"/>
      <c r="AW113" s="47"/>
    </row>
    <row r="114" spans="41:49" x14ac:dyDescent="0.25">
      <c r="AO114" s="47"/>
      <c r="AP114" s="47"/>
      <c r="AQ114" s="47"/>
      <c r="AR114" s="47"/>
      <c r="AS114" s="47"/>
      <c r="AT114" s="47"/>
      <c r="AU114" s="47"/>
      <c r="AV114" s="47"/>
      <c r="AW114" s="47"/>
    </row>
    <row r="115" spans="41:49" x14ac:dyDescent="0.25">
      <c r="AO115" s="47"/>
      <c r="AP115" s="47"/>
      <c r="AQ115" s="47"/>
      <c r="AR115" s="47"/>
      <c r="AS115" s="47"/>
      <c r="AT115" s="47"/>
      <c r="AU115" s="47"/>
      <c r="AV115" s="47"/>
      <c r="AW115" s="47"/>
    </row>
    <row r="116" spans="41:49" x14ac:dyDescent="0.25">
      <c r="AO116" s="47"/>
      <c r="AP116" s="47"/>
      <c r="AQ116" s="47"/>
      <c r="AR116" s="47"/>
      <c r="AS116" s="47"/>
      <c r="AT116" s="47"/>
      <c r="AU116" s="47"/>
      <c r="AV116" s="47"/>
      <c r="AW116" s="47"/>
    </row>
    <row r="117" spans="41:49" x14ac:dyDescent="0.25">
      <c r="AO117" s="47"/>
      <c r="AP117" s="47"/>
      <c r="AQ117" s="47"/>
      <c r="AR117" s="47"/>
      <c r="AS117" s="47"/>
      <c r="AT117" s="47"/>
      <c r="AU117" s="47"/>
      <c r="AV117" s="47"/>
      <c r="AW117" s="47"/>
    </row>
    <row r="118" spans="41:49" x14ac:dyDescent="0.25">
      <c r="AO118" s="47"/>
      <c r="AP118" s="47"/>
      <c r="AQ118" s="47"/>
      <c r="AR118" s="47"/>
      <c r="AS118" s="47"/>
      <c r="AT118" s="47"/>
      <c r="AU118" s="47"/>
      <c r="AV118" s="47"/>
      <c r="AW118" s="47"/>
    </row>
    <row r="119" spans="41:49" x14ac:dyDescent="0.25">
      <c r="AO119" s="47"/>
      <c r="AP119" s="47"/>
      <c r="AQ119" s="47"/>
      <c r="AR119" s="47"/>
      <c r="AS119" s="47"/>
      <c r="AT119" s="47"/>
      <c r="AU119" s="47"/>
      <c r="AV119" s="47"/>
      <c r="AW119" s="47"/>
    </row>
    <row r="120" spans="41:49" x14ac:dyDescent="0.25">
      <c r="AO120" s="47"/>
      <c r="AP120" s="47"/>
      <c r="AQ120" s="47"/>
      <c r="AR120" s="47"/>
      <c r="AS120" s="47"/>
      <c r="AT120" s="47"/>
      <c r="AU120" s="47"/>
      <c r="AV120" s="47"/>
      <c r="AW120" s="47"/>
    </row>
    <row r="121" spans="41:49" x14ac:dyDescent="0.25">
      <c r="AO121" s="47"/>
      <c r="AP121" s="47"/>
      <c r="AQ121" s="47"/>
      <c r="AR121" s="47"/>
      <c r="AS121" s="47"/>
      <c r="AT121" s="47"/>
      <c r="AU121" s="47"/>
      <c r="AV121" s="47"/>
      <c r="AW121" s="47"/>
    </row>
    <row r="122" spans="41:49" x14ac:dyDescent="0.25">
      <c r="AO122" s="47"/>
      <c r="AP122" s="47"/>
      <c r="AQ122" s="47"/>
      <c r="AR122" s="47"/>
      <c r="AS122" s="47"/>
      <c r="AT122" s="47"/>
      <c r="AU122" s="47"/>
      <c r="AV122" s="47"/>
      <c r="AW122" s="47"/>
    </row>
    <row r="123" spans="41:49" x14ac:dyDescent="0.25">
      <c r="AO123" s="47"/>
      <c r="AP123" s="47"/>
      <c r="AQ123" s="47"/>
      <c r="AR123" s="47"/>
      <c r="AS123" s="47"/>
      <c r="AT123" s="47"/>
      <c r="AU123" s="47"/>
      <c r="AV123" s="47"/>
      <c r="AW123" s="47"/>
    </row>
    <row r="124" spans="41:49" x14ac:dyDescent="0.25">
      <c r="AO124" s="47"/>
      <c r="AP124" s="47"/>
      <c r="AQ124" s="47"/>
      <c r="AR124" s="47"/>
      <c r="AS124" s="47"/>
      <c r="AT124" s="47"/>
      <c r="AU124" s="47"/>
      <c r="AV124" s="47"/>
      <c r="AW124" s="47"/>
    </row>
    <row r="125" spans="41:49" x14ac:dyDescent="0.25">
      <c r="AO125" s="47"/>
      <c r="AP125" s="47"/>
      <c r="AQ125" s="47"/>
      <c r="AR125" s="47"/>
      <c r="AS125" s="47"/>
      <c r="AT125" s="47"/>
      <c r="AU125" s="47"/>
      <c r="AV125" s="47"/>
      <c r="AW125" s="47"/>
    </row>
    <row r="126" spans="41:49" x14ac:dyDescent="0.25">
      <c r="AO126" s="47"/>
      <c r="AP126" s="47"/>
      <c r="AQ126" s="47"/>
      <c r="AR126" s="47"/>
      <c r="AS126" s="47"/>
      <c r="AT126" s="47"/>
      <c r="AU126" s="47"/>
      <c r="AV126" s="47"/>
      <c r="AW126" s="47"/>
    </row>
    <row r="127" spans="41:49" x14ac:dyDescent="0.25">
      <c r="AO127" s="47"/>
      <c r="AP127" s="47"/>
      <c r="AQ127" s="47"/>
      <c r="AR127" s="47"/>
      <c r="AS127" s="47"/>
      <c r="AT127" s="47"/>
      <c r="AU127" s="47"/>
      <c r="AV127" s="47"/>
      <c r="AW127" s="47"/>
    </row>
    <row r="128" spans="41:49" x14ac:dyDescent="0.25">
      <c r="AO128" s="47"/>
      <c r="AP128" s="47"/>
      <c r="AQ128" s="47"/>
      <c r="AR128" s="47"/>
      <c r="AS128" s="47"/>
      <c r="AT128" s="47"/>
      <c r="AU128" s="47"/>
      <c r="AV128" s="47"/>
      <c r="AW128" s="47"/>
    </row>
    <row r="129" spans="41:49" x14ac:dyDescent="0.25">
      <c r="AO129" s="47"/>
      <c r="AP129" s="47"/>
      <c r="AQ129" s="47"/>
      <c r="AR129" s="47"/>
      <c r="AS129" s="47"/>
      <c r="AT129" s="47"/>
      <c r="AU129" s="47"/>
      <c r="AV129" s="47"/>
      <c r="AW129" s="47"/>
    </row>
    <row r="130" spans="41:49" x14ac:dyDescent="0.25">
      <c r="AO130" s="47"/>
      <c r="AP130" s="47"/>
      <c r="AQ130" s="47"/>
      <c r="AR130" s="47"/>
      <c r="AS130" s="47"/>
      <c r="AT130" s="47"/>
      <c r="AU130" s="47"/>
      <c r="AV130" s="47"/>
      <c r="AW130" s="47"/>
    </row>
    <row r="131" spans="41:49" x14ac:dyDescent="0.25">
      <c r="AO131" s="47"/>
      <c r="AP131" s="47"/>
      <c r="AQ131" s="47"/>
      <c r="AR131" s="47"/>
      <c r="AS131" s="47"/>
      <c r="AT131" s="47"/>
      <c r="AU131" s="47"/>
      <c r="AV131" s="47"/>
      <c r="AW131" s="47"/>
    </row>
    <row r="132" spans="41:49" x14ac:dyDescent="0.25">
      <c r="AO132" s="47"/>
      <c r="AP132" s="47"/>
      <c r="AQ132" s="47"/>
      <c r="AR132" s="47"/>
      <c r="AS132" s="47"/>
      <c r="AT132" s="47"/>
      <c r="AU132" s="47"/>
      <c r="AV132" s="47"/>
      <c r="AW132" s="47"/>
    </row>
    <row r="133" spans="41:49" x14ac:dyDescent="0.25">
      <c r="AO133" s="47"/>
      <c r="AP133" s="47"/>
      <c r="AQ133" s="47"/>
      <c r="AR133" s="47"/>
      <c r="AS133" s="47"/>
      <c r="AT133" s="47"/>
      <c r="AU133" s="47"/>
      <c r="AV133" s="47"/>
      <c r="AW133" s="47"/>
    </row>
    <row r="134" spans="41:49" x14ac:dyDescent="0.25">
      <c r="AO134" s="47"/>
      <c r="AP134" s="47"/>
      <c r="AQ134" s="47"/>
      <c r="AR134" s="47"/>
      <c r="AS134" s="47"/>
      <c r="AT134" s="47"/>
      <c r="AU134" s="47"/>
      <c r="AV134" s="47"/>
      <c r="AW134" s="47"/>
    </row>
    <row r="135" spans="41:49" x14ac:dyDescent="0.25">
      <c r="AO135" s="47"/>
      <c r="AP135" s="47"/>
      <c r="AQ135" s="47"/>
      <c r="AR135" s="47"/>
      <c r="AS135" s="47"/>
      <c r="AT135" s="47"/>
      <c r="AU135" s="47"/>
      <c r="AV135" s="47"/>
      <c r="AW135" s="47"/>
    </row>
    <row r="136" spans="41:49" x14ac:dyDescent="0.25">
      <c r="AO136" s="47"/>
      <c r="AP136" s="47"/>
      <c r="AQ136" s="47"/>
      <c r="AR136" s="47"/>
      <c r="AS136" s="47"/>
      <c r="AT136" s="47"/>
      <c r="AU136" s="47"/>
      <c r="AV136" s="47"/>
      <c r="AW136" s="47"/>
    </row>
    <row r="137" spans="41:49" x14ac:dyDescent="0.25">
      <c r="AO137" s="47"/>
      <c r="AP137" s="47"/>
      <c r="AQ137" s="47"/>
      <c r="AR137" s="47"/>
      <c r="AS137" s="47"/>
      <c r="AT137" s="47"/>
      <c r="AU137" s="47"/>
      <c r="AV137" s="47"/>
      <c r="AW137" s="47"/>
    </row>
    <row r="138" spans="41:49" x14ac:dyDescent="0.25">
      <c r="AO138" s="47"/>
      <c r="AP138" s="47"/>
      <c r="AQ138" s="47"/>
      <c r="AR138" s="47"/>
      <c r="AS138" s="47"/>
      <c r="AT138" s="47"/>
      <c r="AU138" s="47"/>
      <c r="AV138" s="47"/>
      <c r="AW138" s="47"/>
    </row>
    <row r="139" spans="41:49" x14ac:dyDescent="0.25">
      <c r="AO139" s="47"/>
      <c r="AP139" s="47"/>
      <c r="AQ139" s="47"/>
      <c r="AR139" s="47"/>
      <c r="AS139" s="47"/>
      <c r="AT139" s="47"/>
      <c r="AU139" s="47"/>
      <c r="AV139" s="47"/>
      <c r="AW139" s="47"/>
    </row>
    <row r="140" spans="41:49" x14ac:dyDescent="0.25">
      <c r="AO140" s="47"/>
      <c r="AP140" s="47"/>
      <c r="AQ140" s="47"/>
      <c r="AR140" s="47"/>
      <c r="AS140" s="47"/>
      <c r="AT140" s="47"/>
      <c r="AU140" s="47"/>
      <c r="AV140" s="47"/>
      <c r="AW140" s="47"/>
    </row>
    <row r="141" spans="41:49" x14ac:dyDescent="0.25">
      <c r="AO141" s="47"/>
      <c r="AP141" s="47"/>
      <c r="AQ141" s="47"/>
      <c r="AR141" s="47"/>
      <c r="AS141" s="47"/>
      <c r="AT141" s="47"/>
      <c r="AU141" s="47"/>
      <c r="AV141" s="47"/>
      <c r="AW141" s="47"/>
    </row>
    <row r="142" spans="41:49" x14ac:dyDescent="0.25">
      <c r="AO142" s="47"/>
      <c r="AP142" s="47"/>
      <c r="AQ142" s="47"/>
      <c r="AR142" s="47"/>
      <c r="AS142" s="47"/>
      <c r="AT142" s="47"/>
      <c r="AU142" s="47"/>
      <c r="AV142" s="47"/>
      <c r="AW142" s="47"/>
    </row>
    <row r="143" spans="41:49" x14ac:dyDescent="0.25">
      <c r="AO143" s="47"/>
      <c r="AP143" s="47"/>
      <c r="AQ143" s="47"/>
      <c r="AR143" s="47"/>
      <c r="AS143" s="47"/>
      <c r="AT143" s="47"/>
      <c r="AU143" s="47"/>
      <c r="AV143" s="47"/>
      <c r="AW143" s="47"/>
    </row>
    <row r="144" spans="41:49" x14ac:dyDescent="0.25">
      <c r="AO144" s="47"/>
      <c r="AP144" s="47"/>
      <c r="AQ144" s="47"/>
      <c r="AR144" s="47"/>
      <c r="AS144" s="47"/>
      <c r="AT144" s="47"/>
      <c r="AU144" s="47"/>
      <c r="AV144" s="47"/>
      <c r="AW144" s="47"/>
    </row>
    <row r="145" spans="41:49" x14ac:dyDescent="0.25">
      <c r="AO145" s="47"/>
      <c r="AP145" s="47"/>
      <c r="AQ145" s="47"/>
      <c r="AR145" s="47"/>
      <c r="AS145" s="47"/>
      <c r="AT145" s="47"/>
      <c r="AU145" s="47"/>
      <c r="AV145" s="47"/>
      <c r="AW145" s="47"/>
    </row>
    <row r="146" spans="41:49" x14ac:dyDescent="0.25">
      <c r="AO146" s="47"/>
      <c r="AP146" s="47"/>
      <c r="AQ146" s="47"/>
      <c r="AR146" s="47"/>
      <c r="AS146" s="47"/>
      <c r="AT146" s="47"/>
      <c r="AU146" s="47"/>
      <c r="AV146" s="47"/>
      <c r="AW146" s="47"/>
    </row>
    <row r="147" spans="41:49" x14ac:dyDescent="0.25">
      <c r="AO147" s="47"/>
      <c r="AP147" s="47"/>
      <c r="AQ147" s="47"/>
      <c r="AR147" s="47"/>
      <c r="AS147" s="47"/>
      <c r="AT147" s="47"/>
      <c r="AU147" s="47"/>
      <c r="AV147" s="47"/>
      <c r="AW147" s="47"/>
    </row>
    <row r="148" spans="41:49" x14ac:dyDescent="0.25">
      <c r="AO148" s="47"/>
      <c r="AP148" s="47"/>
      <c r="AQ148" s="47"/>
      <c r="AR148" s="47"/>
      <c r="AS148" s="47"/>
      <c r="AT148" s="47"/>
      <c r="AU148" s="47"/>
      <c r="AV148" s="47"/>
      <c r="AW148" s="47"/>
    </row>
    <row r="149" spans="41:49" x14ac:dyDescent="0.25">
      <c r="AO149" s="47"/>
      <c r="AP149" s="47"/>
      <c r="AQ149" s="47"/>
      <c r="AR149" s="47"/>
      <c r="AS149" s="47"/>
      <c r="AT149" s="47"/>
      <c r="AU149" s="47"/>
      <c r="AV149" s="47"/>
      <c r="AW149" s="47"/>
    </row>
    <row r="150" spans="41:49" x14ac:dyDescent="0.25">
      <c r="AO150" s="47"/>
      <c r="AP150" s="47"/>
      <c r="AQ150" s="47"/>
      <c r="AR150" s="47"/>
      <c r="AS150" s="47"/>
      <c r="AT150" s="47"/>
      <c r="AU150" s="47"/>
      <c r="AV150" s="47"/>
      <c r="AW150" s="47"/>
    </row>
    <row r="151" spans="41:49" x14ac:dyDescent="0.25">
      <c r="AO151" s="47"/>
      <c r="AP151" s="47"/>
      <c r="AQ151" s="47"/>
      <c r="AR151" s="47"/>
      <c r="AS151" s="47"/>
      <c r="AT151" s="47"/>
      <c r="AU151" s="47"/>
      <c r="AV151" s="47"/>
      <c r="AW151" s="47"/>
    </row>
    <row r="152" spans="41:49" x14ac:dyDescent="0.25">
      <c r="AO152" s="47"/>
      <c r="AP152" s="47"/>
      <c r="AQ152" s="47"/>
      <c r="AR152" s="47"/>
      <c r="AS152" s="47"/>
      <c r="AT152" s="47"/>
      <c r="AU152" s="47"/>
      <c r="AV152" s="47"/>
      <c r="AW152" s="47"/>
    </row>
    <row r="153" spans="41:49" x14ac:dyDescent="0.25">
      <c r="AO153" s="47"/>
      <c r="AP153" s="47"/>
      <c r="AQ153" s="47"/>
      <c r="AR153" s="47"/>
      <c r="AS153" s="47"/>
      <c r="AT153" s="47"/>
      <c r="AU153" s="47"/>
      <c r="AV153" s="47"/>
      <c r="AW153" s="47"/>
    </row>
    <row r="154" spans="41:49" x14ac:dyDescent="0.25">
      <c r="AO154" s="47"/>
      <c r="AP154" s="47"/>
      <c r="AQ154" s="47"/>
      <c r="AR154" s="47"/>
      <c r="AS154" s="47"/>
      <c r="AT154" s="47"/>
      <c r="AU154" s="47"/>
      <c r="AV154" s="47"/>
      <c r="AW154" s="47"/>
    </row>
    <row r="155" spans="41:49" x14ac:dyDescent="0.25">
      <c r="AO155" s="47"/>
      <c r="AP155" s="47"/>
      <c r="AQ155" s="47"/>
      <c r="AR155" s="47"/>
      <c r="AS155" s="47"/>
      <c r="AT155" s="47"/>
      <c r="AU155" s="47"/>
      <c r="AV155" s="47"/>
      <c r="AW155" s="47"/>
    </row>
    <row r="156" spans="41:49" x14ac:dyDescent="0.25">
      <c r="AO156" s="47"/>
      <c r="AP156" s="47"/>
      <c r="AQ156" s="47"/>
      <c r="AR156" s="47"/>
      <c r="AS156" s="47"/>
      <c r="AT156" s="47"/>
      <c r="AU156" s="47"/>
      <c r="AV156" s="47"/>
      <c r="AW156" s="47"/>
    </row>
    <row r="157" spans="41:49" x14ac:dyDescent="0.25">
      <c r="AO157" s="47"/>
      <c r="AP157" s="47"/>
      <c r="AQ157" s="47"/>
      <c r="AR157" s="47"/>
      <c r="AS157" s="47"/>
      <c r="AT157" s="47"/>
      <c r="AU157" s="47"/>
      <c r="AV157" s="47"/>
      <c r="AW157" s="47"/>
    </row>
    <row r="158" spans="41:49" x14ac:dyDescent="0.25">
      <c r="AO158" s="47"/>
      <c r="AP158" s="47"/>
      <c r="AQ158" s="47"/>
      <c r="AR158" s="47"/>
      <c r="AS158" s="47"/>
      <c r="AT158" s="47"/>
      <c r="AU158" s="47"/>
      <c r="AV158" s="47"/>
      <c r="AW158" s="47"/>
    </row>
    <row r="159" spans="41:49" x14ac:dyDescent="0.25">
      <c r="AO159" s="47"/>
      <c r="AP159" s="47"/>
      <c r="AQ159" s="47"/>
      <c r="AR159" s="47"/>
      <c r="AS159" s="47"/>
      <c r="AT159" s="47"/>
      <c r="AU159" s="47"/>
      <c r="AV159" s="47"/>
      <c r="AW159" s="47"/>
    </row>
    <row r="160" spans="41:49" x14ac:dyDescent="0.25">
      <c r="AO160" s="47"/>
      <c r="AP160" s="47"/>
      <c r="AQ160" s="47"/>
      <c r="AR160" s="47"/>
      <c r="AS160" s="47"/>
      <c r="AT160" s="47"/>
      <c r="AU160" s="47"/>
      <c r="AV160" s="47"/>
      <c r="AW160" s="47"/>
    </row>
    <row r="161" spans="41:49" x14ac:dyDescent="0.25">
      <c r="AO161" s="47"/>
      <c r="AP161" s="47"/>
      <c r="AQ161" s="47"/>
      <c r="AR161" s="47"/>
      <c r="AS161" s="47"/>
      <c r="AT161" s="47"/>
      <c r="AU161" s="47"/>
      <c r="AV161" s="47"/>
      <c r="AW161" s="47"/>
    </row>
    <row r="162" spans="41:49" x14ac:dyDescent="0.25">
      <c r="AO162" s="47"/>
      <c r="AP162" s="47"/>
      <c r="AQ162" s="47"/>
      <c r="AR162" s="47"/>
      <c r="AS162" s="47"/>
      <c r="AT162" s="47"/>
      <c r="AU162" s="47"/>
      <c r="AV162" s="47"/>
      <c r="AW162" s="47"/>
    </row>
    <row r="163" spans="41:49" x14ac:dyDescent="0.25">
      <c r="AO163" s="47"/>
      <c r="AP163" s="47"/>
      <c r="AQ163" s="47"/>
      <c r="AR163" s="47"/>
      <c r="AS163" s="47"/>
      <c r="AT163" s="47"/>
      <c r="AU163" s="47"/>
      <c r="AV163" s="47"/>
      <c r="AW163" s="47"/>
    </row>
    <row r="164" spans="41:49" x14ac:dyDescent="0.25">
      <c r="AO164" s="47"/>
      <c r="AP164" s="47"/>
      <c r="AQ164" s="47"/>
      <c r="AR164" s="47"/>
      <c r="AS164" s="47"/>
      <c r="AT164" s="47"/>
      <c r="AU164" s="47"/>
      <c r="AV164" s="47"/>
      <c r="AW164" s="47"/>
    </row>
    <row r="165" spans="41:49" x14ac:dyDescent="0.25">
      <c r="AO165" s="47"/>
      <c r="AP165" s="47"/>
      <c r="AQ165" s="47"/>
      <c r="AR165" s="47"/>
      <c r="AS165" s="47"/>
      <c r="AT165" s="47"/>
      <c r="AU165" s="47"/>
      <c r="AV165" s="47"/>
      <c r="AW165" s="47"/>
    </row>
    <row r="166" spans="41:49" x14ac:dyDescent="0.25">
      <c r="AO166" s="47"/>
      <c r="AP166" s="47"/>
      <c r="AQ166" s="47"/>
      <c r="AR166" s="47"/>
      <c r="AS166" s="47"/>
      <c r="AT166" s="47"/>
      <c r="AU166" s="47"/>
      <c r="AV166" s="47"/>
      <c r="AW166" s="47"/>
    </row>
    <row r="167" spans="41:49" x14ac:dyDescent="0.25">
      <c r="AO167" s="47"/>
      <c r="AP167" s="47"/>
      <c r="AQ167" s="47"/>
      <c r="AR167" s="47"/>
      <c r="AS167" s="47"/>
      <c r="AT167" s="47"/>
      <c r="AU167" s="47"/>
      <c r="AV167" s="47"/>
      <c r="AW167" s="47"/>
    </row>
    <row r="168" spans="41:49" x14ac:dyDescent="0.25">
      <c r="AO168" s="47"/>
      <c r="AP168" s="47"/>
      <c r="AQ168" s="47"/>
      <c r="AR168" s="47"/>
      <c r="AS168" s="47"/>
      <c r="AT168" s="47"/>
      <c r="AU168" s="47"/>
      <c r="AV168" s="47"/>
      <c r="AW168" s="47"/>
    </row>
    <row r="169" spans="41:49" x14ac:dyDescent="0.25">
      <c r="AO169" s="47"/>
      <c r="AP169" s="47"/>
      <c r="AQ169" s="47"/>
      <c r="AR169" s="47"/>
      <c r="AS169" s="47"/>
      <c r="AT169" s="47"/>
      <c r="AU169" s="47"/>
      <c r="AV169" s="47"/>
      <c r="AW169" s="47"/>
    </row>
    <row r="170" spans="41:49" x14ac:dyDescent="0.25">
      <c r="AO170" s="47"/>
      <c r="AP170" s="47"/>
      <c r="AQ170" s="47"/>
      <c r="AR170" s="47"/>
      <c r="AS170" s="47"/>
      <c r="AT170" s="47"/>
      <c r="AU170" s="47"/>
      <c r="AV170" s="47"/>
      <c r="AW170" s="47"/>
    </row>
    <row r="171" spans="41:49" x14ac:dyDescent="0.25">
      <c r="AO171" s="47"/>
      <c r="AP171" s="47"/>
      <c r="AQ171" s="47"/>
      <c r="AR171" s="47"/>
      <c r="AS171" s="47"/>
      <c r="AT171" s="47"/>
      <c r="AU171" s="47"/>
      <c r="AV171" s="47"/>
      <c r="AW171" s="47"/>
    </row>
    <row r="172" spans="41:49" x14ac:dyDescent="0.25">
      <c r="AO172" s="47"/>
      <c r="AP172" s="47"/>
      <c r="AQ172" s="47"/>
      <c r="AR172" s="47"/>
      <c r="AS172" s="47"/>
      <c r="AT172" s="47"/>
      <c r="AU172" s="47"/>
      <c r="AV172" s="47"/>
      <c r="AW172" s="47"/>
    </row>
    <row r="173" spans="41:49" x14ac:dyDescent="0.25">
      <c r="AO173" s="47"/>
      <c r="AP173" s="47"/>
      <c r="AQ173" s="47"/>
      <c r="AR173" s="47"/>
      <c r="AS173" s="47"/>
      <c r="AT173" s="47"/>
      <c r="AU173" s="47"/>
      <c r="AV173" s="47"/>
      <c r="AW173" s="47"/>
    </row>
    <row r="174" spans="41:49" x14ac:dyDescent="0.25">
      <c r="AO174" s="47"/>
      <c r="AP174" s="47"/>
      <c r="AQ174" s="47"/>
      <c r="AR174" s="47"/>
      <c r="AS174" s="47"/>
      <c r="AT174" s="47"/>
      <c r="AU174" s="47"/>
      <c r="AV174" s="47"/>
      <c r="AW174" s="47"/>
    </row>
    <row r="175" spans="41:49" x14ac:dyDescent="0.25">
      <c r="AO175" s="47"/>
      <c r="AP175" s="47"/>
      <c r="AQ175" s="47"/>
      <c r="AR175" s="47"/>
      <c r="AS175" s="47"/>
      <c r="AT175" s="47"/>
      <c r="AU175" s="47"/>
      <c r="AV175" s="47"/>
      <c r="AW175" s="47"/>
    </row>
    <row r="176" spans="41:49" x14ac:dyDescent="0.25">
      <c r="AO176" s="47"/>
      <c r="AP176" s="47"/>
      <c r="AQ176" s="47"/>
      <c r="AR176" s="47"/>
      <c r="AS176" s="47"/>
      <c r="AT176" s="47"/>
      <c r="AU176" s="47"/>
      <c r="AV176" s="47"/>
      <c r="AW176" s="47"/>
    </row>
    <row r="177" spans="41:49" x14ac:dyDescent="0.25">
      <c r="AO177" s="47"/>
      <c r="AP177" s="47"/>
      <c r="AQ177" s="47"/>
      <c r="AR177" s="47"/>
      <c r="AS177" s="47"/>
      <c r="AT177" s="47"/>
      <c r="AU177" s="47"/>
      <c r="AV177" s="47"/>
      <c r="AW177" s="47"/>
    </row>
    <row r="178" spans="41:49" x14ac:dyDescent="0.25">
      <c r="AO178" s="47"/>
      <c r="AP178" s="47"/>
      <c r="AQ178" s="47"/>
      <c r="AR178" s="47"/>
      <c r="AS178" s="47"/>
      <c r="AT178" s="47"/>
      <c r="AU178" s="47"/>
      <c r="AV178" s="47"/>
      <c r="AW178" s="47"/>
    </row>
    <row r="179" spans="41:49" x14ac:dyDescent="0.25">
      <c r="AO179" s="47"/>
      <c r="AP179" s="47"/>
      <c r="AQ179" s="47"/>
      <c r="AR179" s="47"/>
      <c r="AS179" s="47"/>
      <c r="AT179" s="47"/>
      <c r="AU179" s="47"/>
      <c r="AV179" s="47"/>
      <c r="AW179" s="47"/>
    </row>
    <row r="180" spans="41:49" x14ac:dyDescent="0.25">
      <c r="AO180" s="47"/>
      <c r="AP180" s="47"/>
      <c r="AQ180" s="47"/>
      <c r="AR180" s="47"/>
      <c r="AS180" s="47"/>
      <c r="AT180" s="47"/>
      <c r="AU180" s="47"/>
      <c r="AV180" s="47"/>
      <c r="AW180" s="47"/>
    </row>
    <row r="181" spans="41:49" x14ac:dyDescent="0.25">
      <c r="AO181" s="47"/>
      <c r="AP181" s="47"/>
      <c r="AQ181" s="47"/>
      <c r="AR181" s="47"/>
      <c r="AS181" s="47"/>
      <c r="AT181" s="47"/>
      <c r="AU181" s="47"/>
      <c r="AV181" s="47"/>
      <c r="AW181" s="47"/>
    </row>
    <row r="182" spans="41:49" x14ac:dyDescent="0.25">
      <c r="AO182" s="47"/>
      <c r="AP182" s="47"/>
      <c r="AQ182" s="47"/>
      <c r="AR182" s="47"/>
      <c r="AS182" s="47"/>
      <c r="AT182" s="47"/>
      <c r="AU182" s="47"/>
      <c r="AV182" s="47"/>
      <c r="AW182" s="47"/>
    </row>
    <row r="183" spans="41:49" x14ac:dyDescent="0.25">
      <c r="AO183" s="47"/>
      <c r="AP183" s="47"/>
      <c r="AQ183" s="47"/>
      <c r="AR183" s="47"/>
      <c r="AS183" s="47"/>
      <c r="AT183" s="47"/>
      <c r="AU183" s="47"/>
      <c r="AV183" s="47"/>
      <c r="AW183" s="47"/>
    </row>
    <row r="184" spans="41:49" x14ac:dyDescent="0.25">
      <c r="AO184" s="47"/>
      <c r="AP184" s="47"/>
      <c r="AQ184" s="47"/>
      <c r="AR184" s="47"/>
      <c r="AS184" s="47"/>
      <c r="AT184" s="47"/>
      <c r="AU184" s="47"/>
      <c r="AV184" s="47"/>
      <c r="AW184" s="47"/>
    </row>
    <row r="185" spans="41:49" x14ac:dyDescent="0.25">
      <c r="AO185" s="47"/>
      <c r="AP185" s="47"/>
      <c r="AQ185" s="47"/>
      <c r="AR185" s="47"/>
      <c r="AS185" s="47"/>
      <c r="AT185" s="47"/>
      <c r="AU185" s="47"/>
      <c r="AV185" s="47"/>
      <c r="AW185" s="47"/>
    </row>
    <row r="186" spans="41:49" x14ac:dyDescent="0.25">
      <c r="AO186" s="47"/>
      <c r="AP186" s="47"/>
      <c r="AQ186" s="47"/>
      <c r="AR186" s="47"/>
      <c r="AS186" s="47"/>
      <c r="AT186" s="47"/>
      <c r="AU186" s="47"/>
      <c r="AV186" s="47"/>
      <c r="AW186" s="47"/>
    </row>
  </sheetData>
  <sheetProtection password="CF66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mcd!$D$15:$D$21</xm:f>
          </x14:formula1>
          <xm:sqref>E4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W46"/>
  <sheetViews>
    <sheetView topLeftCell="H1" zoomScale="120" zoomScaleNormal="120" workbookViewId="0">
      <selection activeCell="T17" sqref="T17"/>
    </sheetView>
  </sheetViews>
  <sheetFormatPr baseColWidth="10" defaultRowHeight="15" x14ac:dyDescent="0.25"/>
  <sheetData>
    <row r="1" spans="3:23" x14ac:dyDescent="0.25">
      <c r="C1" s="23">
        <v>1</v>
      </c>
      <c r="D1" s="23">
        <v>2</v>
      </c>
      <c r="E1" s="23">
        <v>3</v>
      </c>
      <c r="F1" s="23">
        <v>4</v>
      </c>
      <c r="G1" s="23">
        <v>5</v>
      </c>
      <c r="H1" s="23">
        <v>6</v>
      </c>
      <c r="I1" s="23">
        <v>7</v>
      </c>
      <c r="J1" s="23">
        <v>8</v>
      </c>
      <c r="K1" s="23">
        <v>9</v>
      </c>
      <c r="L1" s="23">
        <v>10</v>
      </c>
      <c r="M1" s="23">
        <v>11</v>
      </c>
      <c r="N1" s="23">
        <v>12</v>
      </c>
      <c r="O1" s="23">
        <v>13</v>
      </c>
      <c r="P1" s="23">
        <v>14</v>
      </c>
      <c r="Q1" s="23">
        <v>15</v>
      </c>
      <c r="R1" s="23">
        <v>16</v>
      </c>
      <c r="S1" s="23">
        <v>17</v>
      </c>
      <c r="T1" s="23">
        <v>18</v>
      </c>
      <c r="U1" s="23">
        <v>19</v>
      </c>
      <c r="V1" s="23">
        <v>20</v>
      </c>
      <c r="W1" s="23">
        <v>21</v>
      </c>
    </row>
    <row r="5" spans="3:23" x14ac:dyDescent="0.25">
      <c r="D5" t="s">
        <v>410</v>
      </c>
      <c r="E5" t="s">
        <v>512</v>
      </c>
      <c r="F5" s="92" t="s">
        <v>512</v>
      </c>
      <c r="G5" t="s">
        <v>512</v>
      </c>
      <c r="H5" t="s">
        <v>512</v>
      </c>
      <c r="I5" t="s">
        <v>512</v>
      </c>
      <c r="J5" t="s">
        <v>512</v>
      </c>
      <c r="K5" s="73" t="s">
        <v>512</v>
      </c>
      <c r="L5" s="73" t="s">
        <v>512</v>
      </c>
      <c r="M5" s="97" t="s">
        <v>512</v>
      </c>
      <c r="N5" s="97" t="s">
        <v>512</v>
      </c>
      <c r="O5" t="s">
        <v>512</v>
      </c>
      <c r="P5" t="s">
        <v>512</v>
      </c>
      <c r="Q5" t="s">
        <v>512</v>
      </c>
      <c r="R5" t="s">
        <v>512</v>
      </c>
      <c r="S5" s="97" t="s">
        <v>512</v>
      </c>
      <c r="T5" s="363" t="s">
        <v>759</v>
      </c>
      <c r="U5" s="363"/>
      <c r="V5" s="393" t="s">
        <v>512</v>
      </c>
      <c r="W5" s="393" t="s">
        <v>512</v>
      </c>
    </row>
    <row r="6" spans="3:23" x14ac:dyDescent="0.25">
      <c r="C6" s="17" t="s">
        <v>107</v>
      </c>
      <c r="D6" s="17" t="s">
        <v>412</v>
      </c>
      <c r="E6" t="s">
        <v>118</v>
      </c>
      <c r="F6" s="92" t="s">
        <v>118</v>
      </c>
      <c r="G6" t="s">
        <v>118</v>
      </c>
      <c r="H6" t="s">
        <v>118</v>
      </c>
      <c r="I6" t="s">
        <v>118</v>
      </c>
      <c r="J6" t="s">
        <v>118</v>
      </c>
      <c r="K6" s="73" t="s">
        <v>118</v>
      </c>
      <c r="L6" s="73" t="s">
        <v>118</v>
      </c>
      <c r="M6" s="97" t="s">
        <v>118</v>
      </c>
      <c r="N6" s="97" t="s">
        <v>118</v>
      </c>
      <c r="O6" t="s">
        <v>118</v>
      </c>
      <c r="P6" t="s">
        <v>118</v>
      </c>
      <c r="Q6" t="s">
        <v>118</v>
      </c>
      <c r="R6" t="s">
        <v>118</v>
      </c>
      <c r="S6" s="97" t="s">
        <v>118</v>
      </c>
      <c r="T6" s="363" t="s">
        <v>118</v>
      </c>
      <c r="U6" s="363"/>
      <c r="V6" s="393" t="s">
        <v>118</v>
      </c>
      <c r="W6" s="393" t="s">
        <v>118</v>
      </c>
    </row>
    <row r="7" spans="3:23" x14ac:dyDescent="0.25">
      <c r="C7" s="17" t="s">
        <v>108</v>
      </c>
      <c r="D7" s="17" t="s">
        <v>0</v>
      </c>
      <c r="E7">
        <v>2013</v>
      </c>
      <c r="F7" s="92">
        <v>2013</v>
      </c>
      <c r="G7">
        <v>2013</v>
      </c>
      <c r="H7">
        <v>2013</v>
      </c>
      <c r="I7">
        <v>2013</v>
      </c>
      <c r="J7">
        <v>2013</v>
      </c>
      <c r="K7" s="73">
        <v>2013</v>
      </c>
      <c r="L7" s="73">
        <v>2013</v>
      </c>
      <c r="M7" s="97">
        <v>2013</v>
      </c>
      <c r="N7" s="97">
        <v>2013</v>
      </c>
      <c r="O7">
        <v>2013</v>
      </c>
      <c r="P7">
        <v>2013</v>
      </c>
      <c r="Q7">
        <v>2013</v>
      </c>
      <c r="R7">
        <v>2013</v>
      </c>
      <c r="S7" s="97">
        <v>2013</v>
      </c>
      <c r="T7" s="363">
        <v>2013</v>
      </c>
      <c r="U7" s="363"/>
      <c r="V7" s="393">
        <v>2017</v>
      </c>
      <c r="W7" s="393">
        <v>2017</v>
      </c>
    </row>
    <row r="8" spans="3:23" x14ac:dyDescent="0.25">
      <c r="C8" s="17" t="s">
        <v>109</v>
      </c>
      <c r="D8" s="17" t="s">
        <v>37</v>
      </c>
      <c r="E8" t="s">
        <v>513</v>
      </c>
      <c r="F8" s="92" t="s">
        <v>514</v>
      </c>
      <c r="G8" t="s">
        <v>513</v>
      </c>
      <c r="H8" t="s">
        <v>513</v>
      </c>
      <c r="I8" t="s">
        <v>513</v>
      </c>
      <c r="J8" t="s">
        <v>513</v>
      </c>
      <c r="K8" s="73" t="s">
        <v>515</v>
      </c>
      <c r="L8" s="73" t="s">
        <v>516</v>
      </c>
      <c r="M8" s="97" t="s">
        <v>427</v>
      </c>
      <c r="N8" s="97" t="s">
        <v>427</v>
      </c>
      <c r="O8" t="s">
        <v>517</v>
      </c>
      <c r="P8" t="s">
        <v>517</v>
      </c>
      <c r="Q8" t="s">
        <v>517</v>
      </c>
      <c r="R8" t="s">
        <v>517</v>
      </c>
      <c r="S8" s="97" t="s">
        <v>518</v>
      </c>
      <c r="T8" s="363" t="s">
        <v>427</v>
      </c>
      <c r="U8" s="363"/>
      <c r="V8" s="393" t="s">
        <v>514</v>
      </c>
      <c r="W8" s="393" t="s">
        <v>514</v>
      </c>
    </row>
    <row r="9" spans="3:23" x14ac:dyDescent="0.25">
      <c r="C9" s="17" t="s">
        <v>110</v>
      </c>
      <c r="D9" s="17" t="s">
        <v>413</v>
      </c>
      <c r="E9" t="s">
        <v>519</v>
      </c>
      <c r="F9" s="92" t="s">
        <v>520</v>
      </c>
      <c r="G9" t="s">
        <v>519</v>
      </c>
      <c r="H9" t="s">
        <v>519</v>
      </c>
      <c r="I9" t="s">
        <v>519</v>
      </c>
      <c r="J9" t="s">
        <v>519</v>
      </c>
      <c r="K9" s="73" t="s">
        <v>519</v>
      </c>
      <c r="L9" s="73" t="s">
        <v>519</v>
      </c>
      <c r="M9" s="97" t="s">
        <v>519</v>
      </c>
      <c r="N9" s="97" t="s">
        <v>519</v>
      </c>
      <c r="O9" t="s">
        <v>519</v>
      </c>
      <c r="P9" t="s">
        <v>519</v>
      </c>
      <c r="Q9" t="s">
        <v>519</v>
      </c>
      <c r="R9" t="s">
        <v>519</v>
      </c>
      <c r="S9" s="97" t="s">
        <v>519</v>
      </c>
      <c r="T9" s="363" t="s">
        <v>519</v>
      </c>
      <c r="U9" s="363"/>
      <c r="V9" s="393" t="s">
        <v>520</v>
      </c>
      <c r="W9" s="393" t="s">
        <v>896</v>
      </c>
    </row>
    <row r="10" spans="3:23" x14ac:dyDescent="0.25">
      <c r="C10" s="17" t="s">
        <v>111</v>
      </c>
      <c r="D10" s="17" t="s">
        <v>414</v>
      </c>
      <c r="E10" t="s">
        <v>2</v>
      </c>
      <c r="F10" s="92" t="s">
        <v>2</v>
      </c>
      <c r="G10" t="s">
        <v>521</v>
      </c>
      <c r="H10" t="s">
        <v>521</v>
      </c>
      <c r="I10" t="s">
        <v>521</v>
      </c>
      <c r="J10" t="s">
        <v>521</v>
      </c>
      <c r="K10" s="73" t="s">
        <v>521</v>
      </c>
      <c r="L10" s="73" t="s">
        <v>521</v>
      </c>
      <c r="M10" s="97" t="s">
        <v>521</v>
      </c>
      <c r="N10" s="97" t="s">
        <v>521</v>
      </c>
      <c r="O10" t="s">
        <v>521</v>
      </c>
      <c r="P10" t="s">
        <v>521</v>
      </c>
      <c r="Q10" t="s">
        <v>521</v>
      </c>
      <c r="R10" t="s">
        <v>521</v>
      </c>
      <c r="S10" s="97" t="s">
        <v>521</v>
      </c>
      <c r="T10" s="363" t="s">
        <v>521</v>
      </c>
      <c r="U10" s="363"/>
      <c r="V10" s="393" t="s">
        <v>2</v>
      </c>
      <c r="W10" s="393" t="s">
        <v>2</v>
      </c>
    </row>
    <row r="11" spans="3:23" x14ac:dyDescent="0.25">
      <c r="C11" s="17" t="s">
        <v>112</v>
      </c>
      <c r="D11" s="17" t="s">
        <v>415</v>
      </c>
      <c r="F11" s="92" t="s">
        <v>522</v>
      </c>
      <c r="G11" t="s">
        <v>2</v>
      </c>
      <c r="H11" t="s">
        <v>523</v>
      </c>
      <c r="I11" t="s">
        <v>524</v>
      </c>
      <c r="J11" t="s">
        <v>525</v>
      </c>
      <c r="K11" s="73" t="s">
        <v>526</v>
      </c>
      <c r="L11" s="73" t="s">
        <v>527</v>
      </c>
      <c r="M11" s="97" t="s">
        <v>528</v>
      </c>
      <c r="N11" s="97" t="s">
        <v>529</v>
      </c>
      <c r="O11" t="s">
        <v>530</v>
      </c>
      <c r="P11" t="s">
        <v>531</v>
      </c>
      <c r="Q11" t="s">
        <v>532</v>
      </c>
      <c r="R11" t="s">
        <v>533</v>
      </c>
      <c r="S11" s="97" t="s">
        <v>534</v>
      </c>
      <c r="T11" s="363" t="s">
        <v>758</v>
      </c>
      <c r="U11" s="363"/>
      <c r="V11" s="393" t="s">
        <v>522</v>
      </c>
      <c r="W11" s="393" t="s">
        <v>522</v>
      </c>
    </row>
    <row r="12" spans="3:23" x14ac:dyDescent="0.25">
      <c r="C12" s="17" t="s">
        <v>113</v>
      </c>
      <c r="D12" s="17" t="s">
        <v>416</v>
      </c>
      <c r="F12" s="92"/>
      <c r="K12" s="73"/>
      <c r="L12" s="73"/>
      <c r="M12" s="97"/>
      <c r="N12" s="97"/>
      <c r="S12" s="97"/>
      <c r="T12" s="363"/>
      <c r="U12" s="363"/>
      <c r="V12" s="393"/>
    </row>
    <row r="13" spans="3:23" x14ac:dyDescent="0.25">
      <c r="C13" s="17" t="s">
        <v>114</v>
      </c>
      <c r="D13" s="17" t="s">
        <v>417</v>
      </c>
      <c r="F13" s="92"/>
      <c r="K13" s="73"/>
      <c r="L13" s="73"/>
      <c r="M13" s="97"/>
      <c r="N13" s="97"/>
      <c r="S13" s="97"/>
      <c r="T13" s="363"/>
      <c r="U13" s="363"/>
      <c r="V13" s="393"/>
    </row>
    <row r="14" spans="3:23" x14ac:dyDescent="0.25">
      <c r="C14" s="3" t="s">
        <v>41</v>
      </c>
      <c r="D14" s="4" t="s">
        <v>42</v>
      </c>
      <c r="E14" s="99">
        <v>82</v>
      </c>
      <c r="F14" s="89">
        <v>6414</v>
      </c>
      <c r="G14" s="5">
        <v>59</v>
      </c>
      <c r="H14" s="5">
        <v>34</v>
      </c>
      <c r="I14" s="5">
        <v>15</v>
      </c>
      <c r="J14" s="5">
        <v>10</v>
      </c>
      <c r="K14" s="117">
        <v>18.899999999999999</v>
      </c>
      <c r="L14" s="117">
        <v>7.9</v>
      </c>
      <c r="M14" s="118">
        <v>58.4</v>
      </c>
      <c r="N14" s="118">
        <v>7.3999999999999995</v>
      </c>
      <c r="O14" s="5">
        <v>5370</v>
      </c>
      <c r="P14" s="5">
        <v>1492</v>
      </c>
      <c r="Q14" s="5">
        <v>1278</v>
      </c>
      <c r="R14" s="5">
        <v>1171</v>
      </c>
      <c r="S14" s="118">
        <v>36.5</v>
      </c>
      <c r="T14" s="363">
        <v>57.7</v>
      </c>
      <c r="U14" s="363"/>
      <c r="V14" s="393">
        <v>6499</v>
      </c>
      <c r="W14">
        <f>SUM(W15:W21)</f>
        <v>87</v>
      </c>
    </row>
    <row r="15" spans="3:23" x14ac:dyDescent="0.25">
      <c r="C15" s="3" t="s">
        <v>43</v>
      </c>
      <c r="D15" s="9" t="s">
        <v>44</v>
      </c>
      <c r="E15" s="10">
        <v>20</v>
      </c>
      <c r="F15" s="90">
        <v>1759</v>
      </c>
      <c r="G15" s="10">
        <v>16</v>
      </c>
      <c r="H15" s="10">
        <v>9</v>
      </c>
      <c r="I15" s="10">
        <v>5</v>
      </c>
      <c r="J15" s="10">
        <v>2</v>
      </c>
      <c r="K15" s="119">
        <v>17.899999999999999</v>
      </c>
      <c r="L15" s="119">
        <v>8.1999999999999993</v>
      </c>
      <c r="M15" s="120">
        <v>64.5</v>
      </c>
      <c r="N15" s="120">
        <v>9</v>
      </c>
      <c r="O15" s="10">
        <v>1333</v>
      </c>
      <c r="P15" s="10">
        <v>558</v>
      </c>
      <c r="Q15" s="10">
        <v>441</v>
      </c>
      <c r="R15" s="10">
        <v>29</v>
      </c>
      <c r="S15" s="120">
        <v>51.6</v>
      </c>
      <c r="T15" s="363">
        <v>53.1</v>
      </c>
      <c r="U15" s="363"/>
      <c r="V15" s="393">
        <v>1496</v>
      </c>
      <c r="W15">
        <v>18</v>
      </c>
    </row>
    <row r="16" spans="3:23" x14ac:dyDescent="0.25">
      <c r="C16" s="3" t="s">
        <v>45</v>
      </c>
      <c r="D16" s="9" t="s">
        <v>46</v>
      </c>
      <c r="E16" s="10">
        <v>17</v>
      </c>
      <c r="F16" s="90">
        <v>1291</v>
      </c>
      <c r="G16" s="10">
        <v>13</v>
      </c>
      <c r="H16" s="10">
        <v>7</v>
      </c>
      <c r="I16" s="10">
        <v>4</v>
      </c>
      <c r="J16" s="10">
        <v>2</v>
      </c>
      <c r="K16" s="119">
        <v>21.1</v>
      </c>
      <c r="L16" s="119">
        <v>8</v>
      </c>
      <c r="M16" s="120">
        <v>65.900000000000006</v>
      </c>
      <c r="N16" s="120">
        <v>9.3999999999999986</v>
      </c>
      <c r="O16" s="10">
        <v>1165</v>
      </c>
      <c r="P16" s="10">
        <v>331</v>
      </c>
      <c r="Q16" s="10">
        <v>400</v>
      </c>
      <c r="R16" s="10">
        <v>54</v>
      </c>
      <c r="S16" s="120">
        <v>36.6</v>
      </c>
      <c r="T16" s="363">
        <v>49.3</v>
      </c>
      <c r="U16" s="363"/>
      <c r="V16" s="393">
        <v>1525</v>
      </c>
      <c r="W16">
        <v>21</v>
      </c>
    </row>
    <row r="17" spans="3:23" x14ac:dyDescent="0.25">
      <c r="C17" s="3" t="s">
        <v>47</v>
      </c>
      <c r="D17" s="9" t="s">
        <v>48</v>
      </c>
      <c r="E17" s="10">
        <v>12</v>
      </c>
      <c r="F17" s="90">
        <v>688</v>
      </c>
      <c r="G17" s="10">
        <v>6</v>
      </c>
      <c r="H17" s="10">
        <v>5</v>
      </c>
      <c r="I17" s="10">
        <v>1</v>
      </c>
      <c r="J17" s="10">
        <v>0</v>
      </c>
      <c r="K17" s="119">
        <v>20.399999999999999</v>
      </c>
      <c r="L17" s="119">
        <v>5.5</v>
      </c>
      <c r="M17" s="120">
        <v>48.1</v>
      </c>
      <c r="N17" s="120">
        <v>7.6999999999999993</v>
      </c>
      <c r="O17" s="10">
        <v>196</v>
      </c>
      <c r="P17" s="10">
        <v>91</v>
      </c>
      <c r="Q17" s="10">
        <v>83</v>
      </c>
      <c r="R17" s="10">
        <v>2</v>
      </c>
      <c r="S17" s="120">
        <v>41.1</v>
      </c>
      <c r="T17" s="363">
        <v>56.3</v>
      </c>
      <c r="U17" s="363"/>
      <c r="V17" s="393">
        <v>866</v>
      </c>
      <c r="W17">
        <v>15</v>
      </c>
    </row>
    <row r="18" spans="3:23" x14ac:dyDescent="0.25">
      <c r="C18" s="3" t="s">
        <v>49</v>
      </c>
      <c r="D18" s="9" t="s">
        <v>50</v>
      </c>
      <c r="E18" s="10">
        <v>11</v>
      </c>
      <c r="F18" s="90">
        <v>665</v>
      </c>
      <c r="G18" s="10">
        <v>7</v>
      </c>
      <c r="H18" s="10">
        <v>5</v>
      </c>
      <c r="I18" s="10">
        <v>1</v>
      </c>
      <c r="J18" s="10">
        <v>1</v>
      </c>
      <c r="K18" s="119">
        <v>15.8</v>
      </c>
      <c r="L18" s="119">
        <v>6.9</v>
      </c>
      <c r="M18" s="120">
        <v>65.3</v>
      </c>
      <c r="N18" s="120">
        <v>5.0999999999999996</v>
      </c>
      <c r="O18" s="10">
        <v>275</v>
      </c>
      <c r="P18" s="10">
        <v>85</v>
      </c>
      <c r="Q18" s="10">
        <v>142</v>
      </c>
      <c r="R18" s="10">
        <v>6</v>
      </c>
      <c r="S18" s="120">
        <v>47.2</v>
      </c>
      <c r="T18" s="363">
        <v>72.099999999999994</v>
      </c>
      <c r="U18" s="363"/>
      <c r="V18" s="393">
        <v>592</v>
      </c>
      <c r="W18">
        <v>12</v>
      </c>
    </row>
    <row r="19" spans="3:23" x14ac:dyDescent="0.25">
      <c r="C19" s="3" t="s">
        <v>51</v>
      </c>
      <c r="D19" s="9" t="s">
        <v>52</v>
      </c>
      <c r="E19" s="10">
        <v>13</v>
      </c>
      <c r="F19" s="90">
        <v>723</v>
      </c>
      <c r="G19" s="10">
        <v>10</v>
      </c>
      <c r="H19" s="10">
        <v>6</v>
      </c>
      <c r="I19" s="10">
        <v>3</v>
      </c>
      <c r="J19" s="10">
        <v>1</v>
      </c>
      <c r="K19" s="119">
        <v>18</v>
      </c>
      <c r="L19" s="119">
        <v>9</v>
      </c>
      <c r="M19" s="120">
        <v>48.9</v>
      </c>
      <c r="N19" s="120">
        <v>7.8</v>
      </c>
      <c r="O19" s="10">
        <v>553</v>
      </c>
      <c r="P19" s="10">
        <v>58</v>
      </c>
      <c r="Q19" s="10">
        <v>144</v>
      </c>
      <c r="R19" s="10">
        <v>1</v>
      </c>
      <c r="S19" s="120">
        <v>19.700000000000003</v>
      </c>
      <c r="T19" s="363">
        <v>55.3</v>
      </c>
      <c r="U19" s="363"/>
      <c r="V19" s="393">
        <v>641</v>
      </c>
      <c r="W19">
        <v>12</v>
      </c>
    </row>
    <row r="20" spans="3:23" x14ac:dyDescent="0.25">
      <c r="C20" s="3" t="s">
        <v>53</v>
      </c>
      <c r="D20" s="9" t="s">
        <v>54</v>
      </c>
      <c r="E20" s="10">
        <v>2</v>
      </c>
      <c r="F20" s="90">
        <v>21</v>
      </c>
      <c r="G20" s="10">
        <v>2</v>
      </c>
      <c r="H20" s="10">
        <v>2</v>
      </c>
      <c r="I20" s="10">
        <v>0</v>
      </c>
      <c r="J20" s="10">
        <v>0</v>
      </c>
      <c r="K20" s="119">
        <v>1.4</v>
      </c>
      <c r="L20" s="119">
        <v>8.1</v>
      </c>
      <c r="M20" s="120">
        <v>17</v>
      </c>
      <c r="N20" s="120">
        <v>13.5</v>
      </c>
      <c r="O20" s="10">
        <v>46</v>
      </c>
      <c r="P20" s="10">
        <v>34</v>
      </c>
      <c r="Q20" s="10">
        <v>0</v>
      </c>
      <c r="R20" s="10">
        <v>0</v>
      </c>
      <c r="S20" s="120">
        <v>7.5</v>
      </c>
      <c r="T20" s="363">
        <v>53.2</v>
      </c>
      <c r="U20" s="363"/>
      <c r="V20" s="393"/>
      <c r="W20">
        <v>2</v>
      </c>
    </row>
    <row r="21" spans="3:23" x14ac:dyDescent="0.25">
      <c r="C21" s="3" t="s">
        <v>55</v>
      </c>
      <c r="D21" s="9" t="s">
        <v>56</v>
      </c>
      <c r="E21" s="10">
        <v>7</v>
      </c>
      <c r="F21" s="90">
        <v>1267</v>
      </c>
      <c r="G21" s="10">
        <v>5</v>
      </c>
      <c r="H21" s="10">
        <v>0</v>
      </c>
      <c r="I21" s="10">
        <v>1</v>
      </c>
      <c r="J21" s="10">
        <v>4</v>
      </c>
      <c r="K21" s="119">
        <v>19.8</v>
      </c>
      <c r="L21" s="119">
        <v>8.9</v>
      </c>
      <c r="M21" s="120">
        <v>66.7</v>
      </c>
      <c r="N21" s="120">
        <v>3.4</v>
      </c>
      <c r="O21" s="10">
        <v>1802</v>
      </c>
      <c r="P21" s="10">
        <v>335</v>
      </c>
      <c r="Q21" s="10">
        <v>68</v>
      </c>
      <c r="R21" s="10">
        <v>1079</v>
      </c>
      <c r="S21" s="120">
        <v>24.3</v>
      </c>
      <c r="T21" s="363">
        <v>65.099999999999994</v>
      </c>
      <c r="U21" s="363"/>
      <c r="V21" s="393">
        <v>1379</v>
      </c>
      <c r="W21">
        <v>7</v>
      </c>
    </row>
    <row r="22" spans="3:23" x14ac:dyDescent="0.25">
      <c r="C22" s="3" t="s">
        <v>57</v>
      </c>
      <c r="E22">
        <v>0</v>
      </c>
      <c r="G22">
        <v>0</v>
      </c>
      <c r="V22" s="393"/>
      <c r="W22" s="8"/>
    </row>
    <row r="23" spans="3:23" x14ac:dyDescent="0.25">
      <c r="C23" s="3" t="s">
        <v>59</v>
      </c>
      <c r="E23">
        <v>0</v>
      </c>
      <c r="G23">
        <v>0</v>
      </c>
      <c r="V23" s="393"/>
      <c r="W23" s="8"/>
    </row>
    <row r="24" spans="3:23" x14ac:dyDescent="0.25">
      <c r="C24" s="3" t="s">
        <v>61</v>
      </c>
      <c r="E24">
        <v>2</v>
      </c>
      <c r="V24" s="393"/>
      <c r="W24">
        <v>2</v>
      </c>
    </row>
    <row r="25" spans="3:23" x14ac:dyDescent="0.25">
      <c r="C25" s="3" t="s">
        <v>63</v>
      </c>
      <c r="E25">
        <v>9</v>
      </c>
      <c r="G25">
        <v>9</v>
      </c>
      <c r="O25">
        <v>513</v>
      </c>
      <c r="V25" s="393"/>
      <c r="W25">
        <v>7</v>
      </c>
    </row>
    <row r="26" spans="3:23" x14ac:dyDescent="0.25">
      <c r="C26" s="3" t="s">
        <v>65</v>
      </c>
      <c r="E26">
        <v>4</v>
      </c>
      <c r="G26">
        <v>4</v>
      </c>
      <c r="O26">
        <v>120</v>
      </c>
      <c r="V26" s="393"/>
      <c r="W26">
        <v>4</v>
      </c>
    </row>
    <row r="27" spans="3:23" x14ac:dyDescent="0.25">
      <c r="C27" s="3" t="s">
        <v>67</v>
      </c>
      <c r="E27">
        <v>5</v>
      </c>
      <c r="G27">
        <v>3</v>
      </c>
      <c r="O27">
        <v>700</v>
      </c>
      <c r="V27" s="393"/>
      <c r="W27">
        <v>5</v>
      </c>
    </row>
    <row r="28" spans="3:23" x14ac:dyDescent="0.25">
      <c r="C28" s="3" t="s">
        <v>69</v>
      </c>
      <c r="E28">
        <v>5</v>
      </c>
      <c r="G28">
        <v>4</v>
      </c>
      <c r="O28">
        <v>708</v>
      </c>
      <c r="V28" s="393"/>
      <c r="W28">
        <v>7</v>
      </c>
    </row>
    <row r="29" spans="3:23" x14ac:dyDescent="0.25">
      <c r="C29" s="3" t="s">
        <v>71</v>
      </c>
      <c r="E29">
        <v>8</v>
      </c>
      <c r="G29">
        <v>7</v>
      </c>
      <c r="O29">
        <v>428</v>
      </c>
      <c r="V29" s="393"/>
      <c r="W29">
        <v>8</v>
      </c>
    </row>
    <row r="30" spans="3:23" x14ac:dyDescent="0.25">
      <c r="C30" s="3" t="s">
        <v>73</v>
      </c>
      <c r="E30">
        <v>2</v>
      </c>
      <c r="V30" s="393"/>
      <c r="W30">
        <v>2</v>
      </c>
    </row>
    <row r="31" spans="3:23" x14ac:dyDescent="0.25">
      <c r="C31" s="3" t="s">
        <v>75</v>
      </c>
      <c r="E31">
        <v>2</v>
      </c>
      <c r="G31">
        <v>2</v>
      </c>
      <c r="O31">
        <v>29</v>
      </c>
      <c r="V31" s="393"/>
      <c r="W31">
        <v>4</v>
      </c>
    </row>
    <row r="32" spans="3:23" x14ac:dyDescent="0.25">
      <c r="C32" s="3" t="s">
        <v>77</v>
      </c>
      <c r="E32">
        <v>7</v>
      </c>
      <c r="G32">
        <v>3</v>
      </c>
      <c r="O32">
        <v>149</v>
      </c>
      <c r="V32" s="393"/>
      <c r="W32">
        <v>8</v>
      </c>
    </row>
    <row r="33" spans="3:23" x14ac:dyDescent="0.25">
      <c r="C33" s="3" t="s">
        <v>79</v>
      </c>
      <c r="E33">
        <v>2</v>
      </c>
      <c r="G33">
        <v>1</v>
      </c>
      <c r="O33">
        <v>16</v>
      </c>
      <c r="V33" s="393"/>
      <c r="W33">
        <v>2</v>
      </c>
    </row>
    <row r="34" spans="3:23" x14ac:dyDescent="0.25">
      <c r="C34" s="3" t="s">
        <v>81</v>
      </c>
      <c r="E34">
        <v>3</v>
      </c>
      <c r="G34">
        <v>2</v>
      </c>
      <c r="O34">
        <v>31</v>
      </c>
      <c r="V34" s="393"/>
      <c r="W34">
        <v>5</v>
      </c>
    </row>
    <row r="35" spans="3:23" x14ac:dyDescent="0.25">
      <c r="C35" s="3" t="s">
        <v>83</v>
      </c>
      <c r="E35">
        <v>1</v>
      </c>
      <c r="V35" s="393"/>
      <c r="W35">
        <v>1</v>
      </c>
    </row>
    <row r="36" spans="3:23" x14ac:dyDescent="0.25">
      <c r="C36" s="3" t="s">
        <v>85</v>
      </c>
      <c r="E36">
        <v>2</v>
      </c>
      <c r="G36">
        <v>1</v>
      </c>
      <c r="O36">
        <v>37</v>
      </c>
      <c r="V36" s="393"/>
      <c r="W36">
        <v>2</v>
      </c>
    </row>
    <row r="37" spans="3:23" x14ac:dyDescent="0.25">
      <c r="C37" s="3" t="s">
        <v>87</v>
      </c>
      <c r="E37">
        <v>3</v>
      </c>
      <c r="G37">
        <v>1</v>
      </c>
      <c r="O37">
        <v>53</v>
      </c>
      <c r="V37" s="393"/>
      <c r="W37">
        <v>3</v>
      </c>
    </row>
    <row r="38" spans="3:23" x14ac:dyDescent="0.25">
      <c r="C38" s="3" t="s">
        <v>89</v>
      </c>
      <c r="E38">
        <v>5</v>
      </c>
      <c r="G38">
        <v>5</v>
      </c>
      <c r="O38">
        <v>185</v>
      </c>
      <c r="V38" s="393"/>
      <c r="W38">
        <v>6</v>
      </c>
    </row>
    <row r="39" spans="3:23" x14ac:dyDescent="0.25">
      <c r="C39" s="3" t="s">
        <v>91</v>
      </c>
      <c r="E39">
        <v>3</v>
      </c>
      <c r="G39">
        <v>2</v>
      </c>
      <c r="O39">
        <v>152</v>
      </c>
      <c r="V39" s="393"/>
      <c r="W39">
        <v>6</v>
      </c>
    </row>
    <row r="40" spans="3:23" x14ac:dyDescent="0.25">
      <c r="C40" s="3" t="s">
        <v>93</v>
      </c>
      <c r="E40">
        <v>5</v>
      </c>
      <c r="G40">
        <v>4</v>
      </c>
      <c r="O40">
        <v>305</v>
      </c>
      <c r="V40" s="393"/>
      <c r="W40">
        <v>1</v>
      </c>
    </row>
    <row r="41" spans="3:23" x14ac:dyDescent="0.25">
      <c r="C41" s="3" t="s">
        <v>95</v>
      </c>
      <c r="E41">
        <v>5</v>
      </c>
      <c r="G41">
        <v>4</v>
      </c>
      <c r="O41">
        <v>96</v>
      </c>
      <c r="V41" s="393"/>
      <c r="W41">
        <v>5</v>
      </c>
    </row>
    <row r="42" spans="3:23" x14ac:dyDescent="0.25">
      <c r="C42" s="3" t="s">
        <v>97</v>
      </c>
      <c r="E42">
        <v>2</v>
      </c>
      <c r="G42">
        <v>2</v>
      </c>
      <c r="O42">
        <v>46</v>
      </c>
      <c r="V42" s="393"/>
      <c r="W42">
        <v>2</v>
      </c>
    </row>
    <row r="43" spans="3:23" x14ac:dyDescent="0.25">
      <c r="C43" s="3" t="s">
        <v>99</v>
      </c>
      <c r="E43">
        <v>3</v>
      </c>
      <c r="G43">
        <v>2</v>
      </c>
      <c r="O43">
        <v>1267</v>
      </c>
      <c r="V43" s="393"/>
      <c r="W43">
        <v>3</v>
      </c>
    </row>
    <row r="44" spans="3:23" x14ac:dyDescent="0.25">
      <c r="C44" s="3" t="s">
        <v>101</v>
      </c>
      <c r="E44">
        <v>4</v>
      </c>
      <c r="G44">
        <v>3</v>
      </c>
      <c r="O44">
        <v>535</v>
      </c>
      <c r="V44" s="393"/>
      <c r="W44">
        <v>4</v>
      </c>
    </row>
    <row r="45" spans="3:23" x14ac:dyDescent="0.25">
      <c r="C45" s="3" t="s">
        <v>205</v>
      </c>
      <c r="V45" s="393"/>
      <c r="W45" s="8"/>
    </row>
    <row r="46" spans="3:23" x14ac:dyDescent="0.25">
      <c r="C46" s="3" t="s">
        <v>206</v>
      </c>
      <c r="V46" s="393"/>
      <c r="W46" s="8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C46"/>
  <sheetViews>
    <sheetView topLeftCell="A12" workbookViewId="0">
      <selection activeCell="C14" sqref="C14:C46"/>
    </sheetView>
  </sheetViews>
  <sheetFormatPr baseColWidth="10" defaultRowHeight="15" x14ac:dyDescent="0.25"/>
  <sheetData>
    <row r="1" spans="3:29" x14ac:dyDescent="0.25"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>
        <v>11</v>
      </c>
      <c r="N1" s="17">
        <v>12</v>
      </c>
      <c r="O1" s="17">
        <v>13</v>
      </c>
      <c r="P1" s="17">
        <v>14</v>
      </c>
      <c r="Q1" s="17">
        <v>15</v>
      </c>
      <c r="R1" s="17">
        <v>16</v>
      </c>
      <c r="S1" s="17">
        <v>17</v>
      </c>
      <c r="T1" s="17">
        <v>18</v>
      </c>
      <c r="U1" s="17">
        <v>19</v>
      </c>
      <c r="V1" s="17">
        <v>20</v>
      </c>
      <c r="W1" s="17">
        <v>21</v>
      </c>
      <c r="X1" s="17">
        <v>22</v>
      </c>
      <c r="Y1" s="17">
        <v>23</v>
      </c>
      <c r="Z1" s="17">
        <v>24</v>
      </c>
      <c r="AA1" s="17">
        <v>25</v>
      </c>
      <c r="AB1" s="17">
        <v>26</v>
      </c>
      <c r="AC1" s="17">
        <v>27</v>
      </c>
    </row>
    <row r="5" spans="3:29" x14ac:dyDescent="0.25">
      <c r="D5" s="63" t="s">
        <v>410</v>
      </c>
      <c r="E5" s="201" t="s">
        <v>411</v>
      </c>
      <c r="F5" s="201" t="s">
        <v>411</v>
      </c>
      <c r="G5" s="201" t="s">
        <v>411</v>
      </c>
      <c r="H5" s="63" t="s">
        <v>411</v>
      </c>
      <c r="I5" s="63" t="s">
        <v>411</v>
      </c>
      <c r="J5" s="63" t="s">
        <v>411</v>
      </c>
      <c r="K5" s="63" t="s">
        <v>411</v>
      </c>
      <c r="L5" s="63" t="s">
        <v>411</v>
      </c>
      <c r="M5" s="63" t="s">
        <v>411</v>
      </c>
      <c r="N5" s="201" t="s">
        <v>411</v>
      </c>
      <c r="O5" s="177" t="s">
        <v>411</v>
      </c>
      <c r="P5" s="177" t="s">
        <v>411</v>
      </c>
      <c r="Q5" s="177" t="s">
        <v>411</v>
      </c>
      <c r="R5" s="177" t="s">
        <v>411</v>
      </c>
      <c r="S5" s="63" t="s">
        <v>411</v>
      </c>
      <c r="T5" s="63" t="s">
        <v>411</v>
      </c>
      <c r="U5" s="63" t="s">
        <v>411</v>
      </c>
      <c r="V5" s="63" t="s">
        <v>411</v>
      </c>
      <c r="W5" s="63" t="s">
        <v>411</v>
      </c>
      <c r="X5" s="178" t="s">
        <v>411</v>
      </c>
      <c r="Y5" s="178" t="s">
        <v>411</v>
      </c>
      <c r="Z5" s="178" t="s">
        <v>411</v>
      </c>
      <c r="AA5" s="178" t="s">
        <v>411</v>
      </c>
      <c r="AB5" s="201" t="s">
        <v>411</v>
      </c>
      <c r="AC5" s="201" t="s">
        <v>411</v>
      </c>
    </row>
    <row r="6" spans="3:29" x14ac:dyDescent="0.25">
      <c r="C6" s="17" t="s">
        <v>107</v>
      </c>
      <c r="D6" s="64" t="s">
        <v>412</v>
      </c>
      <c r="E6" s="201" t="s">
        <v>120</v>
      </c>
      <c r="F6" s="201" t="s">
        <v>120</v>
      </c>
      <c r="G6" s="201" t="s">
        <v>120</v>
      </c>
      <c r="H6" s="63" t="s">
        <v>120</v>
      </c>
      <c r="I6" s="63" t="s">
        <v>120</v>
      </c>
      <c r="J6" s="63" t="s">
        <v>120</v>
      </c>
      <c r="K6" s="63" t="s">
        <v>120</v>
      </c>
      <c r="L6" s="63" t="s">
        <v>120</v>
      </c>
      <c r="M6" s="63" t="s">
        <v>120</v>
      </c>
      <c r="N6" s="201" t="s">
        <v>120</v>
      </c>
      <c r="O6" s="177" t="s">
        <v>120</v>
      </c>
      <c r="P6" s="177" t="s">
        <v>120</v>
      </c>
      <c r="Q6" s="177" t="s">
        <v>120</v>
      </c>
      <c r="R6" s="177" t="s">
        <v>120</v>
      </c>
      <c r="S6" s="63" t="s">
        <v>120</v>
      </c>
      <c r="T6" s="63" t="s">
        <v>120</v>
      </c>
      <c r="U6" s="63" t="s">
        <v>120</v>
      </c>
      <c r="V6" s="63" t="s">
        <v>120</v>
      </c>
      <c r="W6" s="63" t="s">
        <v>120</v>
      </c>
      <c r="X6" s="178" t="s">
        <v>120</v>
      </c>
      <c r="Y6" s="178" t="s">
        <v>120</v>
      </c>
      <c r="Z6" s="178" t="s">
        <v>120</v>
      </c>
      <c r="AA6" s="178" t="s">
        <v>120</v>
      </c>
      <c r="AB6" s="201" t="s">
        <v>120</v>
      </c>
      <c r="AC6" s="201" t="s">
        <v>120</v>
      </c>
    </row>
    <row r="7" spans="3:29" x14ac:dyDescent="0.25">
      <c r="C7" s="17" t="s">
        <v>108</v>
      </c>
      <c r="D7" s="64" t="s">
        <v>0</v>
      </c>
      <c r="E7" s="201">
        <v>2016</v>
      </c>
      <c r="F7" s="201">
        <v>2016</v>
      </c>
      <c r="G7" s="201">
        <v>2016</v>
      </c>
      <c r="H7" s="63">
        <v>2016</v>
      </c>
      <c r="I7" s="63">
        <v>2016</v>
      </c>
      <c r="J7" s="63">
        <v>2016</v>
      </c>
      <c r="K7" s="63">
        <v>2016</v>
      </c>
      <c r="L7" s="63">
        <v>2016</v>
      </c>
      <c r="M7" s="63">
        <v>2016</v>
      </c>
      <c r="N7" s="201">
        <v>2016</v>
      </c>
      <c r="O7" s="177">
        <v>2016</v>
      </c>
      <c r="P7" s="177">
        <v>2016</v>
      </c>
      <c r="Q7" s="177">
        <v>2016</v>
      </c>
      <c r="R7" s="177">
        <v>2016</v>
      </c>
      <c r="S7" s="63">
        <v>2016</v>
      </c>
      <c r="T7" s="63">
        <v>2016</v>
      </c>
      <c r="U7" s="63">
        <v>2016</v>
      </c>
      <c r="V7" s="63">
        <v>2016</v>
      </c>
      <c r="W7" s="63">
        <v>2016</v>
      </c>
      <c r="X7" s="178">
        <v>2016</v>
      </c>
      <c r="Y7" s="178">
        <v>2016</v>
      </c>
      <c r="Z7" s="178">
        <v>2016</v>
      </c>
      <c r="AA7" s="178">
        <v>2016</v>
      </c>
      <c r="AB7" s="201">
        <v>2016</v>
      </c>
      <c r="AC7" s="201">
        <v>2016</v>
      </c>
    </row>
    <row r="8" spans="3:29" ht="22.5" x14ac:dyDescent="0.25">
      <c r="C8" s="17" t="s">
        <v>109</v>
      </c>
      <c r="D8" s="64" t="s">
        <v>37</v>
      </c>
      <c r="E8" s="201" t="s">
        <v>115</v>
      </c>
      <c r="F8" s="201" t="s">
        <v>115</v>
      </c>
      <c r="G8" s="201" t="s">
        <v>115</v>
      </c>
      <c r="H8" s="63" t="s">
        <v>583</v>
      </c>
      <c r="I8" s="63" t="s">
        <v>583</v>
      </c>
      <c r="J8" s="63" t="s">
        <v>583</v>
      </c>
      <c r="K8" s="63" t="s">
        <v>583</v>
      </c>
      <c r="L8" s="63" t="s">
        <v>583</v>
      </c>
      <c r="M8" s="63" t="s">
        <v>583</v>
      </c>
      <c r="N8" s="201" t="s">
        <v>584</v>
      </c>
      <c r="O8" s="177" t="s">
        <v>584</v>
      </c>
      <c r="P8" s="177" t="s">
        <v>584</v>
      </c>
      <c r="Q8" s="177" t="s">
        <v>584</v>
      </c>
      <c r="R8" s="177" t="s">
        <v>584</v>
      </c>
      <c r="S8" s="63" t="s">
        <v>584</v>
      </c>
      <c r="T8" s="63" t="s">
        <v>584</v>
      </c>
      <c r="U8" s="63" t="s">
        <v>584</v>
      </c>
      <c r="V8" s="63" t="s">
        <v>584</v>
      </c>
      <c r="W8" s="63" t="s">
        <v>584</v>
      </c>
      <c r="X8" s="178" t="s">
        <v>584</v>
      </c>
      <c r="Y8" s="178" t="s">
        <v>584</v>
      </c>
      <c r="Z8" s="178" t="s">
        <v>584</v>
      </c>
      <c r="AA8" s="178" t="s">
        <v>584</v>
      </c>
      <c r="AB8" s="201" t="s">
        <v>115</v>
      </c>
      <c r="AC8" s="201" t="s">
        <v>115</v>
      </c>
    </row>
    <row r="9" spans="3:29" ht="22.5" x14ac:dyDescent="0.25">
      <c r="C9" s="17" t="s">
        <v>110</v>
      </c>
      <c r="D9" s="64" t="s">
        <v>413</v>
      </c>
      <c r="E9" s="201" t="s">
        <v>38</v>
      </c>
      <c r="F9" s="201" t="s">
        <v>38</v>
      </c>
      <c r="G9" s="201" t="s">
        <v>38</v>
      </c>
      <c r="H9" s="63" t="s">
        <v>38</v>
      </c>
      <c r="I9" s="63" t="s">
        <v>38</v>
      </c>
      <c r="J9" s="63" t="s">
        <v>38</v>
      </c>
      <c r="K9" s="63" t="s">
        <v>38</v>
      </c>
      <c r="L9" s="63" t="s">
        <v>38</v>
      </c>
      <c r="M9" s="63" t="s">
        <v>38</v>
      </c>
      <c r="N9" s="201" t="s">
        <v>38</v>
      </c>
      <c r="O9" s="177" t="s">
        <v>38</v>
      </c>
      <c r="P9" s="177" t="s">
        <v>38</v>
      </c>
      <c r="Q9" s="177" t="s">
        <v>38</v>
      </c>
      <c r="R9" s="177" t="s">
        <v>38</v>
      </c>
      <c r="S9" s="63" t="s">
        <v>38</v>
      </c>
      <c r="T9" s="63" t="s">
        <v>38</v>
      </c>
      <c r="U9" s="63" t="s">
        <v>38</v>
      </c>
      <c r="V9" s="63" t="s">
        <v>38</v>
      </c>
      <c r="W9" s="63" t="s">
        <v>38</v>
      </c>
      <c r="X9" s="178" t="s">
        <v>38</v>
      </c>
      <c r="Y9" s="178" t="s">
        <v>38</v>
      </c>
      <c r="Z9" s="178" t="s">
        <v>38</v>
      </c>
      <c r="AA9" s="178" t="s">
        <v>38</v>
      </c>
      <c r="AB9" s="201" t="s">
        <v>38</v>
      </c>
      <c r="AC9" s="201" t="s">
        <v>38</v>
      </c>
    </row>
    <row r="10" spans="3:29" ht="45" x14ac:dyDescent="0.25">
      <c r="C10" s="17" t="s">
        <v>111</v>
      </c>
      <c r="D10" s="64" t="s">
        <v>414</v>
      </c>
      <c r="E10" s="201" t="s">
        <v>585</v>
      </c>
      <c r="F10" s="201" t="s">
        <v>585</v>
      </c>
      <c r="G10" s="201" t="s">
        <v>585</v>
      </c>
      <c r="H10" s="63" t="s">
        <v>586</v>
      </c>
      <c r="I10" s="63" t="s">
        <v>586</v>
      </c>
      <c r="J10" s="63" t="s">
        <v>586</v>
      </c>
      <c r="K10" s="63" t="s">
        <v>586</v>
      </c>
      <c r="L10" s="63" t="s">
        <v>586</v>
      </c>
      <c r="M10" s="63" t="s">
        <v>586</v>
      </c>
      <c r="N10" s="201" t="s">
        <v>2</v>
      </c>
      <c r="O10" s="177" t="s">
        <v>587</v>
      </c>
      <c r="P10" s="177" t="s">
        <v>587</v>
      </c>
      <c r="Q10" s="177" t="s">
        <v>587</v>
      </c>
      <c r="R10" s="177" t="s">
        <v>587</v>
      </c>
      <c r="S10" s="63" t="s">
        <v>588</v>
      </c>
      <c r="T10" s="63" t="s">
        <v>588</v>
      </c>
      <c r="U10" s="63" t="s">
        <v>588</v>
      </c>
      <c r="V10" s="63" t="s">
        <v>588</v>
      </c>
      <c r="W10" s="63" t="s">
        <v>588</v>
      </c>
      <c r="X10" s="178" t="s">
        <v>589</v>
      </c>
      <c r="Y10" s="178" t="s">
        <v>589</v>
      </c>
      <c r="Z10" s="178" t="s">
        <v>589</v>
      </c>
      <c r="AA10" s="178" t="s">
        <v>589</v>
      </c>
      <c r="AB10" s="201" t="s">
        <v>585</v>
      </c>
      <c r="AC10" s="201" t="s">
        <v>585</v>
      </c>
    </row>
    <row r="11" spans="3:29" ht="45.75" x14ac:dyDescent="0.25">
      <c r="C11" s="17" t="s">
        <v>112</v>
      </c>
      <c r="D11" s="64" t="s">
        <v>415</v>
      </c>
      <c r="E11" s="201" t="s">
        <v>2</v>
      </c>
      <c r="F11" s="201" t="s">
        <v>590</v>
      </c>
      <c r="G11" s="201" t="s">
        <v>591</v>
      </c>
      <c r="H11" s="63" t="s">
        <v>2</v>
      </c>
      <c r="I11" s="63" t="s">
        <v>592</v>
      </c>
      <c r="J11" s="63" t="s">
        <v>593</v>
      </c>
      <c r="K11" s="63" t="s">
        <v>594</v>
      </c>
      <c r="L11" s="63" t="s">
        <v>595</v>
      </c>
      <c r="M11" s="63" t="s">
        <v>550</v>
      </c>
      <c r="N11" s="201" t="s">
        <v>2</v>
      </c>
      <c r="O11" s="177" t="s">
        <v>596</v>
      </c>
      <c r="P11" s="177" t="s">
        <v>597</v>
      </c>
      <c r="Q11" s="177" t="s">
        <v>598</v>
      </c>
      <c r="R11" s="177" t="s">
        <v>550</v>
      </c>
      <c r="S11" s="63" t="s">
        <v>599</v>
      </c>
      <c r="T11" s="63" t="s">
        <v>600</v>
      </c>
      <c r="U11" s="63" t="s">
        <v>601</v>
      </c>
      <c r="V11" s="63" t="s">
        <v>602</v>
      </c>
      <c r="W11" s="63" t="s">
        <v>550</v>
      </c>
      <c r="X11" s="178" t="s">
        <v>603</v>
      </c>
      <c r="Y11" s="178" t="s">
        <v>604</v>
      </c>
      <c r="Z11" s="178" t="s">
        <v>605</v>
      </c>
      <c r="AA11" s="178" t="s">
        <v>606</v>
      </c>
      <c r="AB11" s="201" t="s">
        <v>740</v>
      </c>
      <c r="AC11" s="201" t="s">
        <v>741</v>
      </c>
    </row>
    <row r="12" spans="3:29" x14ac:dyDescent="0.25">
      <c r="C12" s="17" t="s">
        <v>113</v>
      </c>
      <c r="D12" s="64" t="s">
        <v>416</v>
      </c>
      <c r="E12" s="201" t="s">
        <v>416</v>
      </c>
      <c r="F12" s="201" t="s">
        <v>416</v>
      </c>
      <c r="G12" s="201" t="s">
        <v>416</v>
      </c>
      <c r="H12" s="63" t="s">
        <v>416</v>
      </c>
      <c r="I12" s="63" t="s">
        <v>416</v>
      </c>
      <c r="J12" s="63" t="s">
        <v>416</v>
      </c>
      <c r="K12" s="63" t="s">
        <v>416</v>
      </c>
      <c r="L12" s="63" t="s">
        <v>416</v>
      </c>
      <c r="M12" s="63" t="s">
        <v>416</v>
      </c>
      <c r="N12" s="201" t="s">
        <v>416</v>
      </c>
      <c r="O12" s="177" t="s">
        <v>416</v>
      </c>
      <c r="P12" s="177" t="s">
        <v>416</v>
      </c>
      <c r="Q12" s="177" t="s">
        <v>416</v>
      </c>
      <c r="R12" s="177" t="s">
        <v>416</v>
      </c>
      <c r="S12" s="63" t="s">
        <v>416</v>
      </c>
      <c r="T12" s="63" t="s">
        <v>416</v>
      </c>
      <c r="U12" s="63" t="s">
        <v>416</v>
      </c>
      <c r="V12" s="63" t="s">
        <v>416</v>
      </c>
      <c r="W12" s="63" t="s">
        <v>416</v>
      </c>
      <c r="X12" s="178" t="s">
        <v>416</v>
      </c>
      <c r="Y12" s="178" t="s">
        <v>416</v>
      </c>
      <c r="Z12" s="178" t="s">
        <v>416</v>
      </c>
      <c r="AA12" s="178" t="s">
        <v>416</v>
      </c>
      <c r="AB12" s="201" t="s">
        <v>416</v>
      </c>
      <c r="AC12" s="201" t="s">
        <v>416</v>
      </c>
    </row>
    <row r="13" spans="3:29" x14ac:dyDescent="0.25">
      <c r="C13" s="17" t="s">
        <v>114</v>
      </c>
      <c r="D13" s="98" t="s">
        <v>417</v>
      </c>
      <c r="E13" s="348"/>
      <c r="F13" s="348"/>
      <c r="G13" s="348"/>
      <c r="N13" s="348"/>
      <c r="AB13" s="348"/>
      <c r="AC13" s="348"/>
    </row>
    <row r="14" spans="3:29" x14ac:dyDescent="0.25">
      <c r="C14" s="3" t="s">
        <v>41</v>
      </c>
      <c r="D14" s="4" t="s">
        <v>42</v>
      </c>
      <c r="E14" s="202">
        <v>925365</v>
      </c>
      <c r="F14" s="202">
        <v>146541.99999999997</v>
      </c>
      <c r="G14" s="202">
        <v>778823.00000000012</v>
      </c>
      <c r="H14" s="5">
        <v>320002.08580979716</v>
      </c>
      <c r="I14" s="5">
        <v>194916.83028243994</v>
      </c>
      <c r="J14" s="5">
        <v>29815.103401839067</v>
      </c>
      <c r="K14" s="5">
        <v>19147.301130643456</v>
      </c>
      <c r="L14" s="5">
        <v>59320.161514504987</v>
      </c>
      <c r="M14" s="5">
        <v>16802.689480369729</v>
      </c>
      <c r="N14" s="202">
        <v>429126.48382899771</v>
      </c>
      <c r="O14" s="5">
        <v>33819.843970571681</v>
      </c>
      <c r="P14" s="5">
        <v>196289.77565843851</v>
      </c>
      <c r="Q14" s="5">
        <v>145633.19071387945</v>
      </c>
      <c r="R14" s="5">
        <v>53383.673486107989</v>
      </c>
      <c r="S14" s="5">
        <v>103349.1549348071</v>
      </c>
      <c r="T14" s="5">
        <v>101108.68065131186</v>
      </c>
      <c r="U14" s="5">
        <v>57163.876437706211</v>
      </c>
      <c r="V14" s="5">
        <v>55730.783296393965</v>
      </c>
      <c r="W14" s="5">
        <v>111773.98850877844</v>
      </c>
      <c r="X14" s="5">
        <v>94905.790105067004</v>
      </c>
      <c r="Y14" s="5">
        <v>101582.28745678534</v>
      </c>
      <c r="Z14" s="5">
        <v>230278.11834334047</v>
      </c>
      <c r="AA14" s="5">
        <v>2360.2879238047626</v>
      </c>
      <c r="AB14" s="202">
        <v>29694.430361205232</v>
      </c>
      <c r="AC14" s="202">
        <v>458820.91419020284</v>
      </c>
    </row>
    <row r="15" spans="3:29" x14ac:dyDescent="0.25">
      <c r="C15" s="3" t="s">
        <v>43</v>
      </c>
      <c r="D15" s="9" t="s">
        <v>44</v>
      </c>
      <c r="E15" s="203">
        <v>179036.99999999988</v>
      </c>
      <c r="F15" s="203">
        <v>27819</v>
      </c>
      <c r="G15" s="203">
        <v>151217.99999999991</v>
      </c>
      <c r="H15" s="10">
        <v>63303.061401365936</v>
      </c>
      <c r="I15" s="10">
        <v>39274.497793326009</v>
      </c>
      <c r="J15" s="10">
        <v>4587.5548015515542</v>
      </c>
      <c r="K15" s="10">
        <v>4505.3911291442591</v>
      </c>
      <c r="L15" s="10">
        <v>12615.805320963143</v>
      </c>
      <c r="M15" s="10">
        <v>2319.8123563809672</v>
      </c>
      <c r="N15" s="203">
        <v>83150.155736139859</v>
      </c>
      <c r="O15" s="10">
        <v>3736.0633990037422</v>
      </c>
      <c r="P15" s="10">
        <v>40200.686454227536</v>
      </c>
      <c r="Q15" s="10">
        <v>31646.371138570728</v>
      </c>
      <c r="R15" s="10">
        <v>7567.0347443378505</v>
      </c>
      <c r="S15" s="10">
        <v>22159.846554376029</v>
      </c>
      <c r="T15" s="10">
        <v>19870.504991954727</v>
      </c>
      <c r="U15" s="10">
        <v>11036.498176905512</v>
      </c>
      <c r="V15" s="10">
        <v>9581.2497213633942</v>
      </c>
      <c r="W15" s="10">
        <v>20502.056291540212</v>
      </c>
      <c r="X15" s="10">
        <v>17378.945983168855</v>
      </c>
      <c r="Y15" s="10">
        <v>21010.005162120935</v>
      </c>
      <c r="Z15" s="10">
        <v>44339.955614241888</v>
      </c>
      <c r="AA15" s="10">
        <v>421.24897660818715</v>
      </c>
      <c r="AB15" s="203">
        <v>4764.7828624941949</v>
      </c>
      <c r="AC15" s="203">
        <v>87914.938598633977</v>
      </c>
    </row>
    <row r="16" spans="3:29" x14ac:dyDescent="0.25">
      <c r="C16" s="3" t="s">
        <v>45</v>
      </c>
      <c r="D16" s="9" t="s">
        <v>46</v>
      </c>
      <c r="E16" s="203">
        <v>190541.00000000015</v>
      </c>
      <c r="F16" s="203">
        <v>31945.999999999993</v>
      </c>
      <c r="G16" s="203">
        <v>158595.00000000015</v>
      </c>
      <c r="H16" s="10">
        <v>58616.552722590844</v>
      </c>
      <c r="I16" s="10">
        <v>37907.023834791558</v>
      </c>
      <c r="J16" s="10">
        <v>3061.2368337651269</v>
      </c>
      <c r="K16" s="10">
        <v>3935.1914753121273</v>
      </c>
      <c r="L16" s="10">
        <v>9996.8175889113518</v>
      </c>
      <c r="M16" s="10">
        <v>3716.2829898106738</v>
      </c>
      <c r="N16" s="203">
        <v>93433.200457894694</v>
      </c>
      <c r="O16" s="10">
        <v>9991.6883998980556</v>
      </c>
      <c r="P16" s="10">
        <v>35295.921760965895</v>
      </c>
      <c r="Q16" s="10">
        <v>33133.934150800982</v>
      </c>
      <c r="R16" s="10">
        <v>15011.65614622976</v>
      </c>
      <c r="S16" s="10">
        <v>26194.390082198839</v>
      </c>
      <c r="T16" s="10">
        <v>16511.509301715028</v>
      </c>
      <c r="U16" s="10">
        <v>16514.420667517428</v>
      </c>
      <c r="V16" s="10">
        <v>15118.262352720094</v>
      </c>
      <c r="W16" s="10">
        <v>19094.618053743307</v>
      </c>
      <c r="X16" s="10">
        <v>23845.971872763777</v>
      </c>
      <c r="Y16" s="10">
        <v>26627.626271145873</v>
      </c>
      <c r="Z16" s="10">
        <v>42738.690885413613</v>
      </c>
      <c r="AA16" s="10">
        <v>220.91142857142859</v>
      </c>
      <c r="AB16" s="203">
        <v>6545.2468195144602</v>
      </c>
      <c r="AC16" s="203">
        <v>99978.447277409316</v>
      </c>
    </row>
    <row r="17" spans="3:29" x14ac:dyDescent="0.25">
      <c r="C17" s="3" t="s">
        <v>47</v>
      </c>
      <c r="D17" s="9" t="s">
        <v>48</v>
      </c>
      <c r="E17" s="203">
        <v>183732.00000000006</v>
      </c>
      <c r="F17" s="203">
        <v>30170</v>
      </c>
      <c r="G17" s="203">
        <v>153562.00000000003</v>
      </c>
      <c r="H17" s="10">
        <v>66576.919692424999</v>
      </c>
      <c r="I17" s="10">
        <v>42148.544490410255</v>
      </c>
      <c r="J17" s="10">
        <v>5063.4601808262105</v>
      </c>
      <c r="K17" s="10">
        <v>3749.2355157465136</v>
      </c>
      <c r="L17" s="10">
        <v>11687.564224404829</v>
      </c>
      <c r="M17" s="10">
        <v>3928.1152810372009</v>
      </c>
      <c r="N17" s="203">
        <v>79752.648904507718</v>
      </c>
      <c r="O17" s="10">
        <v>7252.3670759897686</v>
      </c>
      <c r="P17" s="10">
        <v>36732.836669083299</v>
      </c>
      <c r="Q17" s="10">
        <v>26288.685350266114</v>
      </c>
      <c r="R17" s="10">
        <v>9478.7598091685413</v>
      </c>
      <c r="S17" s="10">
        <v>22824.143224757998</v>
      </c>
      <c r="T17" s="10">
        <v>15837.622522131493</v>
      </c>
      <c r="U17" s="10">
        <v>9896.6922769972807</v>
      </c>
      <c r="V17" s="10">
        <v>9432.3772265037842</v>
      </c>
      <c r="W17" s="10">
        <v>21761.813654117144</v>
      </c>
      <c r="X17" s="10">
        <v>16955.774829191247</v>
      </c>
      <c r="Y17" s="10">
        <v>21474.158620880586</v>
      </c>
      <c r="Z17" s="10">
        <v>40884.033978783576</v>
      </c>
      <c r="AA17" s="10">
        <v>438.68147565231965</v>
      </c>
      <c r="AB17" s="203">
        <v>7232.4314030672867</v>
      </c>
      <c r="AC17" s="203">
        <v>86985.08030757503</v>
      </c>
    </row>
    <row r="18" spans="3:29" x14ac:dyDescent="0.25">
      <c r="C18" s="3" t="s">
        <v>49</v>
      </c>
      <c r="D18" s="9" t="s">
        <v>50</v>
      </c>
      <c r="E18" s="203">
        <v>134886</v>
      </c>
      <c r="F18" s="203">
        <v>22642.999999999989</v>
      </c>
      <c r="G18" s="203">
        <v>112243</v>
      </c>
      <c r="H18" s="10">
        <v>45466.646902319822</v>
      </c>
      <c r="I18" s="10">
        <v>27614.075344520326</v>
      </c>
      <c r="J18" s="10">
        <v>3648.6845554209726</v>
      </c>
      <c r="K18" s="10">
        <v>2571.5004104847253</v>
      </c>
      <c r="L18" s="10">
        <v>8813.9267915719429</v>
      </c>
      <c r="M18" s="10">
        <v>2818.4598003218589</v>
      </c>
      <c r="N18" s="203">
        <v>62749.115460326895</v>
      </c>
      <c r="O18" s="10">
        <v>6886.5818984370126</v>
      </c>
      <c r="P18" s="10">
        <v>28030.721276932047</v>
      </c>
      <c r="Q18" s="10">
        <v>20691.172970612664</v>
      </c>
      <c r="R18" s="10">
        <v>7140.6393143451687</v>
      </c>
      <c r="S18" s="10">
        <v>13897.974615293611</v>
      </c>
      <c r="T18" s="10">
        <v>12844.123172868391</v>
      </c>
      <c r="U18" s="10">
        <v>9151.9412911359177</v>
      </c>
      <c r="V18" s="10">
        <v>8496.6829015104995</v>
      </c>
      <c r="W18" s="10">
        <v>18358.393479518469</v>
      </c>
      <c r="X18" s="10">
        <v>14204.143356510674</v>
      </c>
      <c r="Y18" s="10">
        <v>12459.342967955541</v>
      </c>
      <c r="Z18" s="10">
        <v>35767.202561440499</v>
      </c>
      <c r="AA18" s="10">
        <v>318.42657442018054</v>
      </c>
      <c r="AB18" s="203">
        <v>4027.237637353302</v>
      </c>
      <c r="AC18" s="203">
        <v>66776.35309768017</v>
      </c>
    </row>
    <row r="19" spans="3:29" x14ac:dyDescent="0.25">
      <c r="C19" s="3" t="s">
        <v>51</v>
      </c>
      <c r="D19" s="9" t="s">
        <v>52</v>
      </c>
      <c r="E19" s="203">
        <v>147479.99999999994</v>
      </c>
      <c r="F19" s="203">
        <v>22297.999999999985</v>
      </c>
      <c r="G19" s="203">
        <v>125181.99999999996</v>
      </c>
      <c r="H19" s="10">
        <v>53795.539700297544</v>
      </c>
      <c r="I19" s="10">
        <v>30267.435229206043</v>
      </c>
      <c r="J19" s="10">
        <v>7760.2936318803359</v>
      </c>
      <c r="K19" s="10">
        <v>2530.2012815867238</v>
      </c>
      <c r="L19" s="10">
        <v>10748.3047610004</v>
      </c>
      <c r="M19" s="10">
        <v>2489.3047966240383</v>
      </c>
      <c r="N19" s="203">
        <v>66943.902758570592</v>
      </c>
      <c r="O19" s="10">
        <v>4158.5126607104439</v>
      </c>
      <c r="P19" s="10">
        <v>34196.382835554476</v>
      </c>
      <c r="Q19" s="10">
        <v>20026.192064446706</v>
      </c>
      <c r="R19" s="10">
        <v>8562.8151978589576</v>
      </c>
      <c r="S19" s="10">
        <v>10267.396206758949</v>
      </c>
      <c r="T19" s="10">
        <v>22107.697900632069</v>
      </c>
      <c r="U19" s="10">
        <v>7007.7064975802441</v>
      </c>
      <c r="V19" s="10">
        <v>8573.8121136690534</v>
      </c>
      <c r="W19" s="10">
        <v>18987.290039930271</v>
      </c>
      <c r="X19" s="10">
        <v>12237.24099515317</v>
      </c>
      <c r="Y19" s="10">
        <v>11933.645182049637</v>
      </c>
      <c r="Z19" s="10">
        <v>42172.71708661475</v>
      </c>
      <c r="AA19" s="10">
        <v>600.29949475301476</v>
      </c>
      <c r="AB19" s="203">
        <v>4442.5575411318659</v>
      </c>
      <c r="AC19" s="203">
        <v>71386.460299702449</v>
      </c>
    </row>
    <row r="20" spans="3:29" x14ac:dyDescent="0.25">
      <c r="C20" s="3" t="s">
        <v>53</v>
      </c>
      <c r="D20" s="9" t="s">
        <v>54</v>
      </c>
      <c r="E20" s="203">
        <v>7590.0000000000018</v>
      </c>
      <c r="F20" s="203">
        <v>1282.9999999999998</v>
      </c>
      <c r="G20" s="203">
        <v>6307.0000000000018</v>
      </c>
      <c r="H20" s="10">
        <v>2501.2181800264839</v>
      </c>
      <c r="I20" s="10">
        <v>1545.6943885936728</v>
      </c>
      <c r="J20" s="10">
        <v>199.45170603013028</v>
      </c>
      <c r="K20" s="10">
        <v>186.71990094991503</v>
      </c>
      <c r="L20" s="10">
        <v>446.14626863227113</v>
      </c>
      <c r="M20" s="10">
        <v>123.20591582049481</v>
      </c>
      <c r="N20" s="203">
        <v>3613.5299996354865</v>
      </c>
      <c r="O20" s="10">
        <v>275.82617549325721</v>
      </c>
      <c r="P20" s="10">
        <v>1322.438405198611</v>
      </c>
      <c r="Q20" s="10">
        <v>1340.1225618326339</v>
      </c>
      <c r="R20" s="10">
        <v>675.14285711098444</v>
      </c>
      <c r="S20" s="10">
        <v>623.93860573870347</v>
      </c>
      <c r="T20" s="10">
        <v>696.10961378069533</v>
      </c>
      <c r="U20" s="10">
        <v>363.69189691639798</v>
      </c>
      <c r="V20" s="10">
        <v>579.97230941518251</v>
      </c>
      <c r="W20" s="10">
        <v>1349.8175737845065</v>
      </c>
      <c r="X20" s="10">
        <v>931.84513770612057</v>
      </c>
      <c r="Y20" s="10">
        <v>660.51393915966366</v>
      </c>
      <c r="Z20" s="10">
        <v>1981.639620499692</v>
      </c>
      <c r="AA20" s="10">
        <v>39.531302270011942</v>
      </c>
      <c r="AB20" s="203">
        <v>192.25182033802724</v>
      </c>
      <c r="AC20" s="203">
        <v>3805.7818199735161</v>
      </c>
    </row>
    <row r="21" spans="3:29" x14ac:dyDescent="0.25">
      <c r="C21" s="3" t="s">
        <v>55</v>
      </c>
      <c r="D21" s="9" t="s">
        <v>56</v>
      </c>
      <c r="E21" s="203">
        <v>74284.999999999971</v>
      </c>
      <c r="F21" s="203">
        <v>9036.9999999999982</v>
      </c>
      <c r="G21" s="203">
        <v>65247.999999999978</v>
      </c>
      <c r="H21" s="10">
        <v>27881.835867230195</v>
      </c>
      <c r="I21" s="10">
        <v>15007.064898166302</v>
      </c>
      <c r="J21" s="10">
        <v>5447.205256626562</v>
      </c>
      <c r="K21" s="10">
        <v>1537.4901987370367</v>
      </c>
      <c r="L21" s="10">
        <v>4587.192843547914</v>
      </c>
      <c r="M21" s="10">
        <v>1302.8826701523835</v>
      </c>
      <c r="N21" s="203">
        <v>34969.466242396098</v>
      </c>
      <c r="O21" s="10">
        <v>897.39451486608243</v>
      </c>
      <c r="P21" s="10">
        <v>19936.098228773848</v>
      </c>
      <c r="Q21" s="10">
        <v>10215.494622511789</v>
      </c>
      <c r="R21" s="10">
        <v>3920.4788762443841</v>
      </c>
      <c r="S21" s="10">
        <v>6923.7060990863347</v>
      </c>
      <c r="T21" s="10">
        <v>13103.91198651294</v>
      </c>
      <c r="U21" s="10">
        <v>2540.7181653102552</v>
      </c>
      <c r="V21" s="10">
        <v>2613.7858543330067</v>
      </c>
      <c r="W21" s="10">
        <v>9787.3441371535628</v>
      </c>
      <c r="X21" s="10">
        <v>5950.2481409967877</v>
      </c>
      <c r="Y21" s="10">
        <v>7006.6252507124009</v>
      </c>
      <c r="Z21" s="10">
        <v>21691.404179157289</v>
      </c>
      <c r="AA21" s="10">
        <v>321.1886715296198</v>
      </c>
      <c r="AB21" s="203">
        <v>2396.6978903737108</v>
      </c>
      <c r="AC21" s="203">
        <v>37366.164132769794</v>
      </c>
    </row>
    <row r="22" spans="3:29" x14ac:dyDescent="0.25">
      <c r="C22" s="3" t="s">
        <v>57</v>
      </c>
      <c r="D22" s="9" t="s">
        <v>58</v>
      </c>
      <c r="E22" s="203">
        <v>4643.9999999999982</v>
      </c>
      <c r="F22" s="203">
        <v>854.00000000000125</v>
      </c>
      <c r="G22" s="203">
        <v>3789.9999999999973</v>
      </c>
      <c r="H22" s="10">
        <v>1293.7629947941819</v>
      </c>
      <c r="I22" s="10">
        <v>826.04098882826736</v>
      </c>
      <c r="J22" s="10">
        <v>47.216435738174873</v>
      </c>
      <c r="K22" s="10">
        <v>89.581143494186989</v>
      </c>
      <c r="L22" s="10">
        <v>291.89074326016339</v>
      </c>
      <c r="M22" s="10">
        <v>39.033683473389353</v>
      </c>
      <c r="N22" s="203">
        <v>2436.9208993098891</v>
      </c>
      <c r="O22" s="10">
        <v>360.59027266408458</v>
      </c>
      <c r="P22" s="10">
        <v>299.2988744726797</v>
      </c>
      <c r="Q22" s="10">
        <v>1212.2514454052532</v>
      </c>
      <c r="R22" s="10">
        <v>564.78030676787182</v>
      </c>
      <c r="S22" s="10">
        <v>342.94971460785155</v>
      </c>
      <c r="T22" s="10">
        <v>53.979594820384293</v>
      </c>
      <c r="U22" s="10">
        <v>485.26694228656123</v>
      </c>
      <c r="V22" s="10">
        <v>770.42010298200194</v>
      </c>
      <c r="W22" s="10">
        <v>784.30454461309228</v>
      </c>
      <c r="X22" s="10">
        <v>1640.2734709902827</v>
      </c>
      <c r="Y22" s="10">
        <v>337.36132575538278</v>
      </c>
      <c r="Z22" s="10">
        <v>459.28610256422195</v>
      </c>
      <c r="AA22" s="10">
        <v>0</v>
      </c>
      <c r="AB22" s="203">
        <v>59.316105895928054</v>
      </c>
      <c r="AC22" s="203">
        <v>2496.237005205815</v>
      </c>
    </row>
    <row r="23" spans="3:29" x14ac:dyDescent="0.25">
      <c r="C23" s="3" t="s">
        <v>59</v>
      </c>
      <c r="D23" s="9" t="s">
        <v>60</v>
      </c>
      <c r="E23" s="203">
        <v>3169.9999999999932</v>
      </c>
      <c r="F23" s="203">
        <v>491.9999999999992</v>
      </c>
      <c r="G23" s="203">
        <v>2677.9999999999941</v>
      </c>
      <c r="H23" s="10">
        <v>566.54834874716266</v>
      </c>
      <c r="I23" s="10">
        <v>326.45331459750059</v>
      </c>
      <c r="J23" s="10">
        <v>0</v>
      </c>
      <c r="K23" s="10">
        <v>41.990075187969921</v>
      </c>
      <c r="L23" s="10">
        <v>132.51297221297222</v>
      </c>
      <c r="M23" s="10">
        <v>65.591986748719975</v>
      </c>
      <c r="N23" s="203">
        <v>2077.5433702163832</v>
      </c>
      <c r="O23" s="10">
        <v>260.81957350922983</v>
      </c>
      <c r="P23" s="10">
        <v>275.39115323009833</v>
      </c>
      <c r="Q23" s="10">
        <v>1078.9664094325926</v>
      </c>
      <c r="R23" s="10">
        <v>462.36623404446243</v>
      </c>
      <c r="S23" s="10">
        <v>114.80983198877938</v>
      </c>
      <c r="T23" s="10">
        <v>83.221566896147863</v>
      </c>
      <c r="U23" s="10">
        <v>166.94052305661782</v>
      </c>
      <c r="V23" s="10">
        <v>564.22071389694497</v>
      </c>
      <c r="W23" s="10">
        <v>1148.3507343778936</v>
      </c>
      <c r="X23" s="10">
        <v>1761.3463185860942</v>
      </c>
      <c r="Y23" s="10">
        <v>73.00873700533144</v>
      </c>
      <c r="Z23" s="10">
        <v>243.18831462495376</v>
      </c>
      <c r="AA23" s="10">
        <v>0</v>
      </c>
      <c r="AB23" s="203">
        <v>33.908281036454412</v>
      </c>
      <c r="AC23" s="203">
        <v>2111.4516512528312</v>
      </c>
    </row>
    <row r="24" spans="3:29" x14ac:dyDescent="0.25">
      <c r="C24" s="3" t="s">
        <v>61</v>
      </c>
      <c r="D24" s="20" t="s">
        <v>62</v>
      </c>
      <c r="E24" s="349">
        <v>35943.999999999993</v>
      </c>
      <c r="F24" s="349">
        <v>4717</v>
      </c>
      <c r="G24" s="349">
        <v>31226.999999999993</v>
      </c>
      <c r="H24" s="14">
        <v>13922.061188744257</v>
      </c>
      <c r="I24" s="14">
        <v>7746.6300539596332</v>
      </c>
      <c r="J24" s="14">
        <v>1918.2328964194369</v>
      </c>
      <c r="K24" s="14">
        <v>1052.907928388747</v>
      </c>
      <c r="L24" s="14">
        <v>2411.5517704045178</v>
      </c>
      <c r="M24" s="14">
        <v>792.73853957192057</v>
      </c>
      <c r="N24" s="349">
        <v>16658.351568013957</v>
      </c>
      <c r="O24" s="14">
        <v>599.68368421052628</v>
      </c>
      <c r="P24" s="14">
        <v>10618.476902880178</v>
      </c>
      <c r="Q24" s="14">
        <v>4404.0577875230838</v>
      </c>
      <c r="R24" s="14">
        <v>1036.1331934001673</v>
      </c>
      <c r="S24" s="14">
        <v>2686.098510363719</v>
      </c>
      <c r="T24" s="14">
        <v>7678.5714579491114</v>
      </c>
      <c r="U24" s="14">
        <v>803.95027650648376</v>
      </c>
      <c r="V24" s="14">
        <v>1083.4313323956746</v>
      </c>
      <c r="W24" s="14">
        <v>4406.2999907989742</v>
      </c>
      <c r="X24" s="14">
        <v>1659.2613329577721</v>
      </c>
      <c r="Y24" s="14">
        <v>2857.1715633754529</v>
      </c>
      <c r="Z24" s="14">
        <v>12141.918671680731</v>
      </c>
      <c r="AA24" s="14">
        <v>0</v>
      </c>
      <c r="AB24" s="349">
        <v>646.58724324179434</v>
      </c>
      <c r="AC24" s="349">
        <v>17304.938811255743</v>
      </c>
    </row>
    <row r="25" spans="3:29" x14ac:dyDescent="0.25">
      <c r="C25" s="3" t="s">
        <v>63</v>
      </c>
      <c r="D25" s="20" t="s">
        <v>64</v>
      </c>
      <c r="E25" s="349">
        <v>53460.999999999956</v>
      </c>
      <c r="F25" s="349">
        <v>9340.9999999999982</v>
      </c>
      <c r="G25" s="349">
        <v>44119.999999999956</v>
      </c>
      <c r="H25" s="14">
        <v>19020.287592793218</v>
      </c>
      <c r="I25" s="14">
        <v>12299.000271887848</v>
      </c>
      <c r="J25" s="14">
        <v>692.91666666666674</v>
      </c>
      <c r="K25" s="14">
        <v>1134.7698412698412</v>
      </c>
      <c r="L25" s="14">
        <v>4517.770353198749</v>
      </c>
      <c r="M25" s="14">
        <v>375.83045977011494</v>
      </c>
      <c r="N25" s="349">
        <v>24012.194367347129</v>
      </c>
      <c r="O25" s="14">
        <v>1423.5284327419338</v>
      </c>
      <c r="P25" s="14">
        <v>10689.146574490622</v>
      </c>
      <c r="Q25" s="14">
        <v>10077.389384832924</v>
      </c>
      <c r="R25" s="14">
        <v>1822.1299752816485</v>
      </c>
      <c r="S25" s="14">
        <v>7040.7444092419764</v>
      </c>
      <c r="T25" s="14">
        <v>2997.9285098337145</v>
      </c>
      <c r="U25" s="14">
        <v>4167.1537678756886</v>
      </c>
      <c r="V25" s="14">
        <v>3950.2654789942148</v>
      </c>
      <c r="W25" s="14">
        <v>5856.1022014015462</v>
      </c>
      <c r="X25" s="14">
        <v>6358.6089486476212</v>
      </c>
      <c r="Y25" s="14">
        <v>6986.0765043684023</v>
      </c>
      <c r="Z25" s="14">
        <v>10592.842247664446</v>
      </c>
      <c r="AA25" s="14">
        <v>74.666666666666671</v>
      </c>
      <c r="AB25" s="349">
        <v>1087.5180398596219</v>
      </c>
      <c r="AC25" s="349">
        <v>25099.712407206745</v>
      </c>
    </row>
    <row r="26" spans="3:29" x14ac:dyDescent="0.25">
      <c r="C26" s="3" t="s">
        <v>65</v>
      </c>
      <c r="D26" s="20" t="s">
        <v>66</v>
      </c>
      <c r="E26" s="349">
        <v>50715.999999999956</v>
      </c>
      <c r="F26" s="349">
        <v>9094.0000000000018</v>
      </c>
      <c r="G26" s="349">
        <v>41621.999999999956</v>
      </c>
      <c r="H26" s="14">
        <v>16023.185498200632</v>
      </c>
      <c r="I26" s="14">
        <v>11217.96257095731</v>
      </c>
      <c r="J26" s="14">
        <v>579.68394945697582</v>
      </c>
      <c r="K26" s="14">
        <v>720.53822055137834</v>
      </c>
      <c r="L26" s="14">
        <v>2801.3424817385344</v>
      </c>
      <c r="M26" s="14">
        <v>703.65827549643336</v>
      </c>
      <c r="N26" s="349">
        <v>24058.755983709281</v>
      </c>
      <c r="O26" s="14">
        <v>1639.6205128205131</v>
      </c>
      <c r="P26" s="14">
        <v>9217.0520682047063</v>
      </c>
      <c r="Q26" s="14">
        <v>10716.84113221087</v>
      </c>
      <c r="R26" s="14">
        <v>2485.2422704731916</v>
      </c>
      <c r="S26" s="14">
        <v>8252.0078406486373</v>
      </c>
      <c r="T26" s="14">
        <v>3056.4625431099112</v>
      </c>
      <c r="U26" s="14">
        <v>4570.3024082642514</v>
      </c>
      <c r="V26" s="14">
        <v>3450.5763578283331</v>
      </c>
      <c r="W26" s="14">
        <v>4729.4068338581492</v>
      </c>
      <c r="X26" s="14">
        <v>6959.3032755499871</v>
      </c>
      <c r="Y26" s="14">
        <v>7614.5292547608378</v>
      </c>
      <c r="Z26" s="14">
        <v>9388.1651200651231</v>
      </c>
      <c r="AA26" s="14">
        <v>96.758333333333326</v>
      </c>
      <c r="AB26" s="349">
        <v>1540.0585180900969</v>
      </c>
      <c r="AC26" s="349">
        <v>25598.814501799327</v>
      </c>
    </row>
    <row r="27" spans="3:29" x14ac:dyDescent="0.25">
      <c r="C27" s="3" t="s">
        <v>67</v>
      </c>
      <c r="D27" s="20" t="s">
        <v>68</v>
      </c>
      <c r="E27" s="349">
        <v>38916.000000000007</v>
      </c>
      <c r="F27" s="349">
        <v>4667</v>
      </c>
      <c r="G27" s="349">
        <v>34249.000000000007</v>
      </c>
      <c r="H27" s="14">
        <v>14337.527121627829</v>
      </c>
      <c r="I27" s="14">
        <v>8010.9048965212223</v>
      </c>
      <c r="J27" s="14">
        <v>1396.7212890084743</v>
      </c>
      <c r="K27" s="14">
        <v>1597.1751389342926</v>
      </c>
      <c r="L27" s="14">
        <v>2885.1407156213418</v>
      </c>
      <c r="M27" s="14">
        <v>447.58508154249841</v>
      </c>
      <c r="N27" s="349">
        <v>18420.853817069492</v>
      </c>
      <c r="O27" s="14">
        <v>73.230769230769226</v>
      </c>
      <c r="P27" s="14">
        <v>9676.0109086520297</v>
      </c>
      <c r="Q27" s="14">
        <v>6448.0828340038497</v>
      </c>
      <c r="R27" s="14">
        <v>2223.5293051828426</v>
      </c>
      <c r="S27" s="14">
        <v>4180.9957941216953</v>
      </c>
      <c r="T27" s="14">
        <v>6137.5424810619916</v>
      </c>
      <c r="U27" s="14">
        <v>1495.0917242590872</v>
      </c>
      <c r="V27" s="14">
        <v>1096.9765521451727</v>
      </c>
      <c r="W27" s="14">
        <v>5510.2472654815447</v>
      </c>
      <c r="X27" s="14">
        <v>2401.7724260134737</v>
      </c>
      <c r="Y27" s="14">
        <v>3552.2278396162451</v>
      </c>
      <c r="Z27" s="14">
        <v>12217.029574831582</v>
      </c>
      <c r="AA27" s="14">
        <v>249.82397660818714</v>
      </c>
      <c r="AB27" s="349">
        <v>1490.619061302682</v>
      </c>
      <c r="AC27" s="349">
        <v>19911.472878372173</v>
      </c>
    </row>
    <row r="28" spans="3:29" x14ac:dyDescent="0.25">
      <c r="C28" s="3" t="s">
        <v>69</v>
      </c>
      <c r="D28" s="20" t="s">
        <v>70</v>
      </c>
      <c r="E28" s="349">
        <v>61887.000000000073</v>
      </c>
      <c r="F28" s="349">
        <v>10253.999999999989</v>
      </c>
      <c r="G28" s="349">
        <v>51633.00000000008</v>
      </c>
      <c r="H28" s="14">
        <v>14842.854768130321</v>
      </c>
      <c r="I28" s="14">
        <v>9599.0273851122111</v>
      </c>
      <c r="J28" s="14">
        <v>568.66050420168074</v>
      </c>
      <c r="K28" s="14">
        <v>1243.5521008403359</v>
      </c>
      <c r="L28" s="14">
        <v>1816.7912554494926</v>
      </c>
      <c r="M28" s="14">
        <v>1614.8235225266008</v>
      </c>
      <c r="N28" s="349">
        <v>34480.591541323578</v>
      </c>
      <c r="O28" s="14">
        <v>3336.8256019409769</v>
      </c>
      <c r="P28" s="14">
        <v>11774.627716663917</v>
      </c>
      <c r="Q28" s="14">
        <v>12226.662243193567</v>
      </c>
      <c r="R28" s="14">
        <v>7142.4759795251193</v>
      </c>
      <c r="S28" s="14">
        <v>10271.131898187938</v>
      </c>
      <c r="T28" s="14">
        <v>5467.1358984576391</v>
      </c>
      <c r="U28" s="14">
        <v>5151.0125689730894</v>
      </c>
      <c r="V28" s="14">
        <v>6675.2999005828478</v>
      </c>
      <c r="W28" s="14">
        <v>6916.0112751220649</v>
      </c>
      <c r="X28" s="14">
        <v>8176.49141703242</v>
      </c>
      <c r="Y28" s="14">
        <v>11039.072774410653</v>
      </c>
      <c r="Z28" s="14">
        <v>15119.755921309081</v>
      </c>
      <c r="AA28" s="14">
        <v>145.27142857142857</v>
      </c>
      <c r="AB28" s="349">
        <v>2309.5536905461045</v>
      </c>
      <c r="AC28" s="349">
        <v>36790.145231869777</v>
      </c>
    </row>
    <row r="29" spans="3:29" x14ac:dyDescent="0.25">
      <c r="C29" s="3" t="s">
        <v>71</v>
      </c>
      <c r="D29" s="20" t="s">
        <v>72</v>
      </c>
      <c r="E29" s="349">
        <v>45461.000000000036</v>
      </c>
      <c r="F29" s="349">
        <v>7203.0000000000009</v>
      </c>
      <c r="G29" s="349">
        <v>38258.000000000036</v>
      </c>
      <c r="H29" s="14">
        <v>15124.528198357377</v>
      </c>
      <c r="I29" s="14">
        <v>9702.8351282051335</v>
      </c>
      <c r="J29" s="14">
        <v>980.14567099567091</v>
      </c>
      <c r="K29" s="14">
        <v>974.85634920634925</v>
      </c>
      <c r="L29" s="14">
        <v>2903.3087504514756</v>
      </c>
      <c r="M29" s="14">
        <v>563.38229949874676</v>
      </c>
      <c r="N29" s="349">
        <v>22329.06306232639</v>
      </c>
      <c r="O29" s="14">
        <v>1640.1640346907996</v>
      </c>
      <c r="P29" s="14">
        <v>8369.3139689584605</v>
      </c>
      <c r="Q29" s="14">
        <v>8056.472692854959</v>
      </c>
      <c r="R29" s="14">
        <v>4263.1123658221732</v>
      </c>
      <c r="S29" s="14">
        <v>7117.6535029435636</v>
      </c>
      <c r="T29" s="14">
        <v>4322.2793575713931</v>
      </c>
      <c r="U29" s="14">
        <v>3319.5759079972313</v>
      </c>
      <c r="V29" s="14">
        <v>3416.5943211535619</v>
      </c>
      <c r="W29" s="14">
        <v>4152.9599726606393</v>
      </c>
      <c r="X29" s="14">
        <v>4792.6687448335979</v>
      </c>
      <c r="Y29" s="14">
        <v>7505.5919405345221</v>
      </c>
      <c r="Z29" s="14">
        <v>9955.1623769582693</v>
      </c>
      <c r="AA29" s="14">
        <v>75.64</v>
      </c>
      <c r="AB29" s="349">
        <v>804.40873931623923</v>
      </c>
      <c r="AC29" s="349">
        <v>23133.471801642645</v>
      </c>
    </row>
    <row r="30" spans="3:29" x14ac:dyDescent="0.25">
      <c r="C30" s="3" t="s">
        <v>73</v>
      </c>
      <c r="D30" s="20" t="s">
        <v>74</v>
      </c>
      <c r="E30" s="349">
        <v>53745.000000000029</v>
      </c>
      <c r="F30" s="349">
        <v>9578.0000000000018</v>
      </c>
      <c r="G30" s="349">
        <v>44167.000000000029</v>
      </c>
      <c r="H30" s="14">
        <v>17316.913585115686</v>
      </c>
      <c r="I30" s="14">
        <v>11521.880885780876</v>
      </c>
      <c r="J30" s="14">
        <v>416.17183503836321</v>
      </c>
      <c r="K30" s="14">
        <v>956.33204487328521</v>
      </c>
      <c r="L30" s="14">
        <v>3301.3689135425961</v>
      </c>
      <c r="M30" s="14">
        <v>1121.1599058805646</v>
      </c>
      <c r="N30" s="349">
        <v>24869.304097150885</v>
      </c>
      <c r="O30" s="14">
        <v>4388.9328096120908</v>
      </c>
      <c r="P30" s="14">
        <v>9239.6631068307979</v>
      </c>
      <c r="Q30" s="14">
        <v>8323.3546188544733</v>
      </c>
      <c r="R30" s="14">
        <v>2917.353561853522</v>
      </c>
      <c r="S30" s="14">
        <v>5859.6652258619924</v>
      </c>
      <c r="T30" s="14">
        <v>4057.8586879065206</v>
      </c>
      <c r="U30" s="14">
        <v>5564.895305944784</v>
      </c>
      <c r="V30" s="14">
        <v>3613.4038670376372</v>
      </c>
      <c r="W30" s="14">
        <v>5773.4810103999516</v>
      </c>
      <c r="X30" s="14">
        <v>7908.420694642773</v>
      </c>
      <c r="Y30" s="14">
        <v>5968.783212106463</v>
      </c>
      <c r="Z30" s="14">
        <v>10992.100190401639</v>
      </c>
      <c r="AA30" s="14">
        <v>0</v>
      </c>
      <c r="AB30" s="349">
        <v>1980.7823177334176</v>
      </c>
      <c r="AC30" s="349">
        <v>26850.086414884332</v>
      </c>
    </row>
    <row r="31" spans="3:29" x14ac:dyDescent="0.25">
      <c r="C31" s="3" t="s">
        <v>75</v>
      </c>
      <c r="D31" s="20" t="s">
        <v>76</v>
      </c>
      <c r="E31" s="349">
        <v>29448.000000000004</v>
      </c>
      <c r="F31" s="349">
        <v>4911</v>
      </c>
      <c r="G31" s="349">
        <v>24537.000000000004</v>
      </c>
      <c r="H31" s="14">
        <v>11332.256170987454</v>
      </c>
      <c r="I31" s="14">
        <v>7083.2804356933348</v>
      </c>
      <c r="J31" s="14">
        <v>1096.258823529412</v>
      </c>
      <c r="K31" s="14">
        <v>760.45098039215713</v>
      </c>
      <c r="L31" s="14">
        <v>1975.348669467787</v>
      </c>
      <c r="M31" s="14">
        <v>416.91726190476192</v>
      </c>
      <c r="N31" s="349">
        <v>11754.24175709384</v>
      </c>
      <c r="O31" s="14">
        <v>625.76595365418893</v>
      </c>
      <c r="P31" s="14">
        <v>5912.3169685127195</v>
      </c>
      <c r="Q31" s="14">
        <v>4527.4445958979868</v>
      </c>
      <c r="R31" s="14">
        <v>688.71423902894492</v>
      </c>
      <c r="S31" s="14">
        <v>2945.9394552053459</v>
      </c>
      <c r="T31" s="14">
        <v>2664.2353577794752</v>
      </c>
      <c r="U31" s="14">
        <v>2478.9368846023258</v>
      </c>
      <c r="V31" s="14">
        <v>1412.9642639460476</v>
      </c>
      <c r="W31" s="14">
        <v>2252.1657955606483</v>
      </c>
      <c r="X31" s="14">
        <v>2968.3910162549864</v>
      </c>
      <c r="Y31" s="14">
        <v>2114.1783440942359</v>
      </c>
      <c r="Z31" s="14">
        <v>6671.6723967446214</v>
      </c>
      <c r="AA31" s="14">
        <v>0</v>
      </c>
      <c r="AB31" s="349">
        <v>1450.5020719186989</v>
      </c>
      <c r="AC31" s="349">
        <v>13204.743829012554</v>
      </c>
    </row>
    <row r="32" spans="3:29" x14ac:dyDescent="0.25">
      <c r="C32" s="3" t="s">
        <v>77</v>
      </c>
      <c r="D32" s="20" t="s">
        <v>78</v>
      </c>
      <c r="E32" s="349">
        <v>84684.000000000029</v>
      </c>
      <c r="F32" s="349">
        <v>13386.000000000007</v>
      </c>
      <c r="G32" s="349">
        <v>71298.000000000015</v>
      </c>
      <c r="H32" s="14">
        <v>32507.877711404526</v>
      </c>
      <c r="I32" s="14">
        <v>20873.102223106471</v>
      </c>
      <c r="J32" s="14">
        <v>3358.743752947244</v>
      </c>
      <c r="K32" s="14">
        <v>1305.8792513999408</v>
      </c>
      <c r="L32" s="14">
        <v>6188.6537332330972</v>
      </c>
      <c r="M32" s="14">
        <v>781.49875071777501</v>
      </c>
      <c r="N32" s="349">
        <v>34903.676257251303</v>
      </c>
      <c r="O32" s="14">
        <v>1726.5823787909312</v>
      </c>
      <c r="P32" s="14">
        <v>18443.273262827683</v>
      </c>
      <c r="Q32" s="14">
        <v>12003.160407424855</v>
      </c>
      <c r="R32" s="14">
        <v>2730.6602082078334</v>
      </c>
      <c r="S32" s="14">
        <v>9595.336403898189</v>
      </c>
      <c r="T32" s="14">
        <v>8564.6921265886976</v>
      </c>
      <c r="U32" s="14">
        <v>3764.7666712159926</v>
      </c>
      <c r="V32" s="14">
        <v>2987.5077143871054</v>
      </c>
      <c r="W32" s="14">
        <v>9991.3733411612957</v>
      </c>
      <c r="X32" s="14">
        <v>6530.5662435943568</v>
      </c>
      <c r="Y32" s="14">
        <v>8982.9306914183817</v>
      </c>
      <c r="Z32" s="14">
        <v>19179.166786626036</v>
      </c>
      <c r="AA32" s="14">
        <v>211.0125356125356</v>
      </c>
      <c r="AB32" s="349">
        <v>3886.4460313441841</v>
      </c>
      <c r="AC32" s="349">
        <v>38790.12228859547</v>
      </c>
    </row>
    <row r="33" spans="3:29" x14ac:dyDescent="0.25">
      <c r="C33" s="3" t="s">
        <v>79</v>
      </c>
      <c r="D33" s="20" t="s">
        <v>80</v>
      </c>
      <c r="E33" s="349">
        <v>49614.999999999993</v>
      </c>
      <c r="F33" s="349">
        <v>8610.0000000000018</v>
      </c>
      <c r="G33" s="349">
        <v>41004.999999999993</v>
      </c>
      <c r="H33" s="14">
        <v>17949.310022907539</v>
      </c>
      <c r="I33" s="14">
        <v>10874.091027600974</v>
      </c>
      <c r="J33" s="14">
        <v>1016.895572263993</v>
      </c>
      <c r="K33" s="14">
        <v>936.28070175438575</v>
      </c>
      <c r="L33" s="14">
        <v>3384.7217657643364</v>
      </c>
      <c r="M33" s="14">
        <v>1737.3209555238511</v>
      </c>
      <c r="N33" s="349">
        <v>21786.363773782119</v>
      </c>
      <c r="O33" s="14">
        <v>2935.2419707890795</v>
      </c>
      <c r="P33" s="14">
        <v>9403.1105356409389</v>
      </c>
      <c r="Q33" s="14">
        <v>6989.7459280229723</v>
      </c>
      <c r="R33" s="14">
        <v>2458.2653393291248</v>
      </c>
      <c r="S33" s="14">
        <v>6616.6532328242538</v>
      </c>
      <c r="T33" s="14">
        <v>3808.463417215738</v>
      </c>
      <c r="U33" s="14">
        <v>2412.5012635098637</v>
      </c>
      <c r="V33" s="14">
        <v>3176.9445584089422</v>
      </c>
      <c r="W33" s="14">
        <v>5771.8013018233169</v>
      </c>
      <c r="X33" s="14">
        <v>4560.2971209193056</v>
      </c>
      <c r="Y33" s="14">
        <v>5830.7335308215288</v>
      </c>
      <c r="Z33" s="14">
        <v>11167.664182001496</v>
      </c>
      <c r="AA33" s="14">
        <v>227.66894003978405</v>
      </c>
      <c r="AB33" s="349">
        <v>1269.3262033103447</v>
      </c>
      <c r="AC33" s="349">
        <v>23055.689977092454</v>
      </c>
    </row>
    <row r="34" spans="3:29" x14ac:dyDescent="0.25">
      <c r="C34" s="3" t="s">
        <v>81</v>
      </c>
      <c r="D34" s="20" t="s">
        <v>82</v>
      </c>
      <c r="E34" s="349">
        <v>49433.000000000029</v>
      </c>
      <c r="F34" s="349">
        <v>8173.9999999999945</v>
      </c>
      <c r="G34" s="349">
        <v>41259.000000000036</v>
      </c>
      <c r="H34" s="14">
        <v>16119.731958112941</v>
      </c>
      <c r="I34" s="14">
        <v>10401.351239702812</v>
      </c>
      <c r="J34" s="14">
        <v>687.82085561497331</v>
      </c>
      <c r="K34" s="14">
        <v>1507.075562592187</v>
      </c>
      <c r="L34" s="14">
        <v>2114.1887254073963</v>
      </c>
      <c r="M34" s="14">
        <v>1409.2955747955748</v>
      </c>
      <c r="N34" s="349">
        <v>23062.608873474303</v>
      </c>
      <c r="O34" s="14">
        <v>2590.542726409758</v>
      </c>
      <c r="P34" s="14">
        <v>8886.4528706146757</v>
      </c>
      <c r="Q34" s="14">
        <v>7295.7790148182867</v>
      </c>
      <c r="R34" s="14">
        <v>4289.8342616315831</v>
      </c>
      <c r="S34" s="14">
        <v>6612.153588035555</v>
      </c>
      <c r="T34" s="14">
        <v>3464.4669783270565</v>
      </c>
      <c r="U34" s="14">
        <v>3719.4243422714239</v>
      </c>
      <c r="V34" s="14">
        <v>3267.9249537077362</v>
      </c>
      <c r="W34" s="14">
        <v>5998.63901113253</v>
      </c>
      <c r="X34" s="14">
        <v>5864.9114646775861</v>
      </c>
      <c r="Y34" s="14">
        <v>6660.4943986406752</v>
      </c>
      <c r="Z34" s="14">
        <v>10537.203010156043</v>
      </c>
      <c r="AA34" s="14">
        <v>0</v>
      </c>
      <c r="AB34" s="349">
        <v>2076.6591684127579</v>
      </c>
      <c r="AC34" s="349">
        <v>25139.268041887095</v>
      </c>
    </row>
    <row r="35" spans="3:29" x14ac:dyDescent="0.25">
      <c r="C35" s="3" t="s">
        <v>83</v>
      </c>
      <c r="D35" s="20" t="s">
        <v>84</v>
      </c>
      <c r="E35" s="349">
        <v>34558</v>
      </c>
      <c r="F35" s="349">
        <v>5538</v>
      </c>
      <c r="G35" s="349">
        <v>29020</v>
      </c>
      <c r="H35" s="14">
        <v>11670.844298112444</v>
      </c>
      <c r="I35" s="14">
        <v>7534.7968358395938</v>
      </c>
      <c r="J35" s="14">
        <v>1259.642361804862</v>
      </c>
      <c r="K35" s="14">
        <v>681.55778388278384</v>
      </c>
      <c r="L35" s="14">
        <v>1969.9835803214673</v>
      </c>
      <c r="M35" s="14">
        <v>224.86373626373626</v>
      </c>
      <c r="N35" s="349">
        <v>16034.630283033961</v>
      </c>
      <c r="O35" s="14">
        <v>1144.0241171367334</v>
      </c>
      <c r="P35" s="14">
        <v>8579.5634425601929</v>
      </c>
      <c r="Q35" s="14">
        <v>4865.7752289033633</v>
      </c>
      <c r="R35" s="14">
        <v>1445.2674944336709</v>
      </c>
      <c r="S35" s="14">
        <v>3337.0763362024968</v>
      </c>
      <c r="T35" s="14">
        <v>4703.7189024683603</v>
      </c>
      <c r="U35" s="14">
        <v>1844.3657489569255</v>
      </c>
      <c r="V35" s="14">
        <v>1294.1840963259308</v>
      </c>
      <c r="W35" s="14">
        <v>4855.2851990802465</v>
      </c>
      <c r="X35" s="14">
        <v>2507.8766214177977</v>
      </c>
      <c r="Y35" s="14">
        <v>3096.6871416595104</v>
      </c>
      <c r="Z35" s="14">
        <v>10251.338013169323</v>
      </c>
      <c r="AA35" s="14">
        <v>178.7285067873303</v>
      </c>
      <c r="AB35" s="349">
        <v>1314.5254188535921</v>
      </c>
      <c r="AC35" s="349">
        <v>17349.155701887565</v>
      </c>
    </row>
    <row r="36" spans="3:29" x14ac:dyDescent="0.25">
      <c r="C36" s="3" t="s">
        <v>85</v>
      </c>
      <c r="D36" s="20" t="s">
        <v>86</v>
      </c>
      <c r="E36" s="349">
        <v>37219.999999999985</v>
      </c>
      <c r="F36" s="349">
        <v>6028.9999999999973</v>
      </c>
      <c r="G36" s="349">
        <v>31190.999999999985</v>
      </c>
      <c r="H36" s="14">
        <v>13056.673338727236</v>
      </c>
      <c r="I36" s="14">
        <v>7522.6559905743898</v>
      </c>
      <c r="J36" s="14">
        <v>1026.544067679079</v>
      </c>
      <c r="K36" s="14">
        <v>818.47132653768801</v>
      </c>
      <c r="L36" s="14">
        <v>3021.02140977829</v>
      </c>
      <c r="M36" s="14">
        <v>667.98054415778768</v>
      </c>
      <c r="N36" s="349">
        <v>17182.858463981447</v>
      </c>
      <c r="O36" s="14">
        <v>1926.7297245586237</v>
      </c>
      <c r="P36" s="14">
        <v>9258.1885147240737</v>
      </c>
      <c r="Q36" s="14">
        <v>4453.1009699376164</v>
      </c>
      <c r="R36" s="14">
        <v>1544.839254761134</v>
      </c>
      <c r="S36" s="14">
        <v>3414.0232805243782</v>
      </c>
      <c r="T36" s="14">
        <v>3559.9778181598767</v>
      </c>
      <c r="U36" s="14">
        <v>2232.9032474750102</v>
      </c>
      <c r="V36" s="14">
        <v>2763.113026401707</v>
      </c>
      <c r="W36" s="14">
        <v>5212.8410914204751</v>
      </c>
      <c r="X36" s="14">
        <v>3499.9184231063291</v>
      </c>
      <c r="Y36" s="14">
        <v>2817.2566356332577</v>
      </c>
      <c r="Z36" s="14">
        <v>10783.072294130738</v>
      </c>
      <c r="AA36" s="14">
        <v>82.611111111111114</v>
      </c>
      <c r="AB36" s="349">
        <v>951.46819729132335</v>
      </c>
      <c r="AC36" s="349">
        <v>18134.326661272749</v>
      </c>
    </row>
    <row r="37" spans="3:29" x14ac:dyDescent="0.25">
      <c r="C37" s="3" t="s">
        <v>87</v>
      </c>
      <c r="D37" s="20" t="s">
        <v>88</v>
      </c>
      <c r="E37" s="349">
        <v>28273.000000000011</v>
      </c>
      <c r="F37" s="349">
        <v>4992.0000000000027</v>
      </c>
      <c r="G37" s="349">
        <v>23281.000000000007</v>
      </c>
      <c r="H37" s="14">
        <v>9228.3212589354243</v>
      </c>
      <c r="I37" s="14">
        <v>5309.7139120898046</v>
      </c>
      <c r="J37" s="14">
        <v>464.58333333333326</v>
      </c>
      <c r="K37" s="14">
        <v>634.59523809523796</v>
      </c>
      <c r="L37" s="14">
        <v>1677.1403576815337</v>
      </c>
      <c r="M37" s="14">
        <v>1142.2884177355154</v>
      </c>
      <c r="N37" s="349">
        <v>13270.294201803534</v>
      </c>
      <c r="O37" s="14">
        <v>2548.0013424441063</v>
      </c>
      <c r="P37" s="14">
        <v>4114.8441660377812</v>
      </c>
      <c r="Q37" s="14">
        <v>5286.5093443836895</v>
      </c>
      <c r="R37" s="14">
        <v>1320.9393489379559</v>
      </c>
      <c r="S37" s="14">
        <v>3474.7166683462742</v>
      </c>
      <c r="T37" s="14">
        <v>1761.1554681429682</v>
      </c>
      <c r="U37" s="14">
        <v>2350.8584066518279</v>
      </c>
      <c r="V37" s="14">
        <v>2051.8504413843807</v>
      </c>
      <c r="W37" s="14">
        <v>3631.7132172780775</v>
      </c>
      <c r="X37" s="14">
        <v>3623.6527309807502</v>
      </c>
      <c r="Y37" s="14">
        <v>3235.9610156656217</v>
      </c>
      <c r="Z37" s="14">
        <v>6410.6804551571622</v>
      </c>
      <c r="AA37" s="14">
        <v>0</v>
      </c>
      <c r="AB37" s="349">
        <v>782.38453926104853</v>
      </c>
      <c r="AC37" s="349">
        <v>14052.678741064574</v>
      </c>
    </row>
    <row r="38" spans="3:29" x14ac:dyDescent="0.25">
      <c r="C38" s="3" t="s">
        <v>89</v>
      </c>
      <c r="D38" s="20" t="s">
        <v>90</v>
      </c>
      <c r="E38" s="349">
        <v>34835</v>
      </c>
      <c r="F38" s="349">
        <v>6083.99999999999</v>
      </c>
      <c r="G38" s="349">
        <v>28751.000000000007</v>
      </c>
      <c r="H38" s="14">
        <v>11510.808006544723</v>
      </c>
      <c r="I38" s="14">
        <v>7246.9086060165382</v>
      </c>
      <c r="J38" s="14">
        <v>897.91479260369806</v>
      </c>
      <c r="K38" s="14">
        <v>436.87606196901555</v>
      </c>
      <c r="L38" s="14">
        <v>2145.7814437906518</v>
      </c>
      <c r="M38" s="14">
        <v>783.32710216481928</v>
      </c>
      <c r="N38" s="349">
        <v>16261.332511507957</v>
      </c>
      <c r="O38" s="14">
        <v>1267.8267142975496</v>
      </c>
      <c r="P38" s="14">
        <v>6078.1251536100008</v>
      </c>
      <c r="Q38" s="14">
        <v>6085.7874273879988</v>
      </c>
      <c r="R38" s="14">
        <v>2829.5932162124072</v>
      </c>
      <c r="S38" s="14">
        <v>3672.1583302204617</v>
      </c>
      <c r="T38" s="14">
        <v>2819.2709840971856</v>
      </c>
      <c r="U38" s="14">
        <v>2723.8138880521547</v>
      </c>
      <c r="V38" s="14">
        <v>2387.5353373984822</v>
      </c>
      <c r="W38" s="14">
        <v>4658.5539717396696</v>
      </c>
      <c r="X38" s="14">
        <v>4572.6955810057962</v>
      </c>
      <c r="Y38" s="14">
        <v>3309.4381749971499</v>
      </c>
      <c r="Z38" s="14">
        <v>8322.1117989832746</v>
      </c>
      <c r="AA38" s="14">
        <v>57.086956521739133</v>
      </c>
      <c r="AB38" s="349">
        <v>978.85948194733794</v>
      </c>
      <c r="AC38" s="349">
        <v>17240.191993455286</v>
      </c>
    </row>
    <row r="39" spans="3:29" x14ac:dyDescent="0.25">
      <c r="C39" s="3" t="s">
        <v>91</v>
      </c>
      <c r="D39" s="20" t="s">
        <v>92</v>
      </c>
      <c r="E39" s="349">
        <v>60963.999999999949</v>
      </c>
      <c r="F39" s="349">
        <v>9306.9999999999945</v>
      </c>
      <c r="G39" s="349">
        <v>51656.999999999956</v>
      </c>
      <c r="H39" s="14">
        <v>21946.369157020476</v>
      </c>
      <c r="I39" s="14">
        <v>12305.204588765473</v>
      </c>
      <c r="J39" s="14">
        <v>3474.0056067588325</v>
      </c>
      <c r="K39" s="14">
        <v>901.91733870967744</v>
      </c>
      <c r="L39" s="14">
        <v>3988.393395371731</v>
      </c>
      <c r="M39" s="14">
        <v>1276.8482274147595</v>
      </c>
      <c r="N39" s="349">
        <v>27627.59407561475</v>
      </c>
      <c r="O39" s="14">
        <v>973.56256468863194</v>
      </c>
      <c r="P39" s="14">
        <v>16484.599041804202</v>
      </c>
      <c r="Q39" s="14">
        <v>6963.499771459321</v>
      </c>
      <c r="R39" s="14">
        <v>3205.9326976625912</v>
      </c>
      <c r="S39" s="14">
        <v>1969.8720216760537</v>
      </c>
      <c r="T39" s="14">
        <v>13054.852369117112</v>
      </c>
      <c r="U39" s="14">
        <v>1724.6767079396111</v>
      </c>
      <c r="V39" s="14">
        <v>2227.6234421682789</v>
      </c>
      <c r="W39" s="14">
        <v>8650.5695347137007</v>
      </c>
      <c r="X39" s="14">
        <v>4167.5278725523576</v>
      </c>
      <c r="Y39" s="14">
        <v>3582.2948266447934</v>
      </c>
      <c r="Z39" s="14">
        <v>19512.667661247306</v>
      </c>
      <c r="AA39" s="14">
        <v>365.10371517027863</v>
      </c>
      <c r="AB39" s="349">
        <v>2083.0367673647634</v>
      </c>
      <c r="AC39" s="349">
        <v>29710.630842979492</v>
      </c>
    </row>
    <row r="40" spans="3:29" x14ac:dyDescent="0.25">
      <c r="C40" s="3" t="s">
        <v>93</v>
      </c>
      <c r="D40" s="20" t="s">
        <v>94</v>
      </c>
      <c r="E40" s="349">
        <v>31322.999999999982</v>
      </c>
      <c r="F40" s="349">
        <v>5000.9999999999973</v>
      </c>
      <c r="G40" s="349">
        <v>26321.999999999985</v>
      </c>
      <c r="H40" s="14">
        <v>12035.690606296295</v>
      </c>
      <c r="I40" s="14">
        <v>6712.5322920922181</v>
      </c>
      <c r="J40" s="14">
        <v>1960.8900084435679</v>
      </c>
      <c r="K40" s="14">
        <v>398.42638146167559</v>
      </c>
      <c r="L40" s="14">
        <v>2595.4432110963476</v>
      </c>
      <c r="M40" s="14">
        <v>368.39871320248676</v>
      </c>
      <c r="N40" s="349">
        <v>13483.788927738318</v>
      </c>
      <c r="O40" s="14">
        <v>590.52241228373305</v>
      </c>
      <c r="P40" s="14">
        <v>5374.8636250369891</v>
      </c>
      <c r="Q40" s="14">
        <v>5862.5563854545289</v>
      </c>
      <c r="R40" s="14">
        <v>1655.8465049630677</v>
      </c>
      <c r="S40" s="14">
        <v>2835.991642514959</v>
      </c>
      <c r="T40" s="14">
        <v>3222.9889168284799</v>
      </c>
      <c r="U40" s="14">
        <v>2083.6717846066622</v>
      </c>
      <c r="V40" s="14">
        <v>1882.4777644138705</v>
      </c>
      <c r="W40" s="14">
        <v>3458.6588193743455</v>
      </c>
      <c r="X40" s="14">
        <v>2851.1038459250653</v>
      </c>
      <c r="Y40" s="14">
        <v>3638.0906254402485</v>
      </c>
      <c r="Z40" s="14">
        <v>6899.8468373253863</v>
      </c>
      <c r="AA40" s="14">
        <v>94.747619047619054</v>
      </c>
      <c r="AB40" s="349">
        <v>802.52046596538162</v>
      </c>
      <c r="AC40" s="349">
        <v>14286.309393703694</v>
      </c>
    </row>
    <row r="41" spans="3:29" x14ac:dyDescent="0.25">
      <c r="C41" s="3" t="s">
        <v>95</v>
      </c>
      <c r="D41" s="20" t="s">
        <v>96</v>
      </c>
      <c r="E41" s="349">
        <v>55193.000000000007</v>
      </c>
      <c r="F41" s="349">
        <v>7989.9999999999936</v>
      </c>
      <c r="G41" s="349">
        <v>47203.000000000015</v>
      </c>
      <c r="H41" s="14">
        <v>19813.479936980773</v>
      </c>
      <c r="I41" s="14">
        <v>11249.698348348353</v>
      </c>
      <c r="J41" s="14">
        <v>2325.3980166779356</v>
      </c>
      <c r="K41" s="14">
        <v>1229.857561415371</v>
      </c>
      <c r="L41" s="14">
        <v>4164.4681545323219</v>
      </c>
      <c r="M41" s="14">
        <v>844.05785600679178</v>
      </c>
      <c r="N41" s="349">
        <v>25832.51975521752</v>
      </c>
      <c r="O41" s="14">
        <v>2594.4276837380789</v>
      </c>
      <c r="P41" s="14">
        <v>12336.920168713286</v>
      </c>
      <c r="Q41" s="14">
        <v>7200.1359075328555</v>
      </c>
      <c r="R41" s="14">
        <v>3701.0359952332983</v>
      </c>
      <c r="S41" s="14">
        <v>5461.5325425679375</v>
      </c>
      <c r="T41" s="14">
        <v>5829.8566146864741</v>
      </c>
      <c r="U41" s="14">
        <v>3199.358005033971</v>
      </c>
      <c r="V41" s="14">
        <v>4463.7109070869028</v>
      </c>
      <c r="W41" s="14">
        <v>6878.0616858422245</v>
      </c>
      <c r="X41" s="14">
        <v>5218.6092766757465</v>
      </c>
      <c r="Y41" s="14">
        <v>4713.259729964594</v>
      </c>
      <c r="Z41" s="14">
        <v>15760.202588042055</v>
      </c>
      <c r="AA41" s="14">
        <v>140.44816053511707</v>
      </c>
      <c r="AB41" s="349">
        <v>1557.0003078017212</v>
      </c>
      <c r="AC41" s="349">
        <v>27389.52006301927</v>
      </c>
    </row>
    <row r="42" spans="3:29" x14ac:dyDescent="0.25">
      <c r="C42" s="3" t="s">
        <v>97</v>
      </c>
      <c r="D42" s="20" t="s">
        <v>98</v>
      </c>
      <c r="E42" s="349">
        <v>7590.0000000000018</v>
      </c>
      <c r="F42" s="349">
        <v>1282.9999999999998</v>
      </c>
      <c r="G42" s="349">
        <v>6307.0000000000018</v>
      </c>
      <c r="H42" s="14">
        <v>2501.2181800264839</v>
      </c>
      <c r="I42" s="14">
        <v>1545.6943885936728</v>
      </c>
      <c r="J42" s="14">
        <v>199.45170603013028</v>
      </c>
      <c r="K42" s="14">
        <v>186.71990094991503</v>
      </c>
      <c r="L42" s="14">
        <v>446.14626863227113</v>
      </c>
      <c r="M42" s="14">
        <v>123.20591582049481</v>
      </c>
      <c r="N42" s="349">
        <v>3613.5299996354865</v>
      </c>
      <c r="O42" s="14">
        <v>275.82617549325721</v>
      </c>
      <c r="P42" s="14">
        <v>1322.438405198611</v>
      </c>
      <c r="Q42" s="14">
        <v>1340.1225618326339</v>
      </c>
      <c r="R42" s="14">
        <v>675.14285711098444</v>
      </c>
      <c r="S42" s="14">
        <v>623.93860573870347</v>
      </c>
      <c r="T42" s="14">
        <v>696.10961378069533</v>
      </c>
      <c r="U42" s="14">
        <v>363.69189691639798</v>
      </c>
      <c r="V42" s="14">
        <v>579.97230941518251</v>
      </c>
      <c r="W42" s="14">
        <v>1349.8175737845065</v>
      </c>
      <c r="X42" s="14">
        <v>931.84513770612057</v>
      </c>
      <c r="Y42" s="14">
        <v>660.51393915966366</v>
      </c>
      <c r="Z42" s="14">
        <v>1981.639620499692</v>
      </c>
      <c r="AA42" s="14">
        <v>39.531302270011942</v>
      </c>
      <c r="AB42" s="349">
        <v>192.25182033802724</v>
      </c>
      <c r="AC42" s="349">
        <v>3805.7818199735161</v>
      </c>
    </row>
    <row r="43" spans="3:29" x14ac:dyDescent="0.25">
      <c r="C43" s="3" t="s">
        <v>99</v>
      </c>
      <c r="D43" s="20" t="s">
        <v>100</v>
      </c>
      <c r="E43" s="349">
        <v>33888.999999999971</v>
      </c>
      <c r="F43" s="349">
        <v>4055.9999999999991</v>
      </c>
      <c r="G43" s="349">
        <v>29832.999999999971</v>
      </c>
      <c r="H43" s="14">
        <v>12119.832076464911</v>
      </c>
      <c r="I43" s="14">
        <v>7083.7585826483519</v>
      </c>
      <c r="J43" s="14">
        <v>2032.9354568222805</v>
      </c>
      <c r="K43" s="14">
        <v>883.42123321979545</v>
      </c>
      <c r="L43" s="14">
        <v>1557.6198717210307</v>
      </c>
      <c r="M43" s="14">
        <v>562.09693205345377</v>
      </c>
      <c r="N43" s="349">
        <v>16845.308327871171</v>
      </c>
      <c r="O43" s="14">
        <v>396.77831862057582</v>
      </c>
      <c r="P43" s="14">
        <v>8730.83548723698</v>
      </c>
      <c r="Q43" s="14">
        <v>5703.4538165044105</v>
      </c>
      <c r="R43" s="14">
        <v>2014.240705509206</v>
      </c>
      <c r="S43" s="14">
        <v>3811.1312527270934</v>
      </c>
      <c r="T43" s="14">
        <v>5473.7318281447406</v>
      </c>
      <c r="U43" s="14">
        <v>1461.3845879562132</v>
      </c>
      <c r="V43" s="14">
        <v>1647.0571511729288</v>
      </c>
      <c r="W43" s="14">
        <v>4452.0035078701931</v>
      </c>
      <c r="X43" s="14">
        <v>2657.4265746792817</v>
      </c>
      <c r="Y43" s="14">
        <v>3590.120750750144</v>
      </c>
      <c r="Z43" s="14">
        <v>10552.561002441738</v>
      </c>
      <c r="AA43" s="14">
        <v>45.2</v>
      </c>
      <c r="AB43" s="349">
        <v>867.85959566392148</v>
      </c>
      <c r="AC43" s="349">
        <v>17713.167923535068</v>
      </c>
    </row>
    <row r="44" spans="3:29" x14ac:dyDescent="0.25">
      <c r="C44" s="3" t="s">
        <v>101</v>
      </c>
      <c r="D44" s="20" t="s">
        <v>102</v>
      </c>
      <c r="E44" s="349">
        <v>40396.000000000007</v>
      </c>
      <c r="F44" s="349">
        <v>4980.9999999999991</v>
      </c>
      <c r="G44" s="349">
        <v>35415.000000000007</v>
      </c>
      <c r="H44" s="14">
        <v>15762.003790765284</v>
      </c>
      <c r="I44" s="14">
        <v>7923.3063155179498</v>
      </c>
      <c r="J44" s="14">
        <v>3414.2697998042813</v>
      </c>
      <c r="K44" s="14">
        <v>654.06896551724139</v>
      </c>
      <c r="L44" s="14">
        <v>3029.5729718268835</v>
      </c>
      <c r="M44" s="14">
        <v>740.78573809892987</v>
      </c>
      <c r="N44" s="349">
        <v>18124.157914524931</v>
      </c>
      <c r="O44" s="14">
        <v>500.61619624550661</v>
      </c>
      <c r="P44" s="14">
        <v>11205.262741536868</v>
      </c>
      <c r="Q44" s="14">
        <v>4512.0408060073787</v>
      </c>
      <c r="R44" s="14">
        <v>1906.2381707351783</v>
      </c>
      <c r="S44" s="14">
        <v>3112.5748463592413</v>
      </c>
      <c r="T44" s="14">
        <v>7630.1801583681981</v>
      </c>
      <c r="U44" s="14">
        <v>1079.3335773540421</v>
      </c>
      <c r="V44" s="14">
        <v>966.72870316007788</v>
      </c>
      <c r="W44" s="14">
        <v>5335.3406292833697</v>
      </c>
      <c r="X44" s="14">
        <v>3292.8215663175056</v>
      </c>
      <c r="Y44" s="14">
        <v>3416.5044999622569</v>
      </c>
      <c r="Z44" s="14">
        <v>11138.843176715551</v>
      </c>
      <c r="AA44" s="14">
        <v>275.98867152961981</v>
      </c>
      <c r="AB44" s="349">
        <v>1528.8382947097894</v>
      </c>
      <c r="AC44" s="349">
        <v>19652.996209234727</v>
      </c>
    </row>
    <row r="45" spans="3:29" x14ac:dyDescent="0.25">
      <c r="C45" s="3" t="s">
        <v>205</v>
      </c>
      <c r="D45" s="20" t="s">
        <v>103</v>
      </c>
      <c r="E45" s="349">
        <v>4643.9999999999982</v>
      </c>
      <c r="F45" s="349">
        <v>854.00000000000125</v>
      </c>
      <c r="G45" s="349">
        <v>3789.9999999999973</v>
      </c>
      <c r="H45" s="14">
        <v>1293.7629947941819</v>
      </c>
      <c r="I45" s="14">
        <v>826.04098882826736</v>
      </c>
      <c r="J45" s="14">
        <v>47.216435738174873</v>
      </c>
      <c r="K45" s="14">
        <v>89.581143494186989</v>
      </c>
      <c r="L45" s="14">
        <v>291.89074326016339</v>
      </c>
      <c r="M45" s="14">
        <v>39.033683473389353</v>
      </c>
      <c r="N45" s="349">
        <v>2436.9208993098891</v>
      </c>
      <c r="O45" s="14">
        <v>360.59027266408458</v>
      </c>
      <c r="P45" s="14">
        <v>299.2988744726797</v>
      </c>
      <c r="Q45" s="14">
        <v>1212.2514454052532</v>
      </c>
      <c r="R45" s="14">
        <v>564.78030676787182</v>
      </c>
      <c r="S45" s="14">
        <v>342.94971460785155</v>
      </c>
      <c r="T45" s="14">
        <v>53.979594820384293</v>
      </c>
      <c r="U45" s="14">
        <v>485.26694228656123</v>
      </c>
      <c r="V45" s="14">
        <v>770.42010298200194</v>
      </c>
      <c r="W45" s="14">
        <v>784.30454461309228</v>
      </c>
      <c r="X45" s="14">
        <v>1640.2734709902827</v>
      </c>
      <c r="Y45" s="14">
        <v>337.36132575538278</v>
      </c>
      <c r="Z45" s="14">
        <v>459.28610256422195</v>
      </c>
      <c r="AA45" s="14">
        <v>0</v>
      </c>
      <c r="AB45" s="349">
        <v>59.316105895928054</v>
      </c>
      <c r="AC45" s="349">
        <v>2496.237005205815</v>
      </c>
    </row>
    <row r="46" spans="3:29" x14ac:dyDescent="0.25">
      <c r="C46" s="3" t="s">
        <v>206</v>
      </c>
      <c r="D46" s="20" t="s">
        <v>104</v>
      </c>
      <c r="E46" s="349">
        <v>3169.9999999999932</v>
      </c>
      <c r="F46" s="349">
        <v>491.9999999999992</v>
      </c>
      <c r="G46" s="349">
        <v>2677.9999999999941</v>
      </c>
      <c r="H46" s="14">
        <v>566.54834874716266</v>
      </c>
      <c r="I46" s="14">
        <v>326.45331459750059</v>
      </c>
      <c r="J46" s="14">
        <v>0</v>
      </c>
      <c r="K46" s="14">
        <v>41.990075187969921</v>
      </c>
      <c r="L46" s="14">
        <v>132.51297221297222</v>
      </c>
      <c r="M46" s="14">
        <v>65.591986748719975</v>
      </c>
      <c r="N46" s="349">
        <v>2077.5433702163832</v>
      </c>
      <c r="O46" s="14">
        <v>260.81957350922983</v>
      </c>
      <c r="P46" s="14">
        <v>275.39115323009833</v>
      </c>
      <c r="Q46" s="14">
        <v>1078.9664094325926</v>
      </c>
      <c r="R46" s="14">
        <v>462.36623404446243</v>
      </c>
      <c r="S46" s="14">
        <v>114.80983198877938</v>
      </c>
      <c r="T46" s="14">
        <v>83.221566896147863</v>
      </c>
      <c r="U46" s="14">
        <v>166.94052305661782</v>
      </c>
      <c r="V46" s="14">
        <v>564.22071389694497</v>
      </c>
      <c r="W46" s="14">
        <v>1148.3507343778936</v>
      </c>
      <c r="X46" s="14">
        <v>1761.3463185860942</v>
      </c>
      <c r="Y46" s="14">
        <v>73.00873700533144</v>
      </c>
      <c r="Z46" s="14">
        <v>243.18831462495376</v>
      </c>
      <c r="AA46" s="14">
        <v>0</v>
      </c>
      <c r="AB46" s="349">
        <v>33.908281036454412</v>
      </c>
      <c r="AC46" s="349">
        <v>2111.4516512528312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BE1504"/>
  <sheetViews>
    <sheetView showGridLines="0" showZeros="0" topLeftCell="E1" zoomScaleNormal="100" workbookViewId="0">
      <pane ySplit="8" topLeftCell="A9" activePane="bottomLeft" state="frozen"/>
      <selection activeCell="E1" sqref="E1"/>
      <selection pane="bottomLeft" activeCell="G15" sqref="G15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71.7109375" style="47" bestFit="1" customWidth="1"/>
    <col min="6" max="11" width="16.140625" style="47" customWidth="1"/>
    <col min="12" max="12" width="4.7109375" style="207" customWidth="1"/>
    <col min="13" max="13" width="2.7109375" style="208" customWidth="1"/>
    <col min="14" max="17" width="11.42578125" style="208"/>
    <col min="18" max="35" width="8.28515625" style="208" customWidth="1"/>
    <col min="36" max="49" width="11.42578125" style="208"/>
    <col min="50" max="57" width="11.42578125" style="207"/>
    <col min="58" max="16384" width="11.42578125" style="47"/>
  </cols>
  <sheetData>
    <row r="1" spans="1:57" ht="18.75" x14ac:dyDescent="0.3">
      <c r="E1" s="206" t="s">
        <v>1749</v>
      </c>
      <c r="F1" s="208"/>
      <c r="G1" s="208"/>
      <c r="H1" s="208"/>
      <c r="I1" s="208"/>
      <c r="J1" s="208"/>
      <c r="K1" s="208"/>
    </row>
    <row r="2" spans="1:57" x14ac:dyDescent="0.25">
      <c r="F2" s="208"/>
      <c r="G2" s="208"/>
      <c r="H2" s="460">
        <f>zonas!R4</f>
        <v>3</v>
      </c>
      <c r="I2" s="460">
        <f>zonas!S4</f>
        <v>4</v>
      </c>
      <c r="J2" s="460">
        <f>zonas!T4</f>
        <v>5</v>
      </c>
      <c r="K2" s="460">
        <f>zonas!U4</f>
        <v>6</v>
      </c>
      <c r="L2" s="58"/>
      <c r="M2" s="460"/>
    </row>
    <row r="3" spans="1:57" ht="15.75" x14ac:dyDescent="0.25">
      <c r="E3" s="45" t="s">
        <v>391</v>
      </c>
      <c r="F3" s="208"/>
      <c r="G3" s="208"/>
      <c r="H3" s="213" t="s">
        <v>194</v>
      </c>
      <c r="I3" s="460"/>
      <c r="J3" s="460"/>
      <c r="K3" s="460"/>
      <c r="L3" s="58"/>
      <c r="M3" s="460"/>
    </row>
    <row r="4" spans="1:57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VLOOKUP($E4,zonas!$P$6:$U$14,presupuesto!H$2,FALSE)</f>
        <v>3</v>
      </c>
      <c r="I4" s="30">
        <f>VLOOKUP($E4,zonas!$P$6:$U$14,presupuesto!I$2,FALSE)</f>
        <v>4</v>
      </c>
      <c r="J4" s="30">
        <f>VLOOKUP($E4,zonas!$P$6:$U$14,presupuesto!J$2,FALSE)</f>
        <v>5</v>
      </c>
      <c r="K4" s="30">
        <f>VLOOKUP($E4,zonas!$P$6:$U$14,presupuesto!K$2,FALSE)</f>
        <v>6</v>
      </c>
      <c r="L4" s="61"/>
      <c r="M4" s="30"/>
    </row>
    <row r="5" spans="1:57" x14ac:dyDescent="0.25">
      <c r="E5" s="339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  <c r="L5" s="62"/>
      <c r="M5" s="31"/>
    </row>
    <row r="6" spans="1:57" x14ac:dyDescent="0.25">
      <c r="E6" s="339"/>
      <c r="F6" s="207"/>
      <c r="G6" s="207"/>
      <c r="H6" s="207"/>
      <c r="I6" s="207"/>
      <c r="J6" s="207"/>
      <c r="K6" s="207"/>
    </row>
    <row r="7" spans="1:57" s="208" customFormat="1" ht="31.5" x14ac:dyDescent="0.25">
      <c r="A7" s="47"/>
      <c r="B7" s="47"/>
      <c r="C7" s="47"/>
      <c r="D7" s="214"/>
      <c r="E7" s="483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  <c r="L7" s="325"/>
      <c r="M7" s="330"/>
      <c r="AX7" s="207"/>
      <c r="AY7" s="207"/>
      <c r="AZ7" s="207"/>
      <c r="BA7" s="207"/>
      <c r="BB7" s="207"/>
      <c r="BC7" s="207"/>
      <c r="BD7" s="207"/>
      <c r="BE7" s="207"/>
    </row>
    <row r="8" spans="1:57" s="208" customFormat="1" ht="21" x14ac:dyDescent="0.25">
      <c r="A8" s="47"/>
      <c r="B8" s="47"/>
      <c r="C8" s="47"/>
      <c r="D8" s="214"/>
      <c r="E8" s="256">
        <v>2017</v>
      </c>
      <c r="F8" s="216"/>
      <c r="G8" s="32"/>
      <c r="H8" s="33"/>
      <c r="I8" s="33"/>
      <c r="J8" s="33"/>
      <c r="K8" s="33"/>
      <c r="L8" s="325"/>
      <c r="M8" s="330"/>
      <c r="AX8" s="207"/>
      <c r="AY8" s="207"/>
      <c r="AZ8" s="207"/>
      <c r="BA8" s="207"/>
      <c r="BB8" s="207"/>
      <c r="BC8" s="207"/>
      <c r="BD8" s="207"/>
      <c r="BE8" s="207"/>
    </row>
    <row r="9" spans="1:57" s="208" customFormat="1" ht="15.75" x14ac:dyDescent="0.25">
      <c r="A9" s="47"/>
      <c r="B9" s="47"/>
      <c r="C9" s="47"/>
      <c r="D9" s="214"/>
      <c r="E9" s="481" t="s">
        <v>867</v>
      </c>
      <c r="F9" s="234"/>
      <c r="G9" s="183"/>
      <c r="H9" s="160"/>
      <c r="I9" s="160"/>
      <c r="J9" s="160"/>
      <c r="K9" s="160"/>
      <c r="L9" s="325"/>
      <c r="M9" s="330"/>
      <c r="AX9" s="207"/>
      <c r="AY9" s="207"/>
      <c r="AZ9" s="207"/>
      <c r="BA9" s="207"/>
      <c r="BB9" s="207"/>
      <c r="BC9" s="207"/>
      <c r="BD9" s="207"/>
      <c r="BE9" s="207"/>
    </row>
    <row r="10" spans="1:57" s="208" customFormat="1" ht="15.75" x14ac:dyDescent="0.25">
      <c r="A10" s="47"/>
      <c r="B10" s="47"/>
      <c r="C10" s="47"/>
      <c r="D10" s="214">
        <v>3</v>
      </c>
      <c r="E10" s="482" t="s">
        <v>865</v>
      </c>
      <c r="F10" s="246">
        <f>IFERROR(VLOOKUP(F$5,inv!$C$14:$M$46,presupuesto!$D10,FALSE)/1000000,"")</f>
        <v>2067.8009499999853</v>
      </c>
      <c r="G10" s="186">
        <f>IFERROR(VLOOKUP(G$5,inv!$C$14:$M$46,presupuesto!$D10,FALSE)/1000000,"")</f>
        <v>316.11557733699061</v>
      </c>
      <c r="H10" s="187">
        <f>IFERROR(VLOOKUP(H$5,inv!$C$14:$M$46,presupuesto!$D10,FALSE)/1000000,"")</f>
        <v>67.531977289760505</v>
      </c>
      <c r="I10" s="187">
        <f>IFERROR(VLOOKUP(I$5,inv!$C$14:$M$46,presupuesto!$D10,FALSE)/1000000,"")</f>
        <v>99.382075607510913</v>
      </c>
      <c r="J10" s="187">
        <f>IFERROR(VLOOKUP(J$5,inv!$C$14:$M$46,presupuesto!$D10,FALSE)/1000000,"")</f>
        <v>95.882068408450948</v>
      </c>
      <c r="K10" s="187">
        <f>IFERROR(VLOOKUP(K$5,inv!$C$14:$M$46,presupuesto!$D10,FALSE)/1000000,"")</f>
        <v>53.319456031268238</v>
      </c>
      <c r="L10" s="325"/>
      <c r="M10" s="330"/>
      <c r="AX10" s="207"/>
      <c r="AY10" s="207"/>
      <c r="AZ10" s="207"/>
      <c r="BA10" s="207"/>
      <c r="BB10" s="207"/>
      <c r="BC10" s="207"/>
      <c r="BD10" s="207"/>
      <c r="BE10" s="207"/>
    </row>
    <row r="11" spans="1:57" s="208" customFormat="1" ht="15.75" x14ac:dyDescent="0.25">
      <c r="A11" s="47"/>
      <c r="B11" s="47"/>
      <c r="C11" s="47"/>
      <c r="D11" s="214">
        <v>4</v>
      </c>
      <c r="E11" s="482" t="s">
        <v>866</v>
      </c>
      <c r="F11" s="246">
        <f>IFERROR(VLOOKUP(F$5,inv!$C$14:$M$46,presupuesto!$D11,FALSE)/1000000,"")</f>
        <v>1874.9283920699993</v>
      </c>
      <c r="G11" s="186">
        <f>IFERROR(VLOOKUP(G$5,inv!$C$14:$M$46,presupuesto!$D11,FALSE)/1000000,"")</f>
        <v>287.87240579008602</v>
      </c>
      <c r="H11" s="187">
        <f>IFERROR(VLOOKUP(H$5,inv!$C$14:$M$46,presupuesto!$D11,FALSE)/1000000,"")</f>
        <v>60.265555393635509</v>
      </c>
      <c r="I11" s="187">
        <f>IFERROR(VLOOKUP(I$5,inv!$C$14:$M$46,presupuesto!$D11,FALSE)/1000000,"")</f>
        <v>91.820362726462449</v>
      </c>
      <c r="J11" s="187">
        <f>IFERROR(VLOOKUP(J$5,inv!$C$14:$M$46,presupuesto!$D11,FALSE)/1000000,"")</f>
        <v>87.739724588536092</v>
      </c>
      <c r="K11" s="187">
        <f>IFERROR(VLOOKUP(K$5,inv!$C$14:$M$46,presupuesto!$D11,FALSE)/1000000,"")</f>
        <v>48.046763081451957</v>
      </c>
      <c r="L11" s="325"/>
      <c r="M11" s="330"/>
      <c r="AX11" s="207"/>
      <c r="AY11" s="207"/>
      <c r="AZ11" s="207"/>
      <c r="BA11" s="207"/>
      <c r="BB11" s="207"/>
      <c r="BC11" s="207"/>
      <c r="BD11" s="207"/>
      <c r="BE11" s="207"/>
    </row>
    <row r="12" spans="1:57" s="208" customFormat="1" ht="15.75" x14ac:dyDescent="0.25">
      <c r="A12" s="47"/>
      <c r="B12" s="47"/>
      <c r="C12" s="47"/>
      <c r="D12" s="214"/>
      <c r="E12" s="336" t="s">
        <v>998</v>
      </c>
      <c r="F12" s="472">
        <f>IFERROR(F11/F10*100,"")</f>
        <v>90.672576200819165</v>
      </c>
      <c r="G12" s="473">
        <f t="shared" ref="G12:K12" si="2">IFERROR(G11/G10*100,"")</f>
        <v>91.065555267845482</v>
      </c>
      <c r="H12" s="292">
        <f t="shared" si="2"/>
        <v>89.240027927885407</v>
      </c>
      <c r="I12" s="292">
        <f t="shared" si="2"/>
        <v>92.391270926045152</v>
      </c>
      <c r="J12" s="292">
        <f t="shared" si="2"/>
        <v>91.507959772802323</v>
      </c>
      <c r="K12" s="292">
        <f t="shared" si="2"/>
        <v>90.111127640304119</v>
      </c>
      <c r="L12" s="325"/>
      <c r="M12" s="330"/>
      <c r="AX12" s="207"/>
      <c r="AY12" s="207"/>
      <c r="AZ12" s="207"/>
      <c r="BA12" s="207"/>
      <c r="BB12" s="207"/>
      <c r="BC12" s="207"/>
      <c r="BD12" s="207"/>
      <c r="BE12" s="207"/>
    </row>
    <row r="13" spans="1:57" s="208" customFormat="1" ht="10.5" customHeight="1" x14ac:dyDescent="0.25">
      <c r="A13" s="47"/>
      <c r="B13" s="47"/>
      <c r="C13" s="47"/>
      <c r="D13" s="214"/>
      <c r="E13" s="309"/>
      <c r="F13" s="234"/>
      <c r="G13" s="183"/>
      <c r="H13" s="160"/>
      <c r="I13" s="160"/>
      <c r="J13" s="160"/>
      <c r="K13" s="160"/>
      <c r="L13" s="325"/>
      <c r="M13" s="330"/>
      <c r="AX13" s="207"/>
      <c r="AY13" s="207"/>
      <c r="AZ13" s="207"/>
      <c r="BA13" s="207"/>
      <c r="BB13" s="207"/>
      <c r="BC13" s="207"/>
      <c r="BD13" s="207"/>
      <c r="BE13" s="207"/>
    </row>
    <row r="14" spans="1:57" s="208" customFormat="1" ht="15.75" x14ac:dyDescent="0.25">
      <c r="A14" s="47"/>
      <c r="B14" s="47"/>
      <c r="C14" s="47"/>
      <c r="D14" s="214"/>
      <c r="E14" s="481" t="s">
        <v>966</v>
      </c>
      <c r="F14" s="234"/>
      <c r="G14" s="183"/>
      <c r="H14" s="160"/>
      <c r="I14" s="160"/>
      <c r="J14" s="160"/>
      <c r="K14" s="160"/>
      <c r="L14" s="325"/>
      <c r="M14" s="330"/>
      <c r="AX14" s="207"/>
      <c r="AY14" s="207"/>
      <c r="AZ14" s="207"/>
      <c r="BA14" s="207"/>
      <c r="BB14" s="207"/>
      <c r="BC14" s="207"/>
      <c r="BD14" s="207"/>
      <c r="BE14" s="207"/>
    </row>
    <row r="15" spans="1:57" s="208" customFormat="1" ht="15.75" x14ac:dyDescent="0.25">
      <c r="A15" s="47"/>
      <c r="B15" s="47"/>
      <c r="C15" s="47"/>
      <c r="D15" s="214">
        <v>6</v>
      </c>
      <c r="E15" s="482" t="s">
        <v>871</v>
      </c>
      <c r="F15" s="246">
        <f>IFERROR(VLOOKUP(F$5,inv!$C$14:$M$46,presupuesto!$D15,FALSE)/1000000,"")</f>
        <v>268.54805691999985</v>
      </c>
      <c r="G15" s="186">
        <f>IFERROR(VLOOKUP(G$5,inv!$C$14:$M$46,presupuesto!$D15,FALSE)/1000000,"")</f>
        <v>41.5733049655</v>
      </c>
      <c r="H15" s="187">
        <f>IFERROR(VLOOKUP(H$5,inv!$C$14:$M$46,presupuesto!$D15,FALSE)/1000000,"")</f>
        <v>8.7794557070000021</v>
      </c>
      <c r="I15" s="187">
        <f>IFERROR(VLOOKUP(I$5,inv!$C$14:$M$46,presupuesto!$D15,FALSE)/1000000,"")</f>
        <v>12.1363064185</v>
      </c>
      <c r="J15" s="187">
        <f>IFERROR(VLOOKUP(J$5,inv!$C$14:$M$46,presupuesto!$D15,FALSE)/1000000,"")</f>
        <v>13.685622131499979</v>
      </c>
      <c r="K15" s="187">
        <f>IFERROR(VLOOKUP(K$5,inv!$C$14:$M$46,presupuesto!$D15,FALSE)/1000000,"")</f>
        <v>6.9719207085000106</v>
      </c>
      <c r="L15" s="325"/>
      <c r="M15" s="330"/>
      <c r="AX15" s="207"/>
      <c r="AY15" s="207"/>
      <c r="AZ15" s="207"/>
      <c r="BA15" s="207"/>
      <c r="BB15" s="207"/>
      <c r="BC15" s="207"/>
      <c r="BD15" s="207"/>
      <c r="BE15" s="207"/>
    </row>
    <row r="16" spans="1:57" s="208" customFormat="1" ht="15.75" x14ac:dyDescent="0.25">
      <c r="A16" s="47"/>
      <c r="B16" s="47"/>
      <c r="C16" s="47"/>
      <c r="D16" s="214">
        <v>7</v>
      </c>
      <c r="E16" s="482" t="s">
        <v>872</v>
      </c>
      <c r="F16" s="246">
        <f>IFERROR(VLOOKUP(F$5,inv!$C$14:$M$46,presupuesto!$D16,FALSE)/1000000,"")</f>
        <v>1606.3803351499998</v>
      </c>
      <c r="G16" s="186">
        <f>IFERROR(VLOOKUP(G$5,inv!$C$14:$M$46,presupuesto!$D16,FALSE)/1000000,"")</f>
        <v>246.29910082458599</v>
      </c>
      <c r="H16" s="187">
        <f>IFERROR(VLOOKUP(H$5,inv!$C$14:$M$46,presupuesto!$D16,FALSE)/1000000,"")</f>
        <v>51.48609968663559</v>
      </c>
      <c r="I16" s="187">
        <f>IFERROR(VLOOKUP(I$5,inv!$C$14:$M$46,presupuesto!$D16,FALSE)/1000000,"")</f>
        <v>79.684056307962337</v>
      </c>
      <c r="J16" s="187">
        <f>IFERROR(VLOOKUP(J$5,inv!$C$14:$M$46,presupuesto!$D16,FALSE)/1000000,"")</f>
        <v>74.05410245703608</v>
      </c>
      <c r="K16" s="187">
        <f>IFERROR(VLOOKUP(K$5,inv!$C$14:$M$46,presupuesto!$D16,FALSE)/1000000,"")</f>
        <v>41.074842372951984</v>
      </c>
      <c r="L16" s="325"/>
      <c r="M16" s="330"/>
      <c r="AX16" s="207"/>
      <c r="AY16" s="207"/>
      <c r="AZ16" s="207"/>
      <c r="BA16" s="207"/>
      <c r="BB16" s="207"/>
      <c r="BC16" s="207"/>
      <c r="BD16" s="207"/>
      <c r="BE16" s="207"/>
    </row>
    <row r="17" spans="1:57" s="208" customFormat="1" ht="15.75" x14ac:dyDescent="0.25">
      <c r="A17" s="47"/>
      <c r="B17" s="47"/>
      <c r="C17" s="47"/>
      <c r="D17" s="214"/>
      <c r="E17" s="309"/>
      <c r="F17" s="234"/>
      <c r="G17" s="183"/>
      <c r="H17" s="160"/>
      <c r="I17" s="160"/>
      <c r="J17" s="160"/>
      <c r="K17" s="160"/>
      <c r="L17" s="325"/>
      <c r="M17" s="330"/>
      <c r="AX17" s="207"/>
      <c r="AY17" s="207"/>
      <c r="AZ17" s="207"/>
      <c r="BA17" s="207"/>
      <c r="BB17" s="207"/>
      <c r="BC17" s="207"/>
      <c r="BD17" s="207"/>
      <c r="BE17" s="207"/>
    </row>
    <row r="18" spans="1:57" s="208" customFormat="1" ht="15.75" x14ac:dyDescent="0.25">
      <c r="A18" s="47"/>
      <c r="B18" s="47"/>
      <c r="C18" s="47"/>
      <c r="D18" s="214"/>
      <c r="E18" s="481" t="s">
        <v>868</v>
      </c>
      <c r="F18" s="234"/>
      <c r="G18" s="183"/>
      <c r="H18" s="160"/>
      <c r="I18" s="160"/>
      <c r="J18" s="160"/>
      <c r="K18" s="160"/>
      <c r="L18" s="325"/>
      <c r="M18" s="330"/>
      <c r="AX18" s="207"/>
      <c r="AY18" s="207"/>
      <c r="AZ18" s="207"/>
      <c r="BA18" s="207"/>
      <c r="BB18" s="207"/>
      <c r="BC18" s="207"/>
      <c r="BD18" s="207"/>
      <c r="BE18" s="207"/>
    </row>
    <row r="19" spans="1:57" s="208" customFormat="1" ht="15.75" x14ac:dyDescent="0.25">
      <c r="A19" s="47"/>
      <c r="B19" s="47"/>
      <c r="C19" s="47"/>
      <c r="D19" s="214"/>
      <c r="E19" s="336" t="s">
        <v>967</v>
      </c>
      <c r="F19" s="472">
        <f>IFERROR(F15/F$11*100,"")</f>
        <v>14.323110048139576</v>
      </c>
      <c r="G19" s="473">
        <f t="shared" ref="G19:K20" si="3">IFERROR(G15/G$11*100,"")</f>
        <v>14.441573464257246</v>
      </c>
      <c r="H19" s="292">
        <f t="shared" si="3"/>
        <v>14.567949552037446</v>
      </c>
      <c r="I19" s="292">
        <f t="shared" si="3"/>
        <v>13.217445518762192</v>
      </c>
      <c r="J19" s="292">
        <f t="shared" si="3"/>
        <v>15.597977080142462</v>
      </c>
      <c r="K19" s="292">
        <f t="shared" si="3"/>
        <v>14.510698039492823</v>
      </c>
      <c r="L19" s="325"/>
      <c r="M19" s="330"/>
      <c r="AX19" s="207"/>
      <c r="AY19" s="207"/>
      <c r="AZ19" s="207"/>
      <c r="BA19" s="207"/>
      <c r="BB19" s="207"/>
      <c r="BC19" s="207"/>
      <c r="BD19" s="207"/>
      <c r="BE19" s="207"/>
    </row>
    <row r="20" spans="1:57" s="208" customFormat="1" ht="15.75" x14ac:dyDescent="0.25">
      <c r="A20" s="47"/>
      <c r="B20" s="47"/>
      <c r="C20" s="47"/>
      <c r="D20" s="214"/>
      <c r="E20" s="336" t="s">
        <v>968</v>
      </c>
      <c r="F20" s="472">
        <f>IFERROR(F16/F$11*100,"")</f>
        <v>85.676889951860446</v>
      </c>
      <c r="G20" s="473">
        <f t="shared" si="3"/>
        <v>85.558426535742754</v>
      </c>
      <c r="H20" s="292">
        <f t="shared" si="3"/>
        <v>85.432050447962695</v>
      </c>
      <c r="I20" s="292">
        <f t="shared" si="3"/>
        <v>86.782554481237682</v>
      </c>
      <c r="J20" s="292">
        <f t="shared" si="3"/>
        <v>84.402022919857501</v>
      </c>
      <c r="K20" s="292">
        <f t="shared" si="3"/>
        <v>85.489301960507262</v>
      </c>
      <c r="L20" s="325"/>
      <c r="M20" s="330"/>
      <c r="AX20" s="207"/>
      <c r="AY20" s="207"/>
      <c r="AZ20" s="207"/>
      <c r="BA20" s="207"/>
      <c r="BB20" s="207"/>
      <c r="BC20" s="207"/>
      <c r="BD20" s="207"/>
      <c r="BE20" s="207"/>
    </row>
    <row r="21" spans="1:57" s="208" customFormat="1" ht="15.75" x14ac:dyDescent="0.25">
      <c r="A21" s="47"/>
      <c r="B21" s="47"/>
      <c r="C21" s="47"/>
      <c r="D21" s="214"/>
      <c r="E21" s="309"/>
      <c r="F21" s="234"/>
      <c r="G21" s="183"/>
      <c r="H21" s="160"/>
      <c r="I21" s="160"/>
      <c r="J21" s="160"/>
      <c r="K21" s="160"/>
      <c r="L21" s="325"/>
      <c r="M21" s="330"/>
      <c r="AX21" s="207"/>
      <c r="AY21" s="207"/>
      <c r="AZ21" s="207"/>
      <c r="BA21" s="207"/>
      <c r="BB21" s="207"/>
      <c r="BC21" s="207"/>
      <c r="BD21" s="207"/>
      <c r="BE21" s="207"/>
    </row>
    <row r="22" spans="1:57" s="208" customFormat="1" ht="15.75" x14ac:dyDescent="0.25">
      <c r="A22" s="47"/>
      <c r="B22" s="47"/>
      <c r="C22" s="47"/>
      <c r="D22" s="214">
        <v>11</v>
      </c>
      <c r="E22" s="309" t="s">
        <v>869</v>
      </c>
      <c r="F22" s="230">
        <f>IFERROR(VLOOKUP(F$5,inv!$C$14:$M$46,presupuesto!$D22,FALSE),"")</f>
        <v>2026.1501051693108</v>
      </c>
      <c r="G22" s="184">
        <f>IFERROR(VLOOKUP(G$5,inv!$C$14:$M$46,presupuesto!$D22,FALSE),"")</f>
        <v>1607.8933728228581</v>
      </c>
      <c r="H22" s="185">
        <f>IFERROR(VLOOKUP(H$5,inv!$C$14:$M$46,presupuesto!$D22,FALSE),"")</f>
        <v>1676.6513296693611</v>
      </c>
      <c r="I22" s="185">
        <f>IFERROR(VLOOKUP(I$5,inv!$C$14:$M$46,presupuesto!$D22,FALSE),"")</f>
        <v>1717.5204864567152</v>
      </c>
      <c r="J22" s="185">
        <f>IFERROR(VLOOKUP(J$5,inv!$C$14:$M$46,presupuesto!$D22,FALSE),"")</f>
        <v>1730.0205968241992</v>
      </c>
      <c r="K22" s="185">
        <f>IFERROR(VLOOKUP(K$5,inv!$C$14:$M$46,presupuesto!$D22,FALSE),"")</f>
        <v>1234.6274817928861</v>
      </c>
      <c r="L22" s="325"/>
      <c r="M22" s="330"/>
      <c r="AX22" s="207"/>
      <c r="AY22" s="207"/>
      <c r="AZ22" s="207"/>
      <c r="BA22" s="207"/>
      <c r="BB22" s="207"/>
      <c r="BC22" s="207"/>
      <c r="BD22" s="207"/>
      <c r="BE22" s="207"/>
    </row>
    <row r="23" spans="1:57" s="208" customFormat="1" ht="15.75" x14ac:dyDescent="0.25">
      <c r="A23" s="47"/>
      <c r="B23" s="47"/>
      <c r="C23" s="47"/>
      <c r="D23" s="214"/>
      <c r="E23" s="461"/>
      <c r="F23" s="154"/>
      <c r="G23" s="154"/>
      <c r="H23" s="33"/>
      <c r="I23" s="33"/>
      <c r="J23" s="33"/>
      <c r="K23" s="33"/>
      <c r="L23" s="325"/>
      <c r="M23" s="330"/>
      <c r="AX23" s="207"/>
      <c r="AY23" s="207"/>
      <c r="AZ23" s="207"/>
      <c r="BA23" s="207"/>
      <c r="BB23" s="207"/>
      <c r="BC23" s="207"/>
      <c r="BD23" s="207"/>
      <c r="BE23" s="207"/>
    </row>
    <row r="24" spans="1:57" s="208" customFormat="1" ht="16.5" x14ac:dyDescent="0.3">
      <c r="A24" s="47"/>
      <c r="B24" s="47"/>
      <c r="C24" s="47"/>
      <c r="D24" s="214"/>
      <c r="E24" s="223" t="s">
        <v>559</v>
      </c>
      <c r="F24" s="223"/>
      <c r="G24" s="223"/>
      <c r="H24" s="47"/>
      <c r="I24" s="47"/>
      <c r="J24" s="47"/>
      <c r="K24" s="47"/>
      <c r="L24" s="207"/>
      <c r="AX24" s="207"/>
      <c r="AY24" s="207"/>
      <c r="AZ24" s="207"/>
      <c r="BA24" s="207"/>
      <c r="BB24" s="207"/>
      <c r="BC24" s="207"/>
      <c r="BD24" s="207"/>
      <c r="BE24" s="207"/>
    </row>
    <row r="25" spans="1:57" s="208" customFormat="1" ht="16.5" x14ac:dyDescent="0.3">
      <c r="A25" s="47"/>
      <c r="B25" s="47"/>
      <c r="C25" s="47"/>
      <c r="D25" s="214"/>
      <c r="E25" s="224" t="s">
        <v>999</v>
      </c>
      <c r="F25" s="223"/>
      <c r="G25" s="223"/>
      <c r="H25" s="47"/>
      <c r="I25" s="47"/>
      <c r="J25" s="47"/>
      <c r="K25" s="47"/>
      <c r="L25" s="207"/>
      <c r="AX25" s="207"/>
      <c r="AY25" s="207"/>
      <c r="AZ25" s="207"/>
      <c r="BA25" s="207"/>
      <c r="BB25" s="207"/>
      <c r="BC25" s="207"/>
      <c r="BD25" s="207"/>
      <c r="BE25" s="207"/>
    </row>
    <row r="26" spans="1:57" s="208" customFormat="1" ht="8.25" customHeight="1" x14ac:dyDescent="0.25">
      <c r="A26" s="47"/>
      <c r="B26" s="47"/>
      <c r="C26" s="47"/>
      <c r="D26" s="214"/>
      <c r="E26" s="47"/>
      <c r="F26" s="47"/>
      <c r="G26" s="47"/>
      <c r="H26" s="47"/>
      <c r="I26" s="47"/>
      <c r="J26" s="47"/>
      <c r="K26" s="47"/>
      <c r="L26" s="207"/>
      <c r="AX26" s="207"/>
      <c r="AY26" s="207"/>
      <c r="AZ26" s="207"/>
      <c r="BA26" s="207"/>
      <c r="BB26" s="207"/>
      <c r="BC26" s="207"/>
      <c r="BD26" s="207"/>
      <c r="BE26" s="207"/>
    </row>
    <row r="27" spans="1:57" s="208" customFormat="1" ht="16.5" x14ac:dyDescent="0.3">
      <c r="A27" s="47"/>
      <c r="B27" s="47"/>
      <c r="C27" s="47"/>
      <c r="D27" s="214"/>
      <c r="E27" s="304" t="s">
        <v>851</v>
      </c>
      <c r="F27" s="47"/>
      <c r="G27" s="47"/>
      <c r="H27" s="47"/>
      <c r="I27" s="47"/>
      <c r="J27" s="47"/>
      <c r="K27" s="47"/>
      <c r="L27" s="207"/>
      <c r="AX27" s="207"/>
      <c r="AY27" s="207"/>
      <c r="AZ27" s="207"/>
      <c r="BA27" s="207"/>
      <c r="BB27" s="207"/>
      <c r="BC27" s="207"/>
      <c r="BD27" s="207"/>
      <c r="BE27" s="207"/>
    </row>
    <row r="28" spans="1:57" s="208" customFormat="1" ht="8.25" customHeight="1" x14ac:dyDescent="0.25">
      <c r="A28" s="47"/>
      <c r="B28" s="47"/>
      <c r="C28" s="47"/>
      <c r="D28" s="214"/>
      <c r="E28" s="47"/>
      <c r="F28" s="47"/>
      <c r="G28" s="47"/>
      <c r="H28" s="47"/>
      <c r="I28" s="47"/>
      <c r="J28" s="47"/>
      <c r="K28" s="47"/>
      <c r="L28" s="207"/>
      <c r="AX28" s="207"/>
      <c r="AY28" s="207"/>
      <c r="AZ28" s="207"/>
      <c r="BA28" s="207"/>
      <c r="BB28" s="207"/>
      <c r="BC28" s="207"/>
      <c r="BD28" s="207"/>
      <c r="BE28" s="207"/>
    </row>
    <row r="29" spans="1:57" s="208" customFormat="1" ht="15.75" x14ac:dyDescent="0.25">
      <c r="A29" s="47"/>
      <c r="B29" s="47"/>
      <c r="C29" s="47"/>
      <c r="D29" s="214"/>
      <c r="E29" s="242" t="s">
        <v>510</v>
      </c>
      <c r="F29" s="47"/>
      <c r="G29" s="47"/>
      <c r="H29" s="47"/>
      <c r="I29" s="47"/>
      <c r="J29" s="47"/>
      <c r="K29" s="47"/>
      <c r="L29" s="207"/>
      <c r="AX29" s="207"/>
      <c r="AY29" s="207"/>
      <c r="AZ29" s="207"/>
      <c r="BA29" s="207"/>
      <c r="BB29" s="207"/>
      <c r="BC29" s="207"/>
      <c r="BD29" s="207"/>
      <c r="BE29" s="207"/>
    </row>
    <row r="30" spans="1:57" s="208" customFormat="1" x14ac:dyDescent="0.25">
      <c r="A30" s="47"/>
      <c r="B30" s="47"/>
      <c r="C30" s="47"/>
      <c r="E30" s="243" t="s">
        <v>870</v>
      </c>
      <c r="F30" s="220"/>
      <c r="G30" s="220"/>
      <c r="H30" s="220"/>
      <c r="I30" s="220"/>
      <c r="J30" s="220"/>
      <c r="K30" s="220"/>
      <c r="L30" s="207"/>
      <c r="AX30" s="207"/>
      <c r="AY30" s="207"/>
      <c r="AZ30" s="207"/>
      <c r="BA30" s="207"/>
      <c r="BB30" s="207"/>
      <c r="BC30" s="207"/>
      <c r="BD30" s="207"/>
      <c r="BE30" s="207"/>
    </row>
    <row r="31" spans="1:57" s="207" customFormat="1" x14ac:dyDescent="0.25">
      <c r="A31" s="47"/>
      <c r="B31" s="47"/>
      <c r="C31" s="47"/>
      <c r="D31" s="208"/>
      <c r="E31" s="220"/>
      <c r="F31" s="220"/>
      <c r="G31" s="220"/>
      <c r="H31" s="220"/>
      <c r="I31" s="220"/>
      <c r="J31" s="220"/>
      <c r="K31" s="220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</row>
    <row r="32" spans="1:57" s="207" customFormat="1" x14ac:dyDescent="0.25">
      <c r="A32" s="47"/>
      <c r="B32" s="47"/>
      <c r="C32" s="47"/>
      <c r="D32" s="208"/>
      <c r="E32" s="220"/>
      <c r="F32" s="220"/>
      <c r="G32" s="220"/>
      <c r="H32" s="220"/>
      <c r="I32" s="220"/>
      <c r="J32" s="220"/>
      <c r="K32" s="220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</row>
    <row r="33" spans="1:49" s="207" customFormat="1" x14ac:dyDescent="0.25">
      <c r="A33" s="47"/>
      <c r="B33" s="47"/>
      <c r="C33" s="47"/>
      <c r="D33" s="208"/>
      <c r="E33" s="220"/>
      <c r="F33" s="220"/>
      <c r="G33" s="220"/>
      <c r="H33" s="220"/>
      <c r="I33" s="220"/>
      <c r="J33" s="220"/>
      <c r="K33" s="220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</row>
    <row r="34" spans="1:49" s="207" customFormat="1" x14ac:dyDescent="0.25">
      <c r="A34" s="47"/>
      <c r="B34" s="47"/>
      <c r="C34" s="47"/>
      <c r="D34" s="208"/>
      <c r="E34" s="220"/>
      <c r="F34" s="220"/>
      <c r="G34" s="220"/>
      <c r="H34" s="220"/>
      <c r="I34" s="220"/>
      <c r="J34" s="220"/>
      <c r="K34" s="220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</row>
    <row r="35" spans="1:49" s="207" customFormat="1" x14ac:dyDescent="0.25">
      <c r="A35" s="47"/>
      <c r="B35" s="47"/>
      <c r="C35" s="47"/>
      <c r="D35" s="208"/>
      <c r="E35" s="220"/>
      <c r="F35" s="220"/>
      <c r="G35" s="220"/>
      <c r="H35" s="220"/>
      <c r="I35" s="220"/>
      <c r="J35" s="220"/>
      <c r="K35" s="220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</row>
    <row r="36" spans="1:49" s="207" customFormat="1" x14ac:dyDescent="0.25">
      <c r="A36" s="47"/>
      <c r="B36" s="47"/>
      <c r="C36" s="47"/>
      <c r="D36" s="208"/>
      <c r="E36" s="220"/>
      <c r="F36" s="220"/>
      <c r="G36" s="220"/>
      <c r="H36" s="220"/>
      <c r="I36" s="220"/>
      <c r="J36" s="220"/>
      <c r="K36" s="220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</row>
    <row r="37" spans="1:49" s="207" customFormat="1" x14ac:dyDescent="0.25">
      <c r="A37" s="47"/>
      <c r="B37" s="47"/>
      <c r="C37" s="47"/>
      <c r="D37" s="208"/>
      <c r="E37" s="220"/>
      <c r="F37" s="220"/>
      <c r="G37" s="220"/>
      <c r="H37" s="220"/>
      <c r="I37" s="220"/>
      <c r="J37" s="220"/>
      <c r="K37" s="220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</row>
    <row r="38" spans="1:49" s="207" customFormat="1" x14ac:dyDescent="0.25">
      <c r="A38" s="47"/>
      <c r="B38" s="47"/>
      <c r="C38" s="47"/>
      <c r="D38" s="208"/>
      <c r="E38" s="220"/>
      <c r="F38" s="220"/>
      <c r="G38" s="220"/>
      <c r="H38" s="220"/>
      <c r="I38" s="220"/>
      <c r="J38" s="220"/>
      <c r="K38" s="220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</row>
    <row r="39" spans="1:49" s="207" customFormat="1" x14ac:dyDescent="0.25">
      <c r="A39" s="47"/>
      <c r="B39" s="47"/>
      <c r="C39" s="47"/>
      <c r="D39" s="208"/>
      <c r="E39" s="220"/>
      <c r="F39" s="220"/>
      <c r="G39" s="220"/>
      <c r="H39" s="220"/>
      <c r="I39" s="220"/>
      <c r="J39" s="220"/>
      <c r="K39" s="220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</row>
    <row r="40" spans="1:49" s="207" customFormat="1" x14ac:dyDescent="0.25">
      <c r="A40" s="47"/>
      <c r="B40" s="47"/>
      <c r="C40" s="47"/>
      <c r="D40" s="208"/>
      <c r="E40" s="220"/>
      <c r="F40" s="220"/>
      <c r="G40" s="220"/>
      <c r="H40" s="220"/>
      <c r="I40" s="220"/>
      <c r="J40" s="220"/>
      <c r="K40" s="220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</row>
    <row r="41" spans="1:49" s="207" customFormat="1" x14ac:dyDescent="0.25">
      <c r="A41" s="47"/>
      <c r="B41" s="47"/>
      <c r="C41" s="47"/>
      <c r="D41" s="208"/>
      <c r="E41" s="220"/>
      <c r="F41" s="220"/>
      <c r="G41" s="220"/>
      <c r="H41" s="220"/>
      <c r="I41" s="220"/>
      <c r="J41" s="220"/>
      <c r="K41" s="220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</row>
    <row r="42" spans="1:49" s="207" customFormat="1" x14ac:dyDescent="0.25">
      <c r="A42" s="47"/>
      <c r="B42" s="47"/>
      <c r="C42" s="47"/>
      <c r="D42" s="208"/>
      <c r="E42" s="220"/>
      <c r="F42" s="220"/>
      <c r="G42" s="220"/>
      <c r="H42" s="220"/>
      <c r="I42" s="220"/>
      <c r="J42" s="220"/>
      <c r="K42" s="220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</row>
    <row r="43" spans="1:49" s="207" customFormat="1" x14ac:dyDescent="0.25">
      <c r="A43" s="47"/>
      <c r="B43" s="47"/>
      <c r="C43" s="47"/>
      <c r="D43" s="208"/>
      <c r="E43" s="220"/>
      <c r="F43" s="220"/>
      <c r="G43" s="220"/>
      <c r="H43" s="220"/>
      <c r="I43" s="220"/>
      <c r="J43" s="220"/>
      <c r="K43" s="220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</row>
    <row r="44" spans="1:49" s="207" customFormat="1" x14ac:dyDescent="0.25">
      <c r="A44" s="47"/>
      <c r="B44" s="47"/>
      <c r="C44" s="47"/>
      <c r="D44" s="208"/>
      <c r="E44" s="220"/>
      <c r="F44" s="220"/>
      <c r="G44" s="220"/>
      <c r="H44" s="220"/>
      <c r="I44" s="220"/>
      <c r="J44" s="220"/>
      <c r="K44" s="220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</row>
    <row r="45" spans="1:49" s="207" customFormat="1" x14ac:dyDescent="0.25">
      <c r="A45" s="47"/>
      <c r="B45" s="47"/>
      <c r="C45" s="47"/>
      <c r="D45" s="208"/>
      <c r="E45" s="220"/>
      <c r="F45" s="220"/>
      <c r="G45" s="220"/>
      <c r="H45" s="220"/>
      <c r="I45" s="220"/>
      <c r="J45" s="220"/>
      <c r="K45" s="220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</row>
    <row r="46" spans="1:49" s="207" customFormat="1" x14ac:dyDescent="0.25">
      <c r="A46" s="47"/>
      <c r="B46" s="47"/>
      <c r="C46" s="47"/>
      <c r="D46" s="208"/>
      <c r="E46" s="220"/>
      <c r="F46" s="220"/>
      <c r="G46" s="220"/>
      <c r="H46" s="220"/>
      <c r="I46" s="220"/>
      <c r="J46" s="220"/>
      <c r="K46" s="220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</row>
    <row r="47" spans="1:49" s="207" customFormat="1" x14ac:dyDescent="0.25">
      <c r="A47" s="47"/>
      <c r="B47" s="47"/>
      <c r="C47" s="47"/>
      <c r="D47" s="208"/>
      <c r="E47" s="220"/>
      <c r="F47" s="220"/>
      <c r="G47" s="220"/>
      <c r="H47" s="220"/>
      <c r="I47" s="220"/>
      <c r="J47" s="220"/>
      <c r="K47" s="220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</row>
    <row r="48" spans="1:49" s="207" customFormat="1" x14ac:dyDescent="0.25">
      <c r="A48" s="47"/>
      <c r="B48" s="47"/>
      <c r="C48" s="47"/>
      <c r="D48" s="208"/>
      <c r="E48" s="220"/>
      <c r="F48" s="220"/>
      <c r="G48" s="220"/>
      <c r="H48" s="220"/>
      <c r="I48" s="220"/>
      <c r="J48" s="220"/>
      <c r="K48" s="220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</row>
    <row r="49" spans="1:49" s="207" customFormat="1" x14ac:dyDescent="0.25">
      <c r="A49" s="47"/>
      <c r="B49" s="47"/>
      <c r="C49" s="47"/>
      <c r="D49" s="208"/>
      <c r="E49" s="220"/>
      <c r="F49" s="220"/>
      <c r="G49" s="220"/>
      <c r="H49" s="220"/>
      <c r="I49" s="220"/>
      <c r="J49" s="220"/>
      <c r="K49" s="220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</row>
    <row r="50" spans="1:49" s="207" customFormat="1" x14ac:dyDescent="0.25">
      <c r="A50" s="47"/>
      <c r="B50" s="47"/>
      <c r="C50" s="47"/>
      <c r="D50" s="208"/>
      <c r="E50" s="220"/>
      <c r="F50" s="220"/>
      <c r="G50" s="220"/>
      <c r="H50" s="220"/>
      <c r="I50" s="220"/>
      <c r="J50" s="220"/>
      <c r="K50" s="220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</row>
    <row r="51" spans="1:49" s="207" customFormat="1" x14ac:dyDescent="0.25">
      <c r="A51" s="47"/>
      <c r="B51" s="47"/>
      <c r="C51" s="47"/>
      <c r="D51" s="208"/>
      <c r="E51" s="220"/>
      <c r="F51" s="220"/>
      <c r="G51" s="220"/>
      <c r="H51" s="220"/>
      <c r="I51" s="220"/>
      <c r="J51" s="220"/>
      <c r="K51" s="220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</row>
    <row r="52" spans="1:49" s="207" customFormat="1" x14ac:dyDescent="0.25">
      <c r="A52" s="47"/>
      <c r="B52" s="47"/>
      <c r="C52" s="47"/>
      <c r="D52" s="208"/>
      <c r="E52" s="220"/>
      <c r="F52" s="220"/>
      <c r="G52" s="220"/>
      <c r="H52" s="220"/>
      <c r="I52" s="220"/>
      <c r="J52" s="220"/>
      <c r="K52" s="220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</row>
    <row r="53" spans="1:49" s="207" customFormat="1" x14ac:dyDescent="0.25">
      <c r="A53" s="47"/>
      <c r="B53" s="47"/>
      <c r="C53" s="47"/>
      <c r="D53" s="208"/>
      <c r="E53" s="220"/>
      <c r="F53" s="220"/>
      <c r="G53" s="220"/>
      <c r="H53" s="220"/>
      <c r="I53" s="220"/>
      <c r="J53" s="220"/>
      <c r="K53" s="220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</row>
    <row r="54" spans="1:49" s="207" customFormat="1" x14ac:dyDescent="0.25">
      <c r="A54" s="47"/>
      <c r="B54" s="47"/>
      <c r="C54" s="47"/>
      <c r="D54" s="208"/>
      <c r="E54" s="220"/>
      <c r="F54" s="220"/>
      <c r="G54" s="220"/>
      <c r="H54" s="220"/>
      <c r="I54" s="220"/>
      <c r="J54" s="220"/>
      <c r="K54" s="220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</row>
    <row r="55" spans="1:49" s="207" customFormat="1" x14ac:dyDescent="0.25">
      <c r="A55" s="47"/>
      <c r="B55" s="47"/>
      <c r="C55" s="47"/>
      <c r="D55" s="208"/>
      <c r="E55" s="220"/>
      <c r="F55" s="220"/>
      <c r="G55" s="220"/>
      <c r="H55" s="220"/>
      <c r="I55" s="220"/>
      <c r="J55" s="220"/>
      <c r="K55" s="220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</row>
    <row r="56" spans="1:49" s="207" customFormat="1" x14ac:dyDescent="0.25">
      <c r="A56" s="47"/>
      <c r="B56" s="47"/>
      <c r="C56" s="47"/>
      <c r="D56" s="208"/>
      <c r="E56" s="220"/>
      <c r="F56" s="220"/>
      <c r="G56" s="220"/>
      <c r="H56" s="220"/>
      <c r="I56" s="220"/>
      <c r="J56" s="220"/>
      <c r="K56" s="220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</row>
    <row r="57" spans="1:49" s="207" customFormat="1" x14ac:dyDescent="0.25">
      <c r="A57" s="47"/>
      <c r="B57" s="47"/>
      <c r="C57" s="47"/>
      <c r="D57" s="208"/>
      <c r="E57" s="220"/>
      <c r="F57" s="220"/>
      <c r="G57" s="220"/>
      <c r="H57" s="220"/>
      <c r="I57" s="220"/>
      <c r="J57" s="220"/>
      <c r="K57" s="220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</row>
    <row r="58" spans="1:49" s="207" customFormat="1" x14ac:dyDescent="0.25">
      <c r="A58" s="47"/>
      <c r="B58" s="47"/>
      <c r="C58" s="47"/>
      <c r="D58" s="208"/>
      <c r="E58" s="220"/>
      <c r="F58" s="220"/>
      <c r="G58" s="220"/>
      <c r="H58" s="220"/>
      <c r="I58" s="220"/>
      <c r="J58" s="220"/>
      <c r="K58" s="220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</row>
    <row r="59" spans="1:49" s="207" customFormat="1" x14ac:dyDescent="0.25">
      <c r="A59" s="47"/>
      <c r="B59" s="47"/>
      <c r="C59" s="47"/>
      <c r="D59" s="208"/>
      <c r="E59" s="220"/>
      <c r="F59" s="220"/>
      <c r="G59" s="220"/>
      <c r="H59" s="220"/>
      <c r="I59" s="220"/>
      <c r="J59" s="220"/>
      <c r="K59" s="220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</row>
    <row r="60" spans="1:49" s="207" customFormat="1" x14ac:dyDescent="0.25">
      <c r="A60" s="47"/>
      <c r="B60" s="47"/>
      <c r="C60" s="47"/>
      <c r="D60" s="208"/>
      <c r="E60" s="220"/>
      <c r="F60" s="220"/>
      <c r="G60" s="220"/>
      <c r="H60" s="220"/>
      <c r="I60" s="220"/>
      <c r="J60" s="220"/>
      <c r="K60" s="220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</row>
    <row r="61" spans="1:49" s="207" customFormat="1" x14ac:dyDescent="0.25">
      <c r="A61" s="47"/>
      <c r="B61" s="47"/>
      <c r="C61" s="47"/>
      <c r="D61" s="208"/>
      <c r="E61" s="220"/>
      <c r="F61" s="220"/>
      <c r="G61" s="220"/>
      <c r="H61" s="220"/>
      <c r="I61" s="220"/>
      <c r="J61" s="220"/>
      <c r="K61" s="220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</row>
    <row r="62" spans="1:49" s="207" customFormat="1" x14ac:dyDescent="0.25">
      <c r="A62" s="47"/>
      <c r="B62" s="47"/>
      <c r="C62" s="47"/>
      <c r="D62" s="208"/>
      <c r="E62" s="220"/>
      <c r="F62" s="220"/>
      <c r="G62" s="220"/>
      <c r="H62" s="220"/>
      <c r="I62" s="220"/>
      <c r="J62" s="220"/>
      <c r="K62" s="220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</row>
    <row r="63" spans="1:49" s="207" customFormat="1" x14ac:dyDescent="0.25">
      <c r="A63" s="47"/>
      <c r="B63" s="47"/>
      <c r="C63" s="47"/>
      <c r="D63" s="208"/>
      <c r="E63" s="220"/>
      <c r="F63" s="220"/>
      <c r="G63" s="220"/>
      <c r="H63" s="220"/>
      <c r="I63" s="220"/>
      <c r="J63" s="220"/>
      <c r="K63" s="220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</row>
    <row r="64" spans="1:49" s="207" customFormat="1" x14ac:dyDescent="0.25">
      <c r="A64" s="47"/>
      <c r="B64" s="47"/>
      <c r="C64" s="47"/>
      <c r="D64" s="208"/>
      <c r="E64" s="220"/>
      <c r="F64" s="220"/>
      <c r="G64" s="220"/>
      <c r="H64" s="220"/>
      <c r="I64" s="220"/>
      <c r="J64" s="220"/>
      <c r="K64" s="220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</row>
    <row r="65" spans="1:49" s="207" customFormat="1" x14ac:dyDescent="0.25">
      <c r="A65" s="47"/>
      <c r="B65" s="47"/>
      <c r="C65" s="47"/>
      <c r="D65" s="208"/>
      <c r="E65" s="220"/>
      <c r="F65" s="220"/>
      <c r="G65" s="220"/>
      <c r="H65" s="220"/>
      <c r="I65" s="220"/>
      <c r="J65" s="220"/>
      <c r="K65" s="220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</row>
    <row r="66" spans="1:49" s="207" customFormat="1" x14ac:dyDescent="0.25">
      <c r="A66" s="47"/>
      <c r="B66" s="47"/>
      <c r="C66" s="47"/>
      <c r="D66" s="208"/>
      <c r="E66" s="220"/>
      <c r="F66" s="220"/>
      <c r="G66" s="220"/>
      <c r="H66" s="220"/>
      <c r="I66" s="220"/>
      <c r="J66" s="220"/>
      <c r="K66" s="220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</row>
    <row r="67" spans="1:49" s="207" customFormat="1" x14ac:dyDescent="0.25">
      <c r="A67" s="47"/>
      <c r="B67" s="47"/>
      <c r="C67" s="47"/>
      <c r="D67" s="208"/>
      <c r="E67" s="220"/>
      <c r="F67" s="220"/>
      <c r="G67" s="220"/>
      <c r="H67" s="220"/>
      <c r="I67" s="220"/>
      <c r="J67" s="220"/>
      <c r="K67" s="220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</row>
    <row r="68" spans="1:49" s="207" customFormat="1" x14ac:dyDescent="0.25">
      <c r="A68" s="47"/>
      <c r="B68" s="47"/>
      <c r="C68" s="47"/>
      <c r="D68" s="208"/>
      <c r="E68" s="220"/>
      <c r="F68" s="220"/>
      <c r="G68" s="220"/>
      <c r="H68" s="220"/>
      <c r="I68" s="220"/>
      <c r="J68" s="220"/>
      <c r="K68" s="220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</row>
    <row r="69" spans="1:49" s="207" customFormat="1" x14ac:dyDescent="0.25">
      <c r="A69" s="47"/>
      <c r="B69" s="47"/>
      <c r="C69" s="47"/>
      <c r="D69" s="208"/>
      <c r="E69" s="220"/>
      <c r="F69" s="220"/>
      <c r="G69" s="220"/>
      <c r="H69" s="220"/>
      <c r="I69" s="220"/>
      <c r="J69" s="220"/>
      <c r="K69" s="220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</row>
    <row r="70" spans="1:49" s="207" customFormat="1" x14ac:dyDescent="0.25">
      <c r="A70" s="47"/>
      <c r="B70" s="47"/>
      <c r="C70" s="47"/>
      <c r="D70" s="208"/>
      <c r="E70" s="220"/>
      <c r="F70" s="220"/>
      <c r="G70" s="220"/>
      <c r="H70" s="220"/>
      <c r="I70" s="220"/>
      <c r="J70" s="220"/>
      <c r="K70" s="220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</row>
    <row r="71" spans="1:49" s="207" customFormat="1" x14ac:dyDescent="0.25">
      <c r="A71" s="47"/>
      <c r="B71" s="47"/>
      <c r="C71" s="47"/>
      <c r="D71" s="208"/>
      <c r="E71" s="220"/>
      <c r="F71" s="220"/>
      <c r="G71" s="220"/>
      <c r="H71" s="220"/>
      <c r="I71" s="220"/>
      <c r="J71" s="220"/>
      <c r="K71" s="220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</row>
    <row r="72" spans="1:49" s="207" customFormat="1" x14ac:dyDescent="0.25">
      <c r="A72" s="47"/>
      <c r="B72" s="47"/>
      <c r="C72" s="47"/>
      <c r="D72" s="208"/>
      <c r="E72" s="220"/>
      <c r="F72" s="220"/>
      <c r="G72" s="220"/>
      <c r="H72" s="220"/>
      <c r="I72" s="220"/>
      <c r="J72" s="220"/>
      <c r="K72" s="220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</row>
    <row r="73" spans="1:49" s="207" customFormat="1" x14ac:dyDescent="0.25">
      <c r="A73" s="47"/>
      <c r="B73" s="47"/>
      <c r="C73" s="47"/>
      <c r="D73" s="208"/>
      <c r="E73" s="220"/>
      <c r="F73" s="220"/>
      <c r="G73" s="220"/>
      <c r="H73" s="220"/>
      <c r="I73" s="220"/>
      <c r="J73" s="220"/>
      <c r="K73" s="220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</row>
    <row r="74" spans="1:49" s="207" customFormat="1" x14ac:dyDescent="0.25">
      <c r="A74" s="47"/>
      <c r="B74" s="47"/>
      <c r="C74" s="47"/>
      <c r="D74" s="208"/>
      <c r="E74" s="220"/>
      <c r="F74" s="220"/>
      <c r="G74" s="220"/>
      <c r="H74" s="220"/>
      <c r="I74" s="220"/>
      <c r="J74" s="220"/>
      <c r="K74" s="220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</row>
    <row r="75" spans="1:49" s="207" customFormat="1" x14ac:dyDescent="0.25">
      <c r="A75" s="47"/>
      <c r="B75" s="47"/>
      <c r="C75" s="47"/>
      <c r="D75" s="208"/>
      <c r="E75" s="220"/>
      <c r="F75" s="220"/>
      <c r="G75" s="220"/>
      <c r="H75" s="220"/>
      <c r="I75" s="220"/>
      <c r="J75" s="220"/>
      <c r="K75" s="220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</row>
    <row r="76" spans="1:49" s="207" customFormat="1" x14ac:dyDescent="0.25">
      <c r="A76" s="47"/>
      <c r="B76" s="47"/>
      <c r="C76" s="47"/>
      <c r="D76" s="208"/>
      <c r="E76" s="220"/>
      <c r="F76" s="220"/>
      <c r="G76" s="220"/>
      <c r="H76" s="220"/>
      <c r="I76" s="220"/>
      <c r="J76" s="220"/>
      <c r="K76" s="220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</row>
    <row r="77" spans="1:49" s="207" customFormat="1" x14ac:dyDescent="0.25">
      <c r="A77" s="47"/>
      <c r="B77" s="47"/>
      <c r="C77" s="47"/>
      <c r="D77" s="208"/>
      <c r="E77" s="220"/>
      <c r="F77" s="220"/>
      <c r="G77" s="220"/>
      <c r="H77" s="220"/>
      <c r="I77" s="220"/>
      <c r="J77" s="220"/>
      <c r="K77" s="220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</row>
    <row r="78" spans="1:49" s="207" customFormat="1" x14ac:dyDescent="0.25">
      <c r="A78" s="47"/>
      <c r="B78" s="47"/>
      <c r="C78" s="47"/>
      <c r="D78" s="208"/>
      <c r="E78" s="220"/>
      <c r="F78" s="220"/>
      <c r="G78" s="220"/>
      <c r="H78" s="220"/>
      <c r="I78" s="220"/>
      <c r="J78" s="220"/>
      <c r="K78" s="220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</row>
    <row r="79" spans="1:49" s="207" customFormat="1" x14ac:dyDescent="0.25">
      <c r="A79" s="47"/>
      <c r="B79" s="47"/>
      <c r="C79" s="47"/>
      <c r="D79" s="208"/>
      <c r="E79" s="220"/>
      <c r="F79" s="220"/>
      <c r="G79" s="220"/>
      <c r="H79" s="220"/>
      <c r="I79" s="220"/>
      <c r="J79" s="220"/>
      <c r="K79" s="220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</row>
    <row r="80" spans="1:49" s="207" customFormat="1" x14ac:dyDescent="0.25">
      <c r="A80" s="47"/>
      <c r="B80" s="47"/>
      <c r="C80" s="47"/>
      <c r="D80" s="208"/>
      <c r="E80" s="220"/>
      <c r="F80" s="220"/>
      <c r="G80" s="220"/>
      <c r="H80" s="220"/>
      <c r="I80" s="220"/>
      <c r="J80" s="220"/>
      <c r="K80" s="220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</row>
    <row r="81" spans="1:49" s="207" customFormat="1" x14ac:dyDescent="0.25">
      <c r="A81" s="47"/>
      <c r="B81" s="47"/>
      <c r="C81" s="47"/>
      <c r="D81" s="208"/>
      <c r="E81" s="220"/>
      <c r="F81" s="220"/>
      <c r="G81" s="220"/>
      <c r="H81" s="220"/>
      <c r="I81" s="220"/>
      <c r="J81" s="220"/>
      <c r="K81" s="220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</row>
    <row r="82" spans="1:49" s="207" customFormat="1" x14ac:dyDescent="0.25">
      <c r="A82" s="47"/>
      <c r="B82" s="47"/>
      <c r="C82" s="47"/>
      <c r="D82" s="208"/>
      <c r="E82" s="220"/>
      <c r="F82" s="220"/>
      <c r="G82" s="220"/>
      <c r="H82" s="220"/>
      <c r="I82" s="220"/>
      <c r="J82" s="220"/>
      <c r="K82" s="220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</row>
    <row r="83" spans="1:49" s="207" customFormat="1" x14ac:dyDescent="0.25">
      <c r="A83" s="47"/>
      <c r="B83" s="47"/>
      <c r="C83" s="47"/>
      <c r="D83" s="208"/>
      <c r="E83" s="220"/>
      <c r="F83" s="220"/>
      <c r="G83" s="220"/>
      <c r="H83" s="220"/>
      <c r="I83" s="220"/>
      <c r="J83" s="220"/>
      <c r="K83" s="220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</row>
    <row r="84" spans="1:49" s="207" customFormat="1" x14ac:dyDescent="0.25">
      <c r="A84" s="47"/>
      <c r="B84" s="47"/>
      <c r="C84" s="47"/>
      <c r="D84" s="208"/>
      <c r="E84" s="220"/>
      <c r="F84" s="220"/>
      <c r="G84" s="220"/>
      <c r="H84" s="220"/>
      <c r="I84" s="220"/>
      <c r="J84" s="220"/>
      <c r="K84" s="220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</row>
    <row r="85" spans="1:49" s="207" customFormat="1" x14ac:dyDescent="0.25">
      <c r="A85" s="47"/>
      <c r="B85" s="47"/>
      <c r="C85" s="47"/>
      <c r="D85" s="208"/>
      <c r="E85" s="220"/>
      <c r="F85" s="220"/>
      <c r="G85" s="220"/>
      <c r="H85" s="220"/>
      <c r="I85" s="220"/>
      <c r="J85" s="220"/>
      <c r="K85" s="220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</row>
    <row r="86" spans="1:49" s="207" customFormat="1" x14ac:dyDescent="0.25">
      <c r="A86" s="47"/>
      <c r="B86" s="47"/>
      <c r="C86" s="47"/>
      <c r="D86" s="208"/>
      <c r="E86" s="220"/>
      <c r="F86" s="220"/>
      <c r="G86" s="220"/>
      <c r="H86" s="220"/>
      <c r="I86" s="220"/>
      <c r="J86" s="220"/>
      <c r="K86" s="220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</row>
    <row r="87" spans="1:49" s="207" customFormat="1" x14ac:dyDescent="0.25">
      <c r="A87" s="47"/>
      <c r="B87" s="47"/>
      <c r="C87" s="47"/>
      <c r="D87" s="208"/>
      <c r="E87" s="220"/>
      <c r="F87" s="220"/>
      <c r="G87" s="220"/>
      <c r="H87" s="220"/>
      <c r="I87" s="220"/>
      <c r="J87" s="220"/>
      <c r="K87" s="220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</row>
    <row r="88" spans="1:49" s="207" customFormat="1" x14ac:dyDescent="0.25">
      <c r="A88" s="47"/>
      <c r="B88" s="47"/>
      <c r="C88" s="47"/>
      <c r="D88" s="208"/>
      <c r="E88" s="220"/>
      <c r="F88" s="220"/>
      <c r="G88" s="220"/>
      <c r="H88" s="220"/>
      <c r="I88" s="220"/>
      <c r="J88" s="220"/>
      <c r="K88" s="220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</row>
    <row r="89" spans="1:49" s="207" customFormat="1" x14ac:dyDescent="0.25">
      <c r="A89" s="47"/>
      <c r="B89" s="47"/>
      <c r="C89" s="47"/>
      <c r="D89" s="208"/>
      <c r="E89" s="220"/>
      <c r="F89" s="220"/>
      <c r="G89" s="220"/>
      <c r="H89" s="220"/>
      <c r="I89" s="220"/>
      <c r="J89" s="220"/>
      <c r="K89" s="220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</row>
    <row r="90" spans="1:49" s="207" customFormat="1" x14ac:dyDescent="0.25">
      <c r="A90" s="47"/>
      <c r="B90" s="47"/>
      <c r="C90" s="47"/>
      <c r="D90" s="208"/>
      <c r="E90" s="220"/>
      <c r="F90" s="220"/>
      <c r="G90" s="220"/>
      <c r="H90" s="220"/>
      <c r="I90" s="220"/>
      <c r="J90" s="220"/>
      <c r="K90" s="220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</row>
    <row r="91" spans="1:49" s="207" customFormat="1" x14ac:dyDescent="0.25">
      <c r="A91" s="47"/>
      <c r="B91" s="47"/>
      <c r="C91" s="47"/>
      <c r="D91" s="208"/>
      <c r="E91" s="220"/>
      <c r="F91" s="220"/>
      <c r="G91" s="220"/>
      <c r="H91" s="220"/>
      <c r="I91" s="220"/>
      <c r="J91" s="220"/>
      <c r="K91" s="220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</row>
    <row r="92" spans="1:49" s="207" customFormat="1" x14ac:dyDescent="0.25">
      <c r="A92" s="47"/>
      <c r="B92" s="47"/>
      <c r="C92" s="47"/>
      <c r="D92" s="208"/>
      <c r="E92" s="220"/>
      <c r="F92" s="220"/>
      <c r="G92" s="220"/>
      <c r="H92" s="220"/>
      <c r="I92" s="220"/>
      <c r="J92" s="220"/>
      <c r="K92" s="220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</row>
    <row r="93" spans="1:49" s="207" customFormat="1" x14ac:dyDescent="0.25">
      <c r="A93" s="47"/>
      <c r="B93" s="47"/>
      <c r="C93" s="47"/>
      <c r="D93" s="208"/>
      <c r="E93" s="220"/>
      <c r="F93" s="220"/>
      <c r="G93" s="220"/>
      <c r="H93" s="220"/>
      <c r="I93" s="220"/>
      <c r="J93" s="220"/>
      <c r="K93" s="220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</row>
    <row r="94" spans="1:49" s="207" customFormat="1" x14ac:dyDescent="0.25">
      <c r="A94" s="47"/>
      <c r="B94" s="47"/>
      <c r="C94" s="47"/>
      <c r="D94" s="208"/>
      <c r="E94" s="220"/>
      <c r="F94" s="220"/>
      <c r="G94" s="220"/>
      <c r="H94" s="220"/>
      <c r="I94" s="220"/>
      <c r="J94" s="220"/>
      <c r="K94" s="220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</row>
    <row r="95" spans="1:49" s="207" customFormat="1" x14ac:dyDescent="0.25">
      <c r="A95" s="47"/>
      <c r="B95" s="47"/>
      <c r="C95" s="47"/>
      <c r="D95" s="208"/>
      <c r="E95" s="220"/>
      <c r="F95" s="220"/>
      <c r="G95" s="220"/>
      <c r="H95" s="220"/>
      <c r="I95" s="220"/>
      <c r="J95" s="220"/>
      <c r="K95" s="220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</row>
    <row r="96" spans="1:49" s="207" customFormat="1" x14ac:dyDescent="0.25">
      <c r="A96" s="47"/>
      <c r="B96" s="47"/>
      <c r="C96" s="47"/>
      <c r="D96" s="208"/>
      <c r="E96" s="220"/>
      <c r="F96" s="220"/>
      <c r="G96" s="220"/>
      <c r="H96" s="220"/>
      <c r="I96" s="220"/>
      <c r="J96" s="220"/>
      <c r="K96" s="220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</row>
    <row r="97" spans="1:49" s="207" customFormat="1" x14ac:dyDescent="0.25">
      <c r="A97" s="47"/>
      <c r="B97" s="47"/>
      <c r="C97" s="47"/>
      <c r="D97" s="208"/>
      <c r="E97" s="220"/>
      <c r="F97" s="220"/>
      <c r="G97" s="220"/>
      <c r="H97" s="220"/>
      <c r="I97" s="220"/>
      <c r="J97" s="220"/>
      <c r="K97" s="220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</row>
    <row r="98" spans="1:49" s="207" customFormat="1" x14ac:dyDescent="0.25">
      <c r="A98" s="47"/>
      <c r="B98" s="47"/>
      <c r="C98" s="47"/>
      <c r="D98" s="208"/>
      <c r="E98" s="220"/>
      <c r="F98" s="220"/>
      <c r="G98" s="220"/>
      <c r="H98" s="220"/>
      <c r="I98" s="220"/>
      <c r="J98" s="220"/>
      <c r="K98" s="220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</row>
    <row r="99" spans="1:49" s="207" customFormat="1" x14ac:dyDescent="0.25">
      <c r="A99" s="47"/>
      <c r="B99" s="47"/>
      <c r="C99" s="47"/>
      <c r="D99" s="208"/>
      <c r="E99" s="220"/>
      <c r="F99" s="220"/>
      <c r="G99" s="220"/>
      <c r="H99" s="220"/>
      <c r="I99" s="220"/>
      <c r="J99" s="220"/>
      <c r="K99" s="220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</row>
    <row r="100" spans="1:49" s="207" customFormat="1" x14ac:dyDescent="0.25">
      <c r="A100" s="47"/>
      <c r="B100" s="47"/>
      <c r="C100" s="47"/>
      <c r="D100" s="208"/>
      <c r="E100" s="220"/>
      <c r="F100" s="220"/>
      <c r="G100" s="220"/>
      <c r="H100" s="220"/>
      <c r="I100" s="220"/>
      <c r="J100" s="220"/>
      <c r="K100" s="220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</row>
    <row r="101" spans="1:49" s="207" customFormat="1" x14ac:dyDescent="0.25">
      <c r="A101" s="47"/>
      <c r="B101" s="47"/>
      <c r="C101" s="47"/>
      <c r="D101" s="208"/>
      <c r="E101" s="220"/>
      <c r="F101" s="220"/>
      <c r="G101" s="220"/>
      <c r="H101" s="220"/>
      <c r="I101" s="220"/>
      <c r="J101" s="220"/>
      <c r="K101" s="220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</row>
    <row r="102" spans="1:49" s="207" customFormat="1" x14ac:dyDescent="0.25">
      <c r="A102" s="47"/>
      <c r="B102" s="47"/>
      <c r="C102" s="47"/>
      <c r="D102" s="208"/>
      <c r="E102" s="220"/>
      <c r="F102" s="220"/>
      <c r="G102" s="220"/>
      <c r="H102" s="220"/>
      <c r="I102" s="220"/>
      <c r="J102" s="220"/>
      <c r="K102" s="220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</row>
    <row r="103" spans="1:49" s="207" customFormat="1" x14ac:dyDescent="0.25">
      <c r="A103" s="47"/>
      <c r="B103" s="47"/>
      <c r="C103" s="47"/>
      <c r="D103" s="208"/>
      <c r="E103" s="220"/>
      <c r="F103" s="220"/>
      <c r="G103" s="220"/>
      <c r="H103" s="220"/>
      <c r="I103" s="220"/>
      <c r="J103" s="220"/>
      <c r="K103" s="220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</row>
    <row r="104" spans="1:49" s="207" customFormat="1" x14ac:dyDescent="0.25">
      <c r="A104" s="47"/>
      <c r="B104" s="47"/>
      <c r="C104" s="47"/>
      <c r="D104" s="208"/>
      <c r="E104" s="220"/>
      <c r="F104" s="220"/>
      <c r="G104" s="220"/>
      <c r="H104" s="220"/>
      <c r="I104" s="220"/>
      <c r="J104" s="220"/>
      <c r="K104" s="220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</row>
    <row r="105" spans="1:49" s="207" customFormat="1" x14ac:dyDescent="0.25">
      <c r="A105" s="47"/>
      <c r="B105" s="47"/>
      <c r="C105" s="47"/>
      <c r="D105" s="208"/>
      <c r="E105" s="220"/>
      <c r="F105" s="220"/>
      <c r="G105" s="220"/>
      <c r="H105" s="220"/>
      <c r="I105" s="220"/>
      <c r="J105" s="220"/>
      <c r="K105" s="220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</row>
    <row r="106" spans="1:49" s="207" customFormat="1" x14ac:dyDescent="0.25">
      <c r="A106" s="47"/>
      <c r="B106" s="47"/>
      <c r="C106" s="47"/>
      <c r="D106" s="208"/>
      <c r="E106" s="220"/>
      <c r="F106" s="220"/>
      <c r="G106" s="220"/>
      <c r="H106" s="220"/>
      <c r="I106" s="220"/>
      <c r="J106" s="220"/>
      <c r="K106" s="220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</row>
    <row r="107" spans="1:49" s="207" customFormat="1" x14ac:dyDescent="0.25">
      <c r="A107" s="47"/>
      <c r="B107" s="47"/>
      <c r="C107" s="47"/>
      <c r="D107" s="208"/>
      <c r="E107" s="220"/>
      <c r="F107" s="220"/>
      <c r="G107" s="220"/>
      <c r="H107" s="220"/>
      <c r="I107" s="220"/>
      <c r="J107" s="220"/>
      <c r="K107" s="220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</row>
    <row r="108" spans="1:49" s="207" customFormat="1" x14ac:dyDescent="0.25">
      <c r="A108" s="47"/>
      <c r="B108" s="47"/>
      <c r="C108" s="47"/>
      <c r="D108" s="208"/>
      <c r="E108" s="220"/>
      <c r="F108" s="220"/>
      <c r="G108" s="220"/>
      <c r="H108" s="220"/>
      <c r="I108" s="220"/>
      <c r="J108" s="220"/>
      <c r="K108" s="220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</row>
    <row r="109" spans="1:49" s="207" customFormat="1" x14ac:dyDescent="0.25">
      <c r="A109" s="47"/>
      <c r="B109" s="47"/>
      <c r="C109" s="47"/>
      <c r="D109" s="208"/>
      <c r="E109" s="220"/>
      <c r="F109" s="220"/>
      <c r="G109" s="220"/>
      <c r="H109" s="220"/>
      <c r="I109" s="220"/>
      <c r="J109" s="220"/>
      <c r="K109" s="220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</row>
    <row r="110" spans="1:49" s="207" customFormat="1" x14ac:dyDescent="0.25">
      <c r="A110" s="47"/>
      <c r="B110" s="47"/>
      <c r="C110" s="47"/>
      <c r="D110" s="208"/>
      <c r="E110" s="220"/>
      <c r="F110" s="220"/>
      <c r="G110" s="220"/>
      <c r="H110" s="220"/>
      <c r="I110" s="220"/>
      <c r="J110" s="220"/>
      <c r="K110" s="220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</row>
    <row r="111" spans="1:49" s="207" customFormat="1" x14ac:dyDescent="0.25">
      <c r="A111" s="47"/>
      <c r="B111" s="47"/>
      <c r="C111" s="47"/>
      <c r="D111" s="208"/>
      <c r="E111" s="220"/>
      <c r="F111" s="220"/>
      <c r="G111" s="220"/>
      <c r="H111" s="220"/>
      <c r="I111" s="220"/>
      <c r="J111" s="220"/>
      <c r="K111" s="220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</row>
    <row r="112" spans="1:49" s="207" customFormat="1" x14ac:dyDescent="0.25">
      <c r="A112" s="47"/>
      <c r="B112" s="47"/>
      <c r="C112" s="47"/>
      <c r="D112" s="208"/>
      <c r="E112" s="220"/>
      <c r="F112" s="220"/>
      <c r="G112" s="220"/>
      <c r="H112" s="220"/>
      <c r="I112" s="220"/>
      <c r="J112" s="220"/>
      <c r="K112" s="220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</row>
    <row r="113" spans="1:49" s="207" customFormat="1" x14ac:dyDescent="0.25">
      <c r="A113" s="47"/>
      <c r="B113" s="47"/>
      <c r="C113" s="47"/>
      <c r="D113" s="208"/>
      <c r="E113" s="220"/>
      <c r="F113" s="220"/>
      <c r="G113" s="220"/>
      <c r="H113" s="220"/>
      <c r="I113" s="220"/>
      <c r="J113" s="220"/>
      <c r="K113" s="220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</row>
    <row r="114" spans="1:49" s="207" customFormat="1" x14ac:dyDescent="0.25">
      <c r="A114" s="47"/>
      <c r="B114" s="47"/>
      <c r="C114" s="47"/>
      <c r="D114" s="208"/>
      <c r="E114" s="220"/>
      <c r="F114" s="220"/>
      <c r="G114" s="220"/>
      <c r="H114" s="220"/>
      <c r="I114" s="220"/>
      <c r="J114" s="220"/>
      <c r="K114" s="220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</row>
    <row r="115" spans="1:49" s="207" customFormat="1" x14ac:dyDescent="0.25">
      <c r="A115" s="47"/>
      <c r="B115" s="47"/>
      <c r="C115" s="47"/>
      <c r="D115" s="208"/>
      <c r="E115" s="220"/>
      <c r="F115" s="220"/>
      <c r="G115" s="220"/>
      <c r="H115" s="220"/>
      <c r="I115" s="220"/>
      <c r="J115" s="220"/>
      <c r="K115" s="220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</row>
    <row r="116" spans="1:49" s="207" customFormat="1" x14ac:dyDescent="0.25">
      <c r="A116" s="47"/>
      <c r="B116" s="47"/>
      <c r="C116" s="47"/>
      <c r="D116" s="208"/>
      <c r="E116" s="220"/>
      <c r="F116" s="220"/>
      <c r="G116" s="220"/>
      <c r="H116" s="220"/>
      <c r="I116" s="220"/>
      <c r="J116" s="220"/>
      <c r="K116" s="220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</row>
    <row r="117" spans="1:49" s="207" customFormat="1" x14ac:dyDescent="0.25">
      <c r="A117" s="47"/>
      <c r="B117" s="47"/>
      <c r="C117" s="47"/>
      <c r="D117" s="208"/>
      <c r="E117" s="220"/>
      <c r="F117" s="220"/>
      <c r="G117" s="220"/>
      <c r="H117" s="220"/>
      <c r="I117" s="220"/>
      <c r="J117" s="220"/>
      <c r="K117" s="220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</row>
    <row r="118" spans="1:49" s="207" customFormat="1" x14ac:dyDescent="0.25">
      <c r="A118" s="47"/>
      <c r="B118" s="47"/>
      <c r="C118" s="47"/>
      <c r="D118" s="208"/>
      <c r="E118" s="220"/>
      <c r="F118" s="220"/>
      <c r="G118" s="220"/>
      <c r="H118" s="220"/>
      <c r="I118" s="220"/>
      <c r="J118" s="220"/>
      <c r="K118" s="220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</row>
    <row r="119" spans="1:49" s="207" customFormat="1" x14ac:dyDescent="0.25">
      <c r="A119" s="47"/>
      <c r="B119" s="47"/>
      <c r="C119" s="47"/>
      <c r="D119" s="208"/>
      <c r="E119" s="220"/>
      <c r="F119" s="220"/>
      <c r="G119" s="220"/>
      <c r="H119" s="220"/>
      <c r="I119" s="220"/>
      <c r="J119" s="220"/>
      <c r="K119" s="220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</row>
    <row r="120" spans="1:49" s="207" customFormat="1" x14ac:dyDescent="0.25">
      <c r="A120" s="47"/>
      <c r="B120" s="47"/>
      <c r="C120" s="47"/>
      <c r="D120" s="208"/>
      <c r="E120" s="220"/>
      <c r="F120" s="220"/>
      <c r="G120" s="220"/>
      <c r="H120" s="220"/>
      <c r="I120" s="220"/>
      <c r="J120" s="220"/>
      <c r="K120" s="220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</row>
    <row r="121" spans="1:49" s="207" customFormat="1" x14ac:dyDescent="0.25">
      <c r="A121" s="47"/>
      <c r="B121" s="47"/>
      <c r="C121" s="47"/>
      <c r="D121" s="208"/>
      <c r="E121" s="220"/>
      <c r="F121" s="220"/>
      <c r="G121" s="220"/>
      <c r="H121" s="220"/>
      <c r="I121" s="220"/>
      <c r="J121" s="220"/>
      <c r="K121" s="220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</row>
    <row r="122" spans="1:49" s="207" customFormat="1" x14ac:dyDescent="0.25">
      <c r="A122" s="47"/>
      <c r="B122" s="47"/>
      <c r="C122" s="47"/>
      <c r="D122" s="208"/>
      <c r="E122" s="220"/>
      <c r="F122" s="220"/>
      <c r="G122" s="220"/>
      <c r="H122" s="220"/>
      <c r="I122" s="220"/>
      <c r="J122" s="220"/>
      <c r="K122" s="220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</row>
    <row r="123" spans="1:49" s="207" customFormat="1" x14ac:dyDescent="0.25">
      <c r="A123" s="47"/>
      <c r="B123" s="47"/>
      <c r="C123" s="47"/>
      <c r="D123" s="208"/>
      <c r="E123" s="220"/>
      <c r="F123" s="220"/>
      <c r="G123" s="220"/>
      <c r="H123" s="220"/>
      <c r="I123" s="220"/>
      <c r="J123" s="220"/>
      <c r="K123" s="220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</row>
    <row r="124" spans="1:49" s="207" customFormat="1" x14ac:dyDescent="0.25">
      <c r="A124" s="47"/>
      <c r="B124" s="47"/>
      <c r="C124" s="47"/>
      <c r="D124" s="208"/>
      <c r="E124" s="220"/>
      <c r="F124" s="220"/>
      <c r="G124" s="220"/>
      <c r="H124" s="220"/>
      <c r="I124" s="220"/>
      <c r="J124" s="220"/>
      <c r="K124" s="220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</row>
    <row r="125" spans="1:49" s="207" customFormat="1" x14ac:dyDescent="0.25">
      <c r="A125" s="47"/>
      <c r="B125" s="47"/>
      <c r="C125" s="47"/>
      <c r="D125" s="208"/>
      <c r="E125" s="220"/>
      <c r="F125" s="220"/>
      <c r="G125" s="220"/>
      <c r="H125" s="220"/>
      <c r="I125" s="220"/>
      <c r="J125" s="220"/>
      <c r="K125" s="220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</row>
    <row r="126" spans="1:49" s="207" customFormat="1" x14ac:dyDescent="0.25">
      <c r="A126" s="47"/>
      <c r="B126" s="47"/>
      <c r="C126" s="47"/>
      <c r="D126" s="208"/>
      <c r="E126" s="220"/>
      <c r="F126" s="220"/>
      <c r="G126" s="220"/>
      <c r="H126" s="220"/>
      <c r="I126" s="220"/>
      <c r="J126" s="220"/>
      <c r="K126" s="220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</row>
    <row r="127" spans="1:49" s="207" customFormat="1" x14ac:dyDescent="0.25">
      <c r="A127" s="47"/>
      <c r="B127" s="47"/>
      <c r="C127" s="47"/>
      <c r="D127" s="208"/>
      <c r="E127" s="220"/>
      <c r="F127" s="220"/>
      <c r="G127" s="220"/>
      <c r="H127" s="220"/>
      <c r="I127" s="220"/>
      <c r="J127" s="220"/>
      <c r="K127" s="220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</row>
    <row r="128" spans="1:49" s="207" customFormat="1" x14ac:dyDescent="0.25">
      <c r="A128" s="47"/>
      <c r="B128" s="47"/>
      <c r="C128" s="47"/>
      <c r="D128" s="208"/>
      <c r="E128" s="220"/>
      <c r="F128" s="220"/>
      <c r="G128" s="220"/>
      <c r="H128" s="220"/>
      <c r="I128" s="220"/>
      <c r="J128" s="220"/>
      <c r="K128" s="220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</row>
    <row r="129" spans="1:49" s="207" customFormat="1" x14ac:dyDescent="0.25">
      <c r="A129" s="47"/>
      <c r="B129" s="47"/>
      <c r="C129" s="47"/>
      <c r="D129" s="208"/>
      <c r="E129" s="220"/>
      <c r="F129" s="220"/>
      <c r="G129" s="220"/>
      <c r="H129" s="220"/>
      <c r="I129" s="220"/>
      <c r="J129" s="220"/>
      <c r="K129" s="220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</row>
    <row r="130" spans="1:49" s="207" customFormat="1" x14ac:dyDescent="0.25">
      <c r="A130" s="47"/>
      <c r="B130" s="47"/>
      <c r="C130" s="47"/>
      <c r="D130" s="208"/>
      <c r="E130" s="220"/>
      <c r="F130" s="220"/>
      <c r="G130" s="220"/>
      <c r="H130" s="220"/>
      <c r="I130" s="220"/>
      <c r="J130" s="220"/>
      <c r="K130" s="220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</row>
    <row r="131" spans="1:49" s="207" customFormat="1" x14ac:dyDescent="0.25">
      <c r="A131" s="47"/>
      <c r="B131" s="47"/>
      <c r="C131" s="47"/>
      <c r="D131" s="208"/>
      <c r="E131" s="220"/>
      <c r="F131" s="220"/>
      <c r="G131" s="220"/>
      <c r="H131" s="220"/>
      <c r="I131" s="220"/>
      <c r="J131" s="220"/>
      <c r="K131" s="220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</row>
    <row r="132" spans="1:49" s="207" customFormat="1" x14ac:dyDescent="0.25">
      <c r="A132" s="47"/>
      <c r="B132" s="47"/>
      <c r="C132" s="47"/>
      <c r="D132" s="208"/>
      <c r="E132" s="220"/>
      <c r="F132" s="220"/>
      <c r="G132" s="220"/>
      <c r="H132" s="220"/>
      <c r="I132" s="220"/>
      <c r="J132" s="220"/>
      <c r="K132" s="220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</row>
    <row r="133" spans="1:49" s="207" customFormat="1" x14ac:dyDescent="0.25">
      <c r="A133" s="47"/>
      <c r="B133" s="47"/>
      <c r="C133" s="47"/>
      <c r="D133" s="208"/>
      <c r="E133" s="220"/>
      <c r="F133" s="220"/>
      <c r="G133" s="220"/>
      <c r="H133" s="220"/>
      <c r="I133" s="220"/>
      <c r="J133" s="220"/>
      <c r="K133" s="220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</row>
    <row r="134" spans="1:49" s="207" customFormat="1" x14ac:dyDescent="0.25">
      <c r="A134" s="47"/>
      <c r="B134" s="47"/>
      <c r="C134" s="47"/>
      <c r="D134" s="208"/>
      <c r="E134" s="220"/>
      <c r="F134" s="220"/>
      <c r="G134" s="220"/>
      <c r="H134" s="220"/>
      <c r="I134" s="220"/>
      <c r="J134" s="220"/>
      <c r="K134" s="220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</row>
    <row r="135" spans="1:49" s="207" customFormat="1" x14ac:dyDescent="0.25">
      <c r="A135" s="47"/>
      <c r="B135" s="47"/>
      <c r="C135" s="47"/>
      <c r="D135" s="208"/>
      <c r="E135" s="220"/>
      <c r="F135" s="220"/>
      <c r="G135" s="220"/>
      <c r="H135" s="220"/>
      <c r="I135" s="220"/>
      <c r="J135" s="220"/>
      <c r="K135" s="220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</row>
    <row r="136" spans="1:49" s="207" customFormat="1" x14ac:dyDescent="0.25">
      <c r="A136" s="47"/>
      <c r="B136" s="47"/>
      <c r="C136" s="47"/>
      <c r="D136" s="208"/>
      <c r="E136" s="220"/>
      <c r="F136" s="220"/>
      <c r="G136" s="220"/>
      <c r="H136" s="220"/>
      <c r="I136" s="220"/>
      <c r="J136" s="220"/>
      <c r="K136" s="220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</row>
    <row r="137" spans="1:49" s="207" customFormat="1" x14ac:dyDescent="0.25">
      <c r="A137" s="47"/>
      <c r="B137" s="47"/>
      <c r="C137" s="47"/>
      <c r="D137" s="208"/>
      <c r="E137" s="220"/>
      <c r="F137" s="220"/>
      <c r="G137" s="220"/>
      <c r="H137" s="220"/>
      <c r="I137" s="220"/>
      <c r="J137" s="220"/>
      <c r="K137" s="220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</row>
    <row r="138" spans="1:49" s="207" customFormat="1" x14ac:dyDescent="0.25">
      <c r="A138" s="47"/>
      <c r="B138" s="47"/>
      <c r="C138" s="47"/>
      <c r="D138" s="208"/>
      <c r="E138" s="220"/>
      <c r="F138" s="220"/>
      <c r="G138" s="220"/>
      <c r="H138" s="220"/>
      <c r="I138" s="220"/>
      <c r="J138" s="220"/>
      <c r="K138" s="220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</row>
    <row r="139" spans="1:49" s="207" customFormat="1" x14ac:dyDescent="0.25">
      <c r="A139" s="47"/>
      <c r="B139" s="47"/>
      <c r="C139" s="47"/>
      <c r="D139" s="208"/>
      <c r="E139" s="220"/>
      <c r="F139" s="220"/>
      <c r="G139" s="220"/>
      <c r="H139" s="220"/>
      <c r="I139" s="220"/>
      <c r="J139" s="220"/>
      <c r="K139" s="220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</row>
    <row r="140" spans="1:49" s="207" customFormat="1" x14ac:dyDescent="0.25">
      <c r="A140" s="47"/>
      <c r="B140" s="47"/>
      <c r="C140" s="47"/>
      <c r="D140" s="208"/>
      <c r="E140" s="220"/>
      <c r="F140" s="220"/>
      <c r="G140" s="220"/>
      <c r="H140" s="220"/>
      <c r="I140" s="220"/>
      <c r="J140" s="220"/>
      <c r="K140" s="220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</row>
    <row r="141" spans="1:49" s="207" customFormat="1" x14ac:dyDescent="0.25">
      <c r="A141" s="47"/>
      <c r="B141" s="47"/>
      <c r="C141" s="47"/>
      <c r="D141" s="208"/>
      <c r="E141" s="220"/>
      <c r="F141" s="220"/>
      <c r="G141" s="220"/>
      <c r="H141" s="220"/>
      <c r="I141" s="220"/>
      <c r="J141" s="220"/>
      <c r="K141" s="220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</row>
    <row r="142" spans="1:49" s="207" customFormat="1" x14ac:dyDescent="0.25">
      <c r="A142" s="47"/>
      <c r="B142" s="47"/>
      <c r="C142" s="47"/>
      <c r="D142" s="208"/>
      <c r="E142" s="220"/>
      <c r="F142" s="220"/>
      <c r="G142" s="220"/>
      <c r="H142" s="220"/>
      <c r="I142" s="220"/>
      <c r="J142" s="220"/>
      <c r="K142" s="220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</row>
    <row r="143" spans="1:49" s="207" customFormat="1" x14ac:dyDescent="0.25">
      <c r="A143" s="47"/>
      <c r="B143" s="47"/>
      <c r="C143" s="47"/>
      <c r="D143" s="208"/>
      <c r="E143" s="220"/>
      <c r="F143" s="220"/>
      <c r="G143" s="220"/>
      <c r="H143" s="220"/>
      <c r="I143" s="220"/>
      <c r="J143" s="220"/>
      <c r="K143" s="220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</row>
    <row r="144" spans="1:49" s="207" customFormat="1" x14ac:dyDescent="0.25">
      <c r="A144" s="47"/>
      <c r="B144" s="47"/>
      <c r="C144" s="47"/>
      <c r="D144" s="208"/>
      <c r="E144" s="220"/>
      <c r="F144" s="220"/>
      <c r="G144" s="220"/>
      <c r="H144" s="220"/>
      <c r="I144" s="220"/>
      <c r="J144" s="220"/>
      <c r="K144" s="220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</row>
    <row r="145" spans="1:49" s="207" customFormat="1" x14ac:dyDescent="0.25">
      <c r="A145" s="47"/>
      <c r="B145" s="47"/>
      <c r="C145" s="47"/>
      <c r="D145" s="208"/>
      <c r="E145" s="220"/>
      <c r="F145" s="220"/>
      <c r="G145" s="220"/>
      <c r="H145" s="220"/>
      <c r="I145" s="220"/>
      <c r="J145" s="220"/>
      <c r="K145" s="220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</row>
    <row r="146" spans="1:49" s="207" customFormat="1" x14ac:dyDescent="0.25">
      <c r="A146" s="47"/>
      <c r="B146" s="47"/>
      <c r="C146" s="47"/>
      <c r="D146" s="208"/>
      <c r="E146" s="220"/>
      <c r="F146" s="220"/>
      <c r="G146" s="220"/>
      <c r="H146" s="220"/>
      <c r="I146" s="220"/>
      <c r="J146" s="220"/>
      <c r="K146" s="220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</row>
    <row r="147" spans="1:49" s="207" customFormat="1" x14ac:dyDescent="0.25">
      <c r="A147" s="47"/>
      <c r="B147" s="47"/>
      <c r="C147" s="47"/>
      <c r="D147" s="208"/>
      <c r="E147" s="220"/>
      <c r="F147" s="220"/>
      <c r="G147" s="220"/>
      <c r="H147" s="220"/>
      <c r="I147" s="220"/>
      <c r="J147" s="220"/>
      <c r="K147" s="220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</row>
    <row r="148" spans="1:49" s="207" customFormat="1" x14ac:dyDescent="0.25">
      <c r="A148" s="47"/>
      <c r="B148" s="47"/>
      <c r="C148" s="47"/>
      <c r="D148" s="208"/>
      <c r="E148" s="220"/>
      <c r="F148" s="220"/>
      <c r="G148" s="220"/>
      <c r="H148" s="220"/>
      <c r="I148" s="220"/>
      <c r="J148" s="220"/>
      <c r="K148" s="220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</row>
    <row r="149" spans="1:49" s="207" customFormat="1" x14ac:dyDescent="0.25">
      <c r="A149" s="47"/>
      <c r="B149" s="47"/>
      <c r="C149" s="47"/>
      <c r="D149" s="208"/>
      <c r="E149" s="220"/>
      <c r="F149" s="220"/>
      <c r="G149" s="220"/>
      <c r="H149" s="220"/>
      <c r="I149" s="220"/>
      <c r="J149" s="220"/>
      <c r="K149" s="220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</row>
    <row r="150" spans="1:49" s="207" customFormat="1" x14ac:dyDescent="0.25">
      <c r="A150" s="47"/>
      <c r="B150" s="47"/>
      <c r="C150" s="47"/>
      <c r="D150" s="208"/>
      <c r="E150" s="220"/>
      <c r="F150" s="220"/>
      <c r="G150" s="220"/>
      <c r="H150" s="220"/>
      <c r="I150" s="220"/>
      <c r="J150" s="220"/>
      <c r="K150" s="220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</row>
    <row r="151" spans="1:49" s="207" customFormat="1" x14ac:dyDescent="0.25">
      <c r="A151" s="47"/>
      <c r="B151" s="47"/>
      <c r="C151" s="47"/>
      <c r="D151" s="208"/>
      <c r="E151" s="220"/>
      <c r="F151" s="220"/>
      <c r="G151" s="220"/>
      <c r="H151" s="220"/>
      <c r="I151" s="220"/>
      <c r="J151" s="220"/>
      <c r="K151" s="220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</row>
    <row r="152" spans="1:49" s="207" customFormat="1" x14ac:dyDescent="0.25">
      <c r="A152" s="47"/>
      <c r="B152" s="47"/>
      <c r="C152" s="47"/>
      <c r="D152" s="208"/>
      <c r="E152" s="220"/>
      <c r="F152" s="220"/>
      <c r="G152" s="220"/>
      <c r="H152" s="220"/>
      <c r="I152" s="220"/>
      <c r="J152" s="220"/>
      <c r="K152" s="220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</row>
    <row r="153" spans="1:49" s="207" customFormat="1" x14ac:dyDescent="0.25">
      <c r="A153" s="47"/>
      <c r="B153" s="47"/>
      <c r="C153" s="47"/>
      <c r="D153" s="208"/>
      <c r="E153" s="220"/>
      <c r="F153" s="220"/>
      <c r="G153" s="220"/>
      <c r="H153" s="220"/>
      <c r="I153" s="220"/>
      <c r="J153" s="220"/>
      <c r="K153" s="220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</row>
    <row r="154" spans="1:49" s="207" customFormat="1" x14ac:dyDescent="0.25">
      <c r="A154" s="47"/>
      <c r="B154" s="47"/>
      <c r="C154" s="47"/>
      <c r="D154" s="208"/>
      <c r="E154" s="220"/>
      <c r="F154" s="220"/>
      <c r="G154" s="220"/>
      <c r="H154" s="220"/>
      <c r="I154" s="220"/>
      <c r="J154" s="220"/>
      <c r="K154" s="220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</row>
    <row r="155" spans="1:49" s="207" customFormat="1" x14ac:dyDescent="0.25">
      <c r="A155" s="47"/>
      <c r="B155" s="47"/>
      <c r="C155" s="47"/>
      <c r="D155" s="208"/>
      <c r="E155" s="220"/>
      <c r="F155" s="220"/>
      <c r="G155" s="220"/>
      <c r="H155" s="220"/>
      <c r="I155" s="220"/>
      <c r="J155" s="220"/>
      <c r="K155" s="220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</row>
    <row r="156" spans="1:49" s="207" customFormat="1" x14ac:dyDescent="0.25">
      <c r="A156" s="47"/>
      <c r="B156" s="47"/>
      <c r="C156" s="47"/>
      <c r="D156" s="208"/>
      <c r="E156" s="220"/>
      <c r="F156" s="220"/>
      <c r="G156" s="220"/>
      <c r="H156" s="220"/>
      <c r="I156" s="220"/>
      <c r="J156" s="220"/>
      <c r="K156" s="220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</row>
    <row r="157" spans="1:49" s="207" customFormat="1" x14ac:dyDescent="0.25">
      <c r="A157" s="47"/>
      <c r="B157" s="47"/>
      <c r="C157" s="47"/>
      <c r="D157" s="208"/>
      <c r="E157" s="220"/>
      <c r="F157" s="220"/>
      <c r="G157" s="220"/>
      <c r="H157" s="220"/>
      <c r="I157" s="220"/>
      <c r="J157" s="220"/>
      <c r="K157" s="220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49" s="207" customFormat="1" x14ac:dyDescent="0.25">
      <c r="A158" s="47"/>
      <c r="B158" s="47"/>
      <c r="C158" s="47"/>
      <c r="D158" s="208"/>
      <c r="E158" s="220"/>
      <c r="F158" s="220"/>
      <c r="G158" s="220"/>
      <c r="H158" s="220"/>
      <c r="I158" s="220"/>
      <c r="J158" s="220"/>
      <c r="K158" s="220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49" s="207" customFormat="1" x14ac:dyDescent="0.25">
      <c r="A159" s="47"/>
      <c r="B159" s="47"/>
      <c r="C159" s="47"/>
      <c r="D159" s="208"/>
      <c r="E159" s="220"/>
      <c r="F159" s="220"/>
      <c r="G159" s="220"/>
      <c r="H159" s="220"/>
      <c r="I159" s="220"/>
      <c r="J159" s="220"/>
      <c r="K159" s="220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</row>
    <row r="160" spans="1:49" s="207" customFormat="1" x14ac:dyDescent="0.25">
      <c r="A160" s="47"/>
      <c r="B160" s="47"/>
      <c r="C160" s="47"/>
      <c r="D160" s="208"/>
      <c r="E160" s="220"/>
      <c r="F160" s="220"/>
      <c r="G160" s="220"/>
      <c r="H160" s="220"/>
      <c r="I160" s="220"/>
      <c r="J160" s="220"/>
      <c r="K160" s="220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</row>
    <row r="161" spans="1:49" s="207" customFormat="1" x14ac:dyDescent="0.25">
      <c r="A161" s="47"/>
      <c r="B161" s="47"/>
      <c r="C161" s="47"/>
      <c r="D161" s="208"/>
      <c r="E161" s="220"/>
      <c r="F161" s="220"/>
      <c r="G161" s="220"/>
      <c r="H161" s="220"/>
      <c r="I161" s="220"/>
      <c r="J161" s="220"/>
      <c r="K161" s="220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</row>
    <row r="162" spans="1:49" s="207" customFormat="1" x14ac:dyDescent="0.25">
      <c r="A162" s="47"/>
      <c r="B162" s="47"/>
      <c r="C162" s="47"/>
      <c r="D162" s="208"/>
      <c r="E162" s="220"/>
      <c r="F162" s="220"/>
      <c r="G162" s="220"/>
      <c r="H162" s="220"/>
      <c r="I162" s="220"/>
      <c r="J162" s="220"/>
      <c r="K162" s="220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</row>
    <row r="163" spans="1:49" s="207" customFormat="1" x14ac:dyDescent="0.25">
      <c r="A163" s="47"/>
      <c r="B163" s="47"/>
      <c r="C163" s="47"/>
      <c r="D163" s="208"/>
      <c r="E163" s="220"/>
      <c r="F163" s="220"/>
      <c r="G163" s="220"/>
      <c r="H163" s="220"/>
      <c r="I163" s="220"/>
      <c r="J163" s="220"/>
      <c r="K163" s="220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</row>
    <row r="164" spans="1:49" s="207" customFormat="1" x14ac:dyDescent="0.25">
      <c r="A164" s="47"/>
      <c r="B164" s="47"/>
      <c r="C164" s="47"/>
      <c r="D164" s="208"/>
      <c r="E164" s="220"/>
      <c r="F164" s="220"/>
      <c r="G164" s="220"/>
      <c r="H164" s="220"/>
      <c r="I164" s="220"/>
      <c r="J164" s="220"/>
      <c r="K164" s="220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</row>
    <row r="165" spans="1:49" s="207" customFormat="1" x14ac:dyDescent="0.25">
      <c r="A165" s="47"/>
      <c r="B165" s="47"/>
      <c r="C165" s="47"/>
      <c r="D165" s="208"/>
      <c r="E165" s="220"/>
      <c r="F165" s="220"/>
      <c r="G165" s="220"/>
      <c r="H165" s="220"/>
      <c r="I165" s="220"/>
      <c r="J165" s="220"/>
      <c r="K165" s="220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</row>
    <row r="166" spans="1:49" s="207" customFormat="1" x14ac:dyDescent="0.25">
      <c r="A166" s="47"/>
      <c r="B166" s="47"/>
      <c r="C166" s="47"/>
      <c r="D166" s="208"/>
      <c r="E166" s="220"/>
      <c r="F166" s="220"/>
      <c r="G166" s="220"/>
      <c r="H166" s="220"/>
      <c r="I166" s="220"/>
      <c r="J166" s="220"/>
      <c r="K166" s="220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</row>
    <row r="167" spans="1:49" s="207" customFormat="1" x14ac:dyDescent="0.25">
      <c r="A167" s="47"/>
      <c r="B167" s="47"/>
      <c r="C167" s="47"/>
      <c r="D167" s="208"/>
      <c r="E167" s="220"/>
      <c r="F167" s="220"/>
      <c r="G167" s="220"/>
      <c r="H167" s="220"/>
      <c r="I167" s="220"/>
      <c r="J167" s="220"/>
      <c r="K167" s="220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</row>
    <row r="168" spans="1:49" s="207" customFormat="1" x14ac:dyDescent="0.25">
      <c r="A168" s="47"/>
      <c r="B168" s="47"/>
      <c r="C168" s="47"/>
      <c r="D168" s="208"/>
      <c r="E168" s="220"/>
      <c r="F168" s="220"/>
      <c r="G168" s="220"/>
      <c r="H168" s="220"/>
      <c r="I168" s="220"/>
      <c r="J168" s="220"/>
      <c r="K168" s="220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</row>
    <row r="169" spans="1:49" s="207" customFormat="1" x14ac:dyDescent="0.25">
      <c r="A169" s="47"/>
      <c r="B169" s="47"/>
      <c r="C169" s="47"/>
      <c r="D169" s="208"/>
      <c r="E169" s="220"/>
      <c r="F169" s="220"/>
      <c r="G169" s="220"/>
      <c r="H169" s="220"/>
      <c r="I169" s="220"/>
      <c r="J169" s="220"/>
      <c r="K169" s="220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</row>
    <row r="170" spans="1:49" s="207" customFormat="1" x14ac:dyDescent="0.25">
      <c r="A170" s="47"/>
      <c r="B170" s="47"/>
      <c r="C170" s="47"/>
      <c r="D170" s="208"/>
      <c r="E170" s="220"/>
      <c r="F170" s="220"/>
      <c r="G170" s="220"/>
      <c r="H170" s="220"/>
      <c r="I170" s="220"/>
      <c r="J170" s="220"/>
      <c r="K170" s="220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</row>
    <row r="171" spans="1:49" s="207" customFormat="1" x14ac:dyDescent="0.25">
      <c r="A171" s="47"/>
      <c r="B171" s="47"/>
      <c r="C171" s="47"/>
      <c r="D171" s="208"/>
      <c r="E171" s="220"/>
      <c r="F171" s="220"/>
      <c r="G171" s="220"/>
      <c r="H171" s="220"/>
      <c r="I171" s="220"/>
      <c r="J171" s="220"/>
      <c r="K171" s="220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</row>
    <row r="172" spans="1:49" s="207" customFormat="1" x14ac:dyDescent="0.25">
      <c r="A172" s="47"/>
      <c r="B172" s="47"/>
      <c r="C172" s="47"/>
      <c r="D172" s="208"/>
      <c r="E172" s="220"/>
      <c r="F172" s="220"/>
      <c r="G172" s="220"/>
      <c r="H172" s="220"/>
      <c r="I172" s="220"/>
      <c r="J172" s="220"/>
      <c r="K172" s="220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</row>
    <row r="173" spans="1:49" s="207" customFormat="1" x14ac:dyDescent="0.25">
      <c r="A173" s="47"/>
      <c r="B173" s="47"/>
      <c r="C173" s="47"/>
      <c r="D173" s="208"/>
      <c r="E173" s="220"/>
      <c r="F173" s="220"/>
      <c r="G173" s="220"/>
      <c r="H173" s="220"/>
      <c r="I173" s="220"/>
      <c r="J173" s="220"/>
      <c r="K173" s="220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</row>
    <row r="174" spans="1:49" s="207" customFormat="1" x14ac:dyDescent="0.25">
      <c r="A174" s="47"/>
      <c r="B174" s="47"/>
      <c r="C174" s="47"/>
      <c r="D174" s="208"/>
      <c r="E174" s="220"/>
      <c r="F174" s="220"/>
      <c r="G174" s="220"/>
      <c r="H174" s="220"/>
      <c r="I174" s="220"/>
      <c r="J174" s="220"/>
      <c r="K174" s="220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</row>
    <row r="175" spans="1:49" s="207" customFormat="1" x14ac:dyDescent="0.25">
      <c r="A175" s="47"/>
      <c r="B175" s="47"/>
      <c r="C175" s="47"/>
      <c r="D175" s="208"/>
      <c r="E175" s="220"/>
      <c r="F175" s="220"/>
      <c r="G175" s="220"/>
      <c r="H175" s="220"/>
      <c r="I175" s="220"/>
      <c r="J175" s="220"/>
      <c r="K175" s="220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</row>
    <row r="176" spans="1:49" s="207" customFormat="1" x14ac:dyDescent="0.25">
      <c r="A176" s="47"/>
      <c r="B176" s="47"/>
      <c r="C176" s="47"/>
      <c r="D176" s="208"/>
      <c r="E176" s="220"/>
      <c r="F176" s="220"/>
      <c r="G176" s="220"/>
      <c r="H176" s="220"/>
      <c r="I176" s="220"/>
      <c r="J176" s="220"/>
      <c r="K176" s="220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</row>
    <row r="177" spans="1:49" s="207" customFormat="1" x14ac:dyDescent="0.25">
      <c r="A177" s="47"/>
      <c r="B177" s="47"/>
      <c r="C177" s="47"/>
      <c r="D177" s="208"/>
      <c r="E177" s="220"/>
      <c r="F177" s="220"/>
      <c r="G177" s="220"/>
      <c r="H177" s="220"/>
      <c r="I177" s="220"/>
      <c r="J177" s="220"/>
      <c r="K177" s="220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</row>
    <row r="178" spans="1:49" s="207" customFormat="1" x14ac:dyDescent="0.25">
      <c r="A178" s="47"/>
      <c r="B178" s="47"/>
      <c r="C178" s="47"/>
      <c r="D178" s="208"/>
      <c r="E178" s="220"/>
      <c r="F178" s="220"/>
      <c r="G178" s="220"/>
      <c r="H178" s="220"/>
      <c r="I178" s="220"/>
      <c r="J178" s="220"/>
      <c r="K178" s="220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</row>
    <row r="179" spans="1:49" s="207" customFormat="1" x14ac:dyDescent="0.25">
      <c r="A179" s="47"/>
      <c r="B179" s="47"/>
      <c r="C179" s="47"/>
      <c r="D179" s="208"/>
      <c r="E179" s="220"/>
      <c r="F179" s="220"/>
      <c r="G179" s="220"/>
      <c r="H179" s="220"/>
      <c r="I179" s="220"/>
      <c r="J179" s="220"/>
      <c r="K179" s="220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</row>
    <row r="180" spans="1:49" s="207" customFormat="1" x14ac:dyDescent="0.25">
      <c r="A180" s="47"/>
      <c r="B180" s="47"/>
      <c r="C180" s="47"/>
      <c r="D180" s="208"/>
      <c r="E180" s="220"/>
      <c r="F180" s="220"/>
      <c r="G180" s="220"/>
      <c r="H180" s="220"/>
      <c r="I180" s="220"/>
      <c r="J180" s="220"/>
      <c r="K180" s="220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</row>
    <row r="181" spans="1:49" s="207" customFormat="1" x14ac:dyDescent="0.25">
      <c r="A181" s="47"/>
      <c r="B181" s="47"/>
      <c r="C181" s="47"/>
      <c r="D181" s="208"/>
      <c r="E181" s="220"/>
      <c r="F181" s="220"/>
      <c r="G181" s="220"/>
      <c r="H181" s="220"/>
      <c r="I181" s="220"/>
      <c r="J181" s="220"/>
      <c r="K181" s="220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</row>
    <row r="182" spans="1:49" s="207" customFormat="1" x14ac:dyDescent="0.25">
      <c r="A182" s="47"/>
      <c r="B182" s="47"/>
      <c r="C182" s="47"/>
      <c r="D182" s="208"/>
      <c r="E182" s="220"/>
      <c r="F182" s="220"/>
      <c r="G182" s="220"/>
      <c r="H182" s="220"/>
      <c r="I182" s="220"/>
      <c r="J182" s="220"/>
      <c r="K182" s="220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</row>
    <row r="183" spans="1:49" s="207" customFormat="1" x14ac:dyDescent="0.25">
      <c r="A183" s="47"/>
      <c r="B183" s="47"/>
      <c r="C183" s="47"/>
      <c r="D183" s="208"/>
      <c r="E183" s="220"/>
      <c r="F183" s="220"/>
      <c r="G183" s="220"/>
      <c r="H183" s="220"/>
      <c r="I183" s="220"/>
      <c r="J183" s="220"/>
      <c r="K183" s="220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</row>
    <row r="184" spans="1:49" s="207" customFormat="1" x14ac:dyDescent="0.25">
      <c r="A184" s="47"/>
      <c r="B184" s="47"/>
      <c r="C184" s="47"/>
      <c r="D184" s="208"/>
      <c r="E184" s="220"/>
      <c r="F184" s="220"/>
      <c r="G184" s="220"/>
      <c r="H184" s="220"/>
      <c r="I184" s="220"/>
      <c r="J184" s="220"/>
      <c r="K184" s="220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</row>
    <row r="185" spans="1:49" s="207" customFormat="1" x14ac:dyDescent="0.25">
      <c r="A185" s="47"/>
      <c r="B185" s="47"/>
      <c r="C185" s="47"/>
      <c r="D185" s="208"/>
      <c r="E185" s="220"/>
      <c r="F185" s="220"/>
      <c r="G185" s="220"/>
      <c r="H185" s="220"/>
      <c r="I185" s="220"/>
      <c r="J185" s="220"/>
      <c r="K185" s="220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</row>
    <row r="186" spans="1:49" s="207" customFormat="1" x14ac:dyDescent="0.25">
      <c r="A186" s="47"/>
      <c r="B186" s="47"/>
      <c r="C186" s="47"/>
      <c r="D186" s="208"/>
      <c r="E186" s="220"/>
      <c r="F186" s="220"/>
      <c r="G186" s="220"/>
      <c r="H186" s="220"/>
      <c r="I186" s="220"/>
      <c r="J186" s="220"/>
      <c r="K186" s="220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</row>
    <row r="187" spans="1:49" s="207" customFormat="1" x14ac:dyDescent="0.25">
      <c r="A187" s="47"/>
      <c r="B187" s="47"/>
      <c r="C187" s="47"/>
      <c r="D187" s="208"/>
      <c r="E187" s="220"/>
      <c r="F187" s="220"/>
      <c r="G187" s="220"/>
      <c r="H187" s="220"/>
      <c r="I187" s="220"/>
      <c r="J187" s="220"/>
      <c r="K187" s="220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</row>
    <row r="188" spans="1:49" s="207" customFormat="1" x14ac:dyDescent="0.25">
      <c r="A188" s="47"/>
      <c r="B188" s="47"/>
      <c r="C188" s="47"/>
      <c r="D188" s="208"/>
      <c r="E188" s="220"/>
      <c r="F188" s="220"/>
      <c r="G188" s="220"/>
      <c r="H188" s="220"/>
      <c r="I188" s="220"/>
      <c r="J188" s="220"/>
      <c r="K188" s="220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</row>
    <row r="189" spans="1:49" s="207" customFormat="1" x14ac:dyDescent="0.25">
      <c r="A189" s="47"/>
      <c r="B189" s="47"/>
      <c r="C189" s="47"/>
      <c r="D189" s="208"/>
      <c r="E189" s="220"/>
      <c r="F189" s="220"/>
      <c r="G189" s="220"/>
      <c r="H189" s="220"/>
      <c r="I189" s="220"/>
      <c r="J189" s="220"/>
      <c r="K189" s="220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</row>
    <row r="190" spans="1:49" s="207" customFormat="1" x14ac:dyDescent="0.25">
      <c r="A190" s="47"/>
      <c r="B190" s="47"/>
      <c r="C190" s="47"/>
      <c r="D190" s="208"/>
      <c r="E190" s="220"/>
      <c r="F190" s="220"/>
      <c r="G190" s="220"/>
      <c r="H190" s="220"/>
      <c r="I190" s="220"/>
      <c r="J190" s="220"/>
      <c r="K190" s="220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</row>
    <row r="191" spans="1:49" s="207" customFormat="1" x14ac:dyDescent="0.25">
      <c r="A191" s="47"/>
      <c r="B191" s="47"/>
      <c r="C191" s="47"/>
      <c r="D191" s="208"/>
      <c r="E191" s="220"/>
      <c r="F191" s="220"/>
      <c r="G191" s="220"/>
      <c r="H191" s="220"/>
      <c r="I191" s="220"/>
      <c r="J191" s="220"/>
      <c r="K191" s="220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</row>
    <row r="192" spans="1:49" s="207" customFormat="1" x14ac:dyDescent="0.25">
      <c r="A192" s="47"/>
      <c r="B192" s="47"/>
      <c r="C192" s="47"/>
      <c r="D192" s="208"/>
      <c r="E192" s="220"/>
      <c r="F192" s="220"/>
      <c r="G192" s="220"/>
      <c r="H192" s="220"/>
      <c r="I192" s="220"/>
      <c r="J192" s="220"/>
      <c r="K192" s="220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</row>
    <row r="193" spans="1:49" s="207" customFormat="1" x14ac:dyDescent="0.25">
      <c r="A193" s="47"/>
      <c r="B193" s="47"/>
      <c r="C193" s="47"/>
      <c r="D193" s="208"/>
      <c r="E193" s="220"/>
      <c r="F193" s="220"/>
      <c r="G193" s="220"/>
      <c r="H193" s="220"/>
      <c r="I193" s="220"/>
      <c r="J193" s="220"/>
      <c r="K193" s="220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</row>
    <row r="194" spans="1:49" s="207" customFormat="1" x14ac:dyDescent="0.25">
      <c r="A194" s="47"/>
      <c r="B194" s="47"/>
      <c r="C194" s="47"/>
      <c r="D194" s="208"/>
      <c r="E194" s="220"/>
      <c r="F194" s="220"/>
      <c r="G194" s="220"/>
      <c r="H194" s="220"/>
      <c r="I194" s="220"/>
      <c r="J194" s="220"/>
      <c r="K194" s="220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</row>
    <row r="195" spans="1:49" s="207" customFormat="1" x14ac:dyDescent="0.25">
      <c r="A195" s="47"/>
      <c r="B195" s="47"/>
      <c r="C195" s="47"/>
      <c r="D195" s="208"/>
      <c r="E195" s="220"/>
      <c r="F195" s="220"/>
      <c r="G195" s="220"/>
      <c r="H195" s="220"/>
      <c r="I195" s="220"/>
      <c r="J195" s="220"/>
      <c r="K195" s="220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</row>
    <row r="196" spans="1:49" s="207" customFormat="1" x14ac:dyDescent="0.25">
      <c r="A196" s="47"/>
      <c r="B196" s="47"/>
      <c r="C196" s="47"/>
      <c r="D196" s="208"/>
      <c r="E196" s="220"/>
      <c r="F196" s="220"/>
      <c r="G196" s="220"/>
      <c r="H196" s="220"/>
      <c r="I196" s="220"/>
      <c r="J196" s="220"/>
      <c r="K196" s="220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</row>
    <row r="197" spans="1:49" s="207" customFormat="1" x14ac:dyDescent="0.25">
      <c r="A197" s="47"/>
      <c r="B197" s="47"/>
      <c r="C197" s="47"/>
      <c r="D197" s="208"/>
      <c r="E197" s="220"/>
      <c r="F197" s="220"/>
      <c r="G197" s="220"/>
      <c r="H197" s="220"/>
      <c r="I197" s="220"/>
      <c r="J197" s="220"/>
      <c r="K197" s="220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</row>
    <row r="198" spans="1:49" s="207" customFormat="1" x14ac:dyDescent="0.25">
      <c r="A198" s="47"/>
      <c r="B198" s="47"/>
      <c r="C198" s="47"/>
      <c r="D198" s="208"/>
      <c r="E198" s="220"/>
      <c r="F198" s="220"/>
      <c r="G198" s="220"/>
      <c r="H198" s="220"/>
      <c r="I198" s="220"/>
      <c r="J198" s="220"/>
      <c r="K198" s="220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</row>
    <row r="199" spans="1:49" s="207" customFormat="1" x14ac:dyDescent="0.25">
      <c r="A199" s="47"/>
      <c r="B199" s="47"/>
      <c r="C199" s="47"/>
      <c r="D199" s="208"/>
      <c r="E199" s="220"/>
      <c r="F199" s="220"/>
      <c r="G199" s="220"/>
      <c r="H199" s="220"/>
      <c r="I199" s="220"/>
      <c r="J199" s="220"/>
      <c r="K199" s="220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</row>
    <row r="200" spans="1:49" s="207" customFormat="1" x14ac:dyDescent="0.25">
      <c r="A200" s="47"/>
      <c r="B200" s="47"/>
      <c r="C200" s="47"/>
      <c r="D200" s="208"/>
      <c r="E200" s="220"/>
      <c r="F200" s="220"/>
      <c r="G200" s="220"/>
      <c r="H200" s="220"/>
      <c r="I200" s="220"/>
      <c r="J200" s="220"/>
      <c r="K200" s="220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</row>
    <row r="201" spans="1:49" s="207" customFormat="1" x14ac:dyDescent="0.25">
      <c r="A201" s="47"/>
      <c r="B201" s="47"/>
      <c r="C201" s="47"/>
      <c r="D201" s="208"/>
      <c r="E201" s="220"/>
      <c r="F201" s="220"/>
      <c r="G201" s="220"/>
      <c r="H201" s="220"/>
      <c r="I201" s="220"/>
      <c r="J201" s="220"/>
      <c r="K201" s="220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</row>
    <row r="202" spans="1:49" s="207" customFormat="1" x14ac:dyDescent="0.25">
      <c r="A202" s="47"/>
      <c r="B202" s="47"/>
      <c r="C202" s="47"/>
      <c r="D202" s="208"/>
      <c r="E202" s="220"/>
      <c r="F202" s="220"/>
      <c r="G202" s="220"/>
      <c r="H202" s="220"/>
      <c r="I202" s="220"/>
      <c r="J202" s="220"/>
      <c r="K202" s="220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</row>
    <row r="203" spans="1:49" s="207" customFormat="1" x14ac:dyDescent="0.25">
      <c r="A203" s="47"/>
      <c r="B203" s="47"/>
      <c r="C203" s="47"/>
      <c r="D203" s="208"/>
      <c r="E203" s="220"/>
      <c r="F203" s="220"/>
      <c r="G203" s="220"/>
      <c r="H203" s="220"/>
      <c r="I203" s="220"/>
      <c r="J203" s="220"/>
      <c r="K203" s="220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</row>
    <row r="204" spans="1:49" s="207" customFormat="1" x14ac:dyDescent="0.25">
      <c r="A204" s="47"/>
      <c r="B204" s="47"/>
      <c r="C204" s="47"/>
      <c r="D204" s="208"/>
      <c r="E204" s="220"/>
      <c r="F204" s="220"/>
      <c r="G204" s="220"/>
      <c r="H204" s="220"/>
      <c r="I204" s="220"/>
      <c r="J204" s="220"/>
      <c r="K204" s="220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</row>
    <row r="205" spans="1:49" s="207" customFormat="1" x14ac:dyDescent="0.25">
      <c r="A205" s="47"/>
      <c r="B205" s="47"/>
      <c r="C205" s="47"/>
      <c r="D205" s="208"/>
      <c r="E205" s="220"/>
      <c r="F205" s="220"/>
      <c r="G205" s="220"/>
      <c r="H205" s="220"/>
      <c r="I205" s="220"/>
      <c r="J205" s="220"/>
      <c r="K205" s="220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</row>
    <row r="206" spans="1:49" s="207" customFormat="1" x14ac:dyDescent="0.25">
      <c r="A206" s="47"/>
      <c r="B206" s="47"/>
      <c r="C206" s="47"/>
      <c r="D206" s="208"/>
      <c r="E206" s="220"/>
      <c r="F206" s="220"/>
      <c r="G206" s="220"/>
      <c r="H206" s="220"/>
      <c r="I206" s="220"/>
      <c r="J206" s="220"/>
      <c r="K206" s="220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</row>
    <row r="207" spans="1:49" s="207" customFormat="1" x14ac:dyDescent="0.25">
      <c r="A207" s="47"/>
      <c r="B207" s="47"/>
      <c r="C207" s="47"/>
      <c r="D207" s="208"/>
      <c r="E207" s="220"/>
      <c r="F207" s="220"/>
      <c r="G207" s="220"/>
      <c r="H207" s="220"/>
      <c r="I207" s="220"/>
      <c r="J207" s="220"/>
      <c r="K207" s="220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</row>
    <row r="208" spans="1:49" s="207" customFormat="1" x14ac:dyDescent="0.25">
      <c r="A208" s="47"/>
      <c r="B208" s="47"/>
      <c r="C208" s="47"/>
      <c r="D208" s="208"/>
      <c r="E208" s="220"/>
      <c r="F208" s="220"/>
      <c r="G208" s="220"/>
      <c r="H208" s="220"/>
      <c r="I208" s="220"/>
      <c r="J208" s="220"/>
      <c r="K208" s="220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</row>
    <row r="209" spans="1:49" s="207" customFormat="1" x14ac:dyDescent="0.25">
      <c r="A209" s="47"/>
      <c r="B209" s="47"/>
      <c r="C209" s="47"/>
      <c r="D209" s="208"/>
      <c r="E209" s="220"/>
      <c r="F209" s="220"/>
      <c r="G209" s="220"/>
      <c r="H209" s="220"/>
      <c r="I209" s="220"/>
      <c r="J209" s="220"/>
      <c r="K209" s="220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</row>
    <row r="210" spans="1:49" s="207" customFormat="1" x14ac:dyDescent="0.25">
      <c r="A210" s="47"/>
      <c r="B210" s="47"/>
      <c r="C210" s="47"/>
      <c r="D210" s="208"/>
      <c r="E210" s="220"/>
      <c r="F210" s="220"/>
      <c r="G210" s="220"/>
      <c r="H210" s="220"/>
      <c r="I210" s="220"/>
      <c r="J210" s="220"/>
      <c r="K210" s="220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</row>
    <row r="211" spans="1:49" s="207" customFormat="1" x14ac:dyDescent="0.25">
      <c r="A211" s="47"/>
      <c r="B211" s="47"/>
      <c r="C211" s="47"/>
      <c r="D211" s="208"/>
      <c r="E211" s="220"/>
      <c r="F211" s="220"/>
      <c r="G211" s="220"/>
      <c r="H211" s="220"/>
      <c r="I211" s="220"/>
      <c r="J211" s="220"/>
      <c r="K211" s="220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</row>
    <row r="212" spans="1:49" s="207" customFormat="1" x14ac:dyDescent="0.25">
      <c r="A212" s="47"/>
      <c r="B212" s="47"/>
      <c r="C212" s="47"/>
      <c r="D212" s="208"/>
      <c r="E212" s="220"/>
      <c r="F212" s="220"/>
      <c r="G212" s="220"/>
      <c r="H212" s="220"/>
      <c r="I212" s="220"/>
      <c r="J212" s="220"/>
      <c r="K212" s="220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</row>
    <row r="213" spans="1:49" s="207" customFormat="1" x14ac:dyDescent="0.25">
      <c r="A213" s="47"/>
      <c r="B213" s="47"/>
      <c r="C213" s="47"/>
      <c r="D213" s="208"/>
      <c r="E213" s="220"/>
      <c r="F213" s="220"/>
      <c r="G213" s="220"/>
      <c r="H213" s="220"/>
      <c r="I213" s="220"/>
      <c r="J213" s="220"/>
      <c r="K213" s="220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</row>
    <row r="214" spans="1:49" s="207" customFormat="1" x14ac:dyDescent="0.25">
      <c r="A214" s="47"/>
      <c r="B214" s="47"/>
      <c r="C214" s="47"/>
      <c r="D214" s="208"/>
      <c r="E214" s="220"/>
      <c r="F214" s="220"/>
      <c r="G214" s="220"/>
      <c r="H214" s="220"/>
      <c r="I214" s="220"/>
      <c r="J214" s="220"/>
      <c r="K214" s="220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</row>
    <row r="215" spans="1:49" s="207" customFormat="1" x14ac:dyDescent="0.25">
      <c r="A215" s="47"/>
      <c r="B215" s="47"/>
      <c r="C215" s="47"/>
      <c r="D215" s="208"/>
      <c r="E215" s="220"/>
      <c r="F215" s="220"/>
      <c r="G215" s="220"/>
      <c r="H215" s="220"/>
      <c r="I215" s="220"/>
      <c r="J215" s="220"/>
      <c r="K215" s="220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</row>
    <row r="216" spans="1:49" s="207" customFormat="1" x14ac:dyDescent="0.25">
      <c r="A216" s="47"/>
      <c r="B216" s="47"/>
      <c r="C216" s="47"/>
      <c r="D216" s="208"/>
      <c r="E216" s="220"/>
      <c r="F216" s="220"/>
      <c r="G216" s="220"/>
      <c r="H216" s="220"/>
      <c r="I216" s="220"/>
      <c r="J216" s="220"/>
      <c r="K216" s="220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</row>
    <row r="217" spans="1:49" s="207" customFormat="1" x14ac:dyDescent="0.25">
      <c r="A217" s="47"/>
      <c r="B217" s="47"/>
      <c r="C217" s="47"/>
      <c r="D217" s="208"/>
      <c r="E217" s="220"/>
      <c r="F217" s="220"/>
      <c r="G217" s="220"/>
      <c r="H217" s="220"/>
      <c r="I217" s="220"/>
      <c r="J217" s="220"/>
      <c r="K217" s="220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</row>
    <row r="218" spans="1:49" s="207" customFormat="1" x14ac:dyDescent="0.25">
      <c r="A218" s="47"/>
      <c r="B218" s="47"/>
      <c r="C218" s="47"/>
      <c r="D218" s="208"/>
      <c r="E218" s="220"/>
      <c r="F218" s="220"/>
      <c r="G218" s="220"/>
      <c r="H218" s="220"/>
      <c r="I218" s="220"/>
      <c r="J218" s="220"/>
      <c r="K218" s="220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</row>
    <row r="219" spans="1:49" s="207" customFormat="1" x14ac:dyDescent="0.25">
      <c r="A219" s="47"/>
      <c r="B219" s="47"/>
      <c r="C219" s="47"/>
      <c r="D219" s="208"/>
      <c r="E219" s="220"/>
      <c r="F219" s="220"/>
      <c r="G219" s="220"/>
      <c r="H219" s="220"/>
      <c r="I219" s="220"/>
      <c r="J219" s="220"/>
      <c r="K219" s="220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</row>
    <row r="220" spans="1:49" s="207" customFormat="1" x14ac:dyDescent="0.25">
      <c r="A220" s="47"/>
      <c r="B220" s="47"/>
      <c r="C220" s="47"/>
      <c r="D220" s="208"/>
      <c r="E220" s="220"/>
      <c r="F220" s="220"/>
      <c r="G220" s="220"/>
      <c r="H220" s="220"/>
      <c r="I220" s="220"/>
      <c r="J220" s="220"/>
      <c r="K220" s="220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</row>
    <row r="221" spans="1:49" s="207" customFormat="1" x14ac:dyDescent="0.25">
      <c r="A221" s="47"/>
      <c r="B221" s="47"/>
      <c r="C221" s="47"/>
      <c r="D221" s="208"/>
      <c r="E221" s="220"/>
      <c r="F221" s="220"/>
      <c r="G221" s="220"/>
      <c r="H221" s="220"/>
      <c r="I221" s="220"/>
      <c r="J221" s="220"/>
      <c r="K221" s="220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</row>
    <row r="222" spans="1:49" s="207" customFormat="1" x14ac:dyDescent="0.25">
      <c r="A222" s="47"/>
      <c r="B222" s="47"/>
      <c r="C222" s="47"/>
      <c r="D222" s="208"/>
      <c r="E222" s="220"/>
      <c r="F222" s="220"/>
      <c r="G222" s="220"/>
      <c r="H222" s="220"/>
      <c r="I222" s="220"/>
      <c r="J222" s="220"/>
      <c r="K222" s="220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</row>
    <row r="223" spans="1:49" s="207" customFormat="1" x14ac:dyDescent="0.25">
      <c r="A223" s="47"/>
      <c r="B223" s="47"/>
      <c r="C223" s="47"/>
      <c r="D223" s="208"/>
      <c r="E223" s="220"/>
      <c r="F223" s="220"/>
      <c r="G223" s="220"/>
      <c r="H223" s="220"/>
      <c r="I223" s="220"/>
      <c r="J223" s="220"/>
      <c r="K223" s="220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</row>
    <row r="224" spans="1:49" s="207" customFormat="1" x14ac:dyDescent="0.25">
      <c r="A224" s="47"/>
      <c r="B224" s="47"/>
      <c r="C224" s="47"/>
      <c r="D224" s="208"/>
      <c r="E224" s="220"/>
      <c r="F224" s="220"/>
      <c r="G224" s="220"/>
      <c r="H224" s="220"/>
      <c r="I224" s="220"/>
      <c r="J224" s="220"/>
      <c r="K224" s="220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</row>
    <row r="225" spans="1:49" s="207" customFormat="1" x14ac:dyDescent="0.25">
      <c r="A225" s="47"/>
      <c r="B225" s="47"/>
      <c r="C225" s="47"/>
      <c r="D225" s="208"/>
      <c r="E225" s="220"/>
      <c r="F225" s="220"/>
      <c r="G225" s="220"/>
      <c r="H225" s="220"/>
      <c r="I225" s="220"/>
      <c r="J225" s="220"/>
      <c r="K225" s="220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</row>
    <row r="226" spans="1:49" s="207" customFormat="1" x14ac:dyDescent="0.25">
      <c r="A226" s="47"/>
      <c r="B226" s="47"/>
      <c r="C226" s="47"/>
      <c r="D226" s="208"/>
      <c r="E226" s="220"/>
      <c r="F226" s="220"/>
      <c r="G226" s="220"/>
      <c r="H226" s="220"/>
      <c r="I226" s="220"/>
      <c r="J226" s="220"/>
      <c r="K226" s="220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</row>
    <row r="227" spans="1:49" s="207" customFormat="1" x14ac:dyDescent="0.25">
      <c r="A227" s="47"/>
      <c r="B227" s="47"/>
      <c r="C227" s="47"/>
      <c r="D227" s="208"/>
      <c r="E227" s="220"/>
      <c r="F227" s="220"/>
      <c r="G227" s="220"/>
      <c r="H227" s="220"/>
      <c r="I227" s="220"/>
      <c r="J227" s="220"/>
      <c r="K227" s="220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</row>
    <row r="228" spans="1:49" s="207" customFormat="1" x14ac:dyDescent="0.25">
      <c r="A228" s="47"/>
      <c r="B228" s="47"/>
      <c r="C228" s="47"/>
      <c r="D228" s="208"/>
      <c r="E228" s="220"/>
      <c r="F228" s="220"/>
      <c r="G228" s="220"/>
      <c r="H228" s="220"/>
      <c r="I228" s="220"/>
      <c r="J228" s="220"/>
      <c r="K228" s="220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</row>
    <row r="229" spans="1:49" s="207" customFormat="1" x14ac:dyDescent="0.25">
      <c r="A229" s="47"/>
      <c r="B229" s="47"/>
      <c r="C229" s="47"/>
      <c r="D229" s="208"/>
      <c r="E229" s="220"/>
      <c r="F229" s="220"/>
      <c r="G229" s="220"/>
      <c r="H229" s="220"/>
      <c r="I229" s="220"/>
      <c r="J229" s="220"/>
      <c r="K229" s="220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</row>
    <row r="230" spans="1:49" s="207" customFormat="1" x14ac:dyDescent="0.25">
      <c r="A230" s="47"/>
      <c r="B230" s="47"/>
      <c r="C230" s="47"/>
      <c r="D230" s="208"/>
      <c r="E230" s="220"/>
      <c r="F230" s="220"/>
      <c r="G230" s="220"/>
      <c r="H230" s="220"/>
      <c r="I230" s="220"/>
      <c r="J230" s="220"/>
      <c r="K230" s="220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</row>
    <row r="231" spans="1:49" s="207" customFormat="1" x14ac:dyDescent="0.25">
      <c r="A231" s="47"/>
      <c r="B231" s="47"/>
      <c r="C231" s="47"/>
      <c r="D231" s="208"/>
      <c r="E231" s="220"/>
      <c r="F231" s="220"/>
      <c r="G231" s="220"/>
      <c r="H231" s="220"/>
      <c r="I231" s="220"/>
      <c r="J231" s="220"/>
      <c r="K231" s="220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</row>
    <row r="232" spans="1:49" s="207" customFormat="1" x14ac:dyDescent="0.25">
      <c r="A232" s="47"/>
      <c r="B232" s="47"/>
      <c r="C232" s="47"/>
      <c r="D232" s="208"/>
      <c r="E232" s="220"/>
      <c r="F232" s="220"/>
      <c r="G232" s="220"/>
      <c r="H232" s="220"/>
      <c r="I232" s="220"/>
      <c r="J232" s="220"/>
      <c r="K232" s="220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</row>
    <row r="233" spans="1:49" s="207" customFormat="1" x14ac:dyDescent="0.25">
      <c r="A233" s="47"/>
      <c r="B233" s="47"/>
      <c r="C233" s="47"/>
      <c r="D233" s="208"/>
      <c r="E233" s="220"/>
      <c r="F233" s="220"/>
      <c r="G233" s="220"/>
      <c r="H233" s="220"/>
      <c r="I233" s="220"/>
      <c r="J233" s="220"/>
      <c r="K233" s="220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</row>
    <row r="234" spans="1:49" s="207" customFormat="1" x14ac:dyDescent="0.25">
      <c r="A234" s="47"/>
      <c r="B234" s="47"/>
      <c r="C234" s="47"/>
      <c r="D234" s="208"/>
      <c r="E234" s="220"/>
      <c r="F234" s="220"/>
      <c r="G234" s="220"/>
      <c r="H234" s="220"/>
      <c r="I234" s="220"/>
      <c r="J234" s="220"/>
      <c r="K234" s="220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</row>
    <row r="235" spans="1:49" s="207" customFormat="1" x14ac:dyDescent="0.25">
      <c r="A235" s="47"/>
      <c r="B235" s="47"/>
      <c r="C235" s="47"/>
      <c r="D235" s="208"/>
      <c r="E235" s="220"/>
      <c r="F235" s="220"/>
      <c r="G235" s="220"/>
      <c r="H235" s="220"/>
      <c r="I235" s="220"/>
      <c r="J235" s="220"/>
      <c r="K235" s="220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</row>
    <row r="236" spans="1:49" s="207" customFormat="1" x14ac:dyDescent="0.25">
      <c r="A236" s="47"/>
      <c r="B236" s="47"/>
      <c r="C236" s="47"/>
      <c r="D236" s="208"/>
      <c r="E236" s="220"/>
      <c r="F236" s="220"/>
      <c r="G236" s="220"/>
      <c r="H236" s="220"/>
      <c r="I236" s="220"/>
      <c r="J236" s="220"/>
      <c r="K236" s="220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</row>
    <row r="237" spans="1:49" s="207" customFormat="1" x14ac:dyDescent="0.25">
      <c r="A237" s="47"/>
      <c r="B237" s="47"/>
      <c r="C237" s="47"/>
      <c r="D237" s="208"/>
      <c r="E237" s="220"/>
      <c r="F237" s="220"/>
      <c r="G237" s="220"/>
      <c r="H237" s="220"/>
      <c r="I237" s="220"/>
      <c r="J237" s="220"/>
      <c r="K237" s="220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</row>
    <row r="238" spans="1:49" s="207" customFormat="1" x14ac:dyDescent="0.25">
      <c r="A238" s="47"/>
      <c r="B238" s="47"/>
      <c r="C238" s="47"/>
      <c r="D238" s="208"/>
      <c r="E238" s="220"/>
      <c r="F238" s="220"/>
      <c r="G238" s="220"/>
      <c r="H238" s="220"/>
      <c r="I238" s="220"/>
      <c r="J238" s="220"/>
      <c r="K238" s="220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</row>
    <row r="239" spans="1:49" s="207" customFormat="1" x14ac:dyDescent="0.25">
      <c r="A239" s="47"/>
      <c r="B239" s="47"/>
      <c r="C239" s="47"/>
      <c r="D239" s="208"/>
      <c r="E239" s="220"/>
      <c r="F239" s="220"/>
      <c r="G239" s="220"/>
      <c r="H239" s="220"/>
      <c r="I239" s="220"/>
      <c r="J239" s="220"/>
      <c r="K239" s="220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</row>
    <row r="240" spans="1:49" s="207" customFormat="1" x14ac:dyDescent="0.25">
      <c r="A240" s="47"/>
      <c r="B240" s="47"/>
      <c r="C240" s="47"/>
      <c r="D240" s="208"/>
      <c r="E240" s="220"/>
      <c r="F240" s="220"/>
      <c r="G240" s="220"/>
      <c r="H240" s="220"/>
      <c r="I240" s="220"/>
      <c r="J240" s="220"/>
      <c r="K240" s="220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</row>
    <row r="241" spans="1:49" s="207" customFormat="1" x14ac:dyDescent="0.25">
      <c r="A241" s="47"/>
      <c r="B241" s="47"/>
      <c r="C241" s="47"/>
      <c r="D241" s="208"/>
      <c r="E241" s="220"/>
      <c r="F241" s="220"/>
      <c r="G241" s="220"/>
      <c r="H241" s="220"/>
      <c r="I241" s="220"/>
      <c r="J241" s="220"/>
      <c r="K241" s="220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</row>
    <row r="242" spans="1:49" s="207" customFormat="1" x14ac:dyDescent="0.25">
      <c r="A242" s="47"/>
      <c r="B242" s="47"/>
      <c r="C242" s="47"/>
      <c r="D242" s="208"/>
      <c r="E242" s="220"/>
      <c r="F242" s="220"/>
      <c r="G242" s="220"/>
      <c r="H242" s="220"/>
      <c r="I242" s="220"/>
      <c r="J242" s="220"/>
      <c r="K242" s="220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</row>
    <row r="243" spans="1:49" s="207" customFormat="1" x14ac:dyDescent="0.25">
      <c r="A243" s="47"/>
      <c r="B243" s="47"/>
      <c r="C243" s="47"/>
      <c r="D243" s="208"/>
      <c r="E243" s="220"/>
      <c r="F243" s="220"/>
      <c r="G243" s="220"/>
      <c r="H243" s="220"/>
      <c r="I243" s="220"/>
      <c r="J243" s="220"/>
      <c r="K243" s="220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</row>
    <row r="244" spans="1:49" s="207" customFormat="1" x14ac:dyDescent="0.25">
      <c r="A244" s="47"/>
      <c r="B244" s="47"/>
      <c r="C244" s="47"/>
      <c r="D244" s="208"/>
      <c r="E244" s="220"/>
      <c r="F244" s="220"/>
      <c r="G244" s="220"/>
      <c r="H244" s="220"/>
      <c r="I244" s="220"/>
      <c r="J244" s="220"/>
      <c r="K244" s="220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</row>
    <row r="245" spans="1:49" s="207" customFormat="1" x14ac:dyDescent="0.25">
      <c r="A245" s="47"/>
      <c r="B245" s="47"/>
      <c r="C245" s="47"/>
      <c r="D245" s="208"/>
      <c r="E245" s="220"/>
      <c r="F245" s="220"/>
      <c r="G245" s="220"/>
      <c r="H245" s="220"/>
      <c r="I245" s="220"/>
      <c r="J245" s="220"/>
      <c r="K245" s="220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</row>
    <row r="246" spans="1:49" s="207" customFormat="1" x14ac:dyDescent="0.25">
      <c r="A246" s="47"/>
      <c r="B246" s="47"/>
      <c r="C246" s="47"/>
      <c r="D246" s="208"/>
      <c r="E246" s="220"/>
      <c r="F246" s="220"/>
      <c r="G246" s="220"/>
      <c r="H246" s="220"/>
      <c r="I246" s="220"/>
      <c r="J246" s="220"/>
      <c r="K246" s="220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</row>
    <row r="247" spans="1:49" s="207" customFormat="1" x14ac:dyDescent="0.25">
      <c r="A247" s="47"/>
      <c r="B247" s="47"/>
      <c r="C247" s="47"/>
      <c r="D247" s="208"/>
      <c r="E247" s="220"/>
      <c r="F247" s="220"/>
      <c r="G247" s="220"/>
      <c r="H247" s="220"/>
      <c r="I247" s="220"/>
      <c r="J247" s="220"/>
      <c r="K247" s="220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</row>
    <row r="248" spans="1:49" s="207" customFormat="1" x14ac:dyDescent="0.25">
      <c r="A248" s="47"/>
      <c r="B248" s="47"/>
      <c r="C248" s="47"/>
      <c r="D248" s="208"/>
      <c r="E248" s="220"/>
      <c r="F248" s="220"/>
      <c r="G248" s="220"/>
      <c r="H248" s="220"/>
      <c r="I248" s="220"/>
      <c r="J248" s="220"/>
      <c r="K248" s="220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</row>
    <row r="249" spans="1:49" s="207" customFormat="1" x14ac:dyDescent="0.25">
      <c r="A249" s="47"/>
      <c r="B249" s="47"/>
      <c r="C249" s="47"/>
      <c r="D249" s="208"/>
      <c r="E249" s="220"/>
      <c r="F249" s="220"/>
      <c r="G249" s="220"/>
      <c r="H249" s="220"/>
      <c r="I249" s="220"/>
      <c r="J249" s="220"/>
      <c r="K249" s="220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</row>
    <row r="250" spans="1:49" s="207" customFormat="1" x14ac:dyDescent="0.25">
      <c r="A250" s="47"/>
      <c r="B250" s="47"/>
      <c r="C250" s="47"/>
      <c r="D250" s="208"/>
      <c r="E250" s="220"/>
      <c r="F250" s="220"/>
      <c r="G250" s="220"/>
      <c r="H250" s="220"/>
      <c r="I250" s="220"/>
      <c r="J250" s="220"/>
      <c r="K250" s="220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</row>
    <row r="251" spans="1:49" s="207" customFormat="1" x14ac:dyDescent="0.25">
      <c r="A251" s="47"/>
      <c r="B251" s="47"/>
      <c r="C251" s="47"/>
      <c r="D251" s="208"/>
      <c r="E251" s="220"/>
      <c r="F251" s="220"/>
      <c r="G251" s="220"/>
      <c r="H251" s="220"/>
      <c r="I251" s="220"/>
      <c r="J251" s="220"/>
      <c r="K251" s="220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</row>
    <row r="252" spans="1:49" s="207" customFormat="1" x14ac:dyDescent="0.25">
      <c r="A252" s="47"/>
      <c r="B252" s="47"/>
      <c r="C252" s="47"/>
      <c r="D252" s="208"/>
      <c r="E252" s="220"/>
      <c r="F252" s="220"/>
      <c r="G252" s="220"/>
      <c r="H252" s="220"/>
      <c r="I252" s="220"/>
      <c r="J252" s="220"/>
      <c r="K252" s="220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</row>
    <row r="253" spans="1:49" s="207" customFormat="1" x14ac:dyDescent="0.25">
      <c r="A253" s="47"/>
      <c r="B253" s="47"/>
      <c r="C253" s="47"/>
      <c r="D253" s="208"/>
      <c r="E253" s="220"/>
      <c r="F253" s="220"/>
      <c r="G253" s="220"/>
      <c r="H253" s="220"/>
      <c r="I253" s="220"/>
      <c r="J253" s="220"/>
      <c r="K253" s="220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</row>
    <row r="254" spans="1:49" s="207" customFormat="1" x14ac:dyDescent="0.25">
      <c r="A254" s="47"/>
      <c r="B254" s="47"/>
      <c r="C254" s="47"/>
      <c r="D254" s="208"/>
      <c r="E254" s="220"/>
      <c r="F254" s="220"/>
      <c r="G254" s="220"/>
      <c r="H254" s="220"/>
      <c r="I254" s="220"/>
      <c r="J254" s="220"/>
      <c r="K254" s="220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</row>
    <row r="255" spans="1:49" s="207" customFormat="1" x14ac:dyDescent="0.25">
      <c r="A255" s="47"/>
      <c r="B255" s="47"/>
      <c r="C255" s="47"/>
      <c r="D255" s="208"/>
      <c r="E255" s="220"/>
      <c r="F255" s="220"/>
      <c r="G255" s="220"/>
      <c r="H255" s="220"/>
      <c r="I255" s="220"/>
      <c r="J255" s="220"/>
      <c r="K255" s="220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</row>
    <row r="256" spans="1:49" s="207" customFormat="1" x14ac:dyDescent="0.25">
      <c r="A256" s="47"/>
      <c r="B256" s="47"/>
      <c r="C256" s="47"/>
      <c r="D256" s="208"/>
      <c r="E256" s="220"/>
      <c r="F256" s="220"/>
      <c r="G256" s="220"/>
      <c r="H256" s="220"/>
      <c r="I256" s="220"/>
      <c r="J256" s="220"/>
      <c r="K256" s="220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</row>
    <row r="257" spans="1:49" s="207" customFormat="1" x14ac:dyDescent="0.25">
      <c r="A257" s="47"/>
      <c r="B257" s="47"/>
      <c r="C257" s="47"/>
      <c r="D257" s="208"/>
      <c r="E257" s="220"/>
      <c r="F257" s="220"/>
      <c r="G257" s="220"/>
      <c r="H257" s="220"/>
      <c r="I257" s="220"/>
      <c r="J257" s="220"/>
      <c r="K257" s="220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</row>
    <row r="258" spans="1:49" s="207" customFormat="1" x14ac:dyDescent="0.25">
      <c r="A258" s="47"/>
      <c r="B258" s="47"/>
      <c r="C258" s="47"/>
      <c r="D258" s="208"/>
      <c r="E258" s="220"/>
      <c r="F258" s="220"/>
      <c r="G258" s="220"/>
      <c r="H258" s="220"/>
      <c r="I258" s="220"/>
      <c r="J258" s="220"/>
      <c r="K258" s="220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</row>
    <row r="259" spans="1:49" s="207" customFormat="1" x14ac:dyDescent="0.25">
      <c r="A259" s="47"/>
      <c r="B259" s="47"/>
      <c r="C259" s="47"/>
      <c r="D259" s="208"/>
      <c r="E259" s="220"/>
      <c r="F259" s="220"/>
      <c r="G259" s="220"/>
      <c r="H259" s="220"/>
      <c r="I259" s="220"/>
      <c r="J259" s="220"/>
      <c r="K259" s="220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</row>
    <row r="260" spans="1:49" s="207" customFormat="1" x14ac:dyDescent="0.25">
      <c r="A260" s="47"/>
      <c r="B260" s="47"/>
      <c r="C260" s="47"/>
      <c r="D260" s="208"/>
      <c r="E260" s="220"/>
      <c r="F260" s="220"/>
      <c r="G260" s="220"/>
      <c r="H260" s="220"/>
      <c r="I260" s="220"/>
      <c r="J260" s="220"/>
      <c r="K260" s="220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</row>
    <row r="261" spans="1:49" s="207" customFormat="1" x14ac:dyDescent="0.25">
      <c r="A261" s="47"/>
      <c r="B261" s="47"/>
      <c r="C261" s="47"/>
      <c r="D261" s="208"/>
      <c r="E261" s="220"/>
      <c r="F261" s="220"/>
      <c r="G261" s="220"/>
      <c r="H261" s="220"/>
      <c r="I261" s="220"/>
      <c r="J261" s="220"/>
      <c r="K261" s="220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</row>
    <row r="262" spans="1:49" s="207" customFormat="1" x14ac:dyDescent="0.25">
      <c r="A262" s="47"/>
      <c r="B262" s="47"/>
      <c r="C262" s="47"/>
      <c r="D262" s="208"/>
      <c r="E262" s="220"/>
      <c r="F262" s="220"/>
      <c r="G262" s="220"/>
      <c r="H262" s="220"/>
      <c r="I262" s="220"/>
      <c r="J262" s="220"/>
      <c r="K262" s="220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</row>
    <row r="263" spans="1:49" s="207" customFormat="1" x14ac:dyDescent="0.25">
      <c r="A263" s="47"/>
      <c r="B263" s="47"/>
      <c r="C263" s="47"/>
      <c r="D263" s="208"/>
      <c r="E263" s="220"/>
      <c r="F263" s="220"/>
      <c r="G263" s="220"/>
      <c r="H263" s="220"/>
      <c r="I263" s="220"/>
      <c r="J263" s="220"/>
      <c r="K263" s="220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</row>
    <row r="264" spans="1:49" s="207" customFormat="1" x14ac:dyDescent="0.25">
      <c r="A264" s="47"/>
      <c r="B264" s="47"/>
      <c r="C264" s="47"/>
      <c r="D264" s="208"/>
      <c r="E264" s="220"/>
      <c r="F264" s="220"/>
      <c r="G264" s="220"/>
      <c r="H264" s="220"/>
      <c r="I264" s="220"/>
      <c r="J264" s="220"/>
      <c r="K264" s="220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</row>
    <row r="265" spans="1:49" s="207" customFormat="1" x14ac:dyDescent="0.25">
      <c r="A265" s="47"/>
      <c r="B265" s="47"/>
      <c r="C265" s="47"/>
      <c r="D265" s="208"/>
      <c r="E265" s="220"/>
      <c r="F265" s="220"/>
      <c r="G265" s="220"/>
      <c r="H265" s="220"/>
      <c r="I265" s="220"/>
      <c r="J265" s="220"/>
      <c r="K265" s="220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</row>
    <row r="266" spans="1:49" s="207" customFormat="1" x14ac:dyDescent="0.25">
      <c r="A266" s="47"/>
      <c r="B266" s="47"/>
      <c r="C266" s="47"/>
      <c r="D266" s="208"/>
      <c r="E266" s="220"/>
      <c r="F266" s="220"/>
      <c r="G266" s="220"/>
      <c r="H266" s="220"/>
      <c r="I266" s="220"/>
      <c r="J266" s="220"/>
      <c r="K266" s="220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</row>
    <row r="267" spans="1:49" s="207" customFormat="1" x14ac:dyDescent="0.25">
      <c r="A267" s="47"/>
      <c r="B267" s="47"/>
      <c r="C267" s="47"/>
      <c r="D267" s="208"/>
      <c r="E267" s="220"/>
      <c r="F267" s="220"/>
      <c r="G267" s="220"/>
      <c r="H267" s="220"/>
      <c r="I267" s="220"/>
      <c r="J267" s="220"/>
      <c r="K267" s="220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</row>
    <row r="268" spans="1:49" s="207" customFormat="1" x14ac:dyDescent="0.25">
      <c r="A268" s="47"/>
      <c r="B268" s="47"/>
      <c r="C268" s="47"/>
      <c r="D268" s="208"/>
      <c r="E268" s="220"/>
      <c r="F268" s="220"/>
      <c r="G268" s="220"/>
      <c r="H268" s="220"/>
      <c r="I268" s="220"/>
      <c r="J268" s="220"/>
      <c r="K268" s="220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</row>
    <row r="269" spans="1:49" s="207" customFormat="1" x14ac:dyDescent="0.25">
      <c r="A269" s="47"/>
      <c r="B269" s="47"/>
      <c r="C269" s="47"/>
      <c r="D269" s="208"/>
      <c r="E269" s="220"/>
      <c r="F269" s="220"/>
      <c r="G269" s="220"/>
      <c r="H269" s="220"/>
      <c r="I269" s="220"/>
      <c r="J269" s="220"/>
      <c r="K269" s="220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</row>
    <row r="270" spans="1:49" s="207" customFormat="1" x14ac:dyDescent="0.25">
      <c r="A270" s="47"/>
      <c r="B270" s="47"/>
      <c r="C270" s="47"/>
      <c r="D270" s="208"/>
      <c r="E270" s="220"/>
      <c r="F270" s="220"/>
      <c r="G270" s="220"/>
      <c r="H270" s="220"/>
      <c r="I270" s="220"/>
      <c r="J270" s="220"/>
      <c r="K270" s="220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</row>
    <row r="271" spans="1:49" s="207" customFormat="1" x14ac:dyDescent="0.25">
      <c r="A271" s="47"/>
      <c r="B271" s="47"/>
      <c r="C271" s="47"/>
      <c r="D271" s="208"/>
      <c r="E271" s="220"/>
      <c r="F271" s="220"/>
      <c r="G271" s="220"/>
      <c r="H271" s="220"/>
      <c r="I271" s="220"/>
      <c r="J271" s="220"/>
      <c r="K271" s="220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</row>
    <row r="272" spans="1:49" s="207" customFormat="1" x14ac:dyDescent="0.25">
      <c r="A272" s="47"/>
      <c r="B272" s="47"/>
      <c r="C272" s="47"/>
      <c r="D272" s="208"/>
      <c r="E272" s="220"/>
      <c r="F272" s="220"/>
      <c r="G272" s="220"/>
      <c r="H272" s="220"/>
      <c r="I272" s="220"/>
      <c r="J272" s="220"/>
      <c r="K272" s="220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</row>
    <row r="273" spans="1:49" s="207" customFormat="1" x14ac:dyDescent="0.25">
      <c r="A273" s="47"/>
      <c r="B273" s="47"/>
      <c r="C273" s="47"/>
      <c r="D273" s="208"/>
      <c r="E273" s="220"/>
      <c r="F273" s="220"/>
      <c r="G273" s="220"/>
      <c r="H273" s="220"/>
      <c r="I273" s="220"/>
      <c r="J273" s="220"/>
      <c r="K273" s="220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</row>
    <row r="274" spans="1:49" s="207" customFormat="1" x14ac:dyDescent="0.25">
      <c r="A274" s="47"/>
      <c r="B274" s="47"/>
      <c r="C274" s="47"/>
      <c r="D274" s="208"/>
      <c r="E274" s="220"/>
      <c r="F274" s="220"/>
      <c r="G274" s="220"/>
      <c r="H274" s="220"/>
      <c r="I274" s="220"/>
      <c r="J274" s="220"/>
      <c r="K274" s="220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</row>
    <row r="275" spans="1:49" s="207" customFormat="1" x14ac:dyDescent="0.25">
      <c r="A275" s="47"/>
      <c r="B275" s="47"/>
      <c r="C275" s="47"/>
      <c r="D275" s="208"/>
      <c r="E275" s="220"/>
      <c r="F275" s="220"/>
      <c r="G275" s="220"/>
      <c r="H275" s="220"/>
      <c r="I275" s="220"/>
      <c r="J275" s="220"/>
      <c r="K275" s="220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</row>
    <row r="276" spans="1:49" s="207" customFormat="1" x14ac:dyDescent="0.25">
      <c r="A276" s="47"/>
      <c r="B276" s="47"/>
      <c r="C276" s="47"/>
      <c r="D276" s="208"/>
      <c r="E276" s="220"/>
      <c r="F276" s="220"/>
      <c r="G276" s="220"/>
      <c r="H276" s="220"/>
      <c r="I276" s="220"/>
      <c r="J276" s="220"/>
      <c r="K276" s="220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</row>
    <row r="277" spans="1:49" s="207" customFormat="1" x14ac:dyDescent="0.25">
      <c r="A277" s="47"/>
      <c r="B277" s="47"/>
      <c r="C277" s="47"/>
      <c r="D277" s="208"/>
      <c r="E277" s="220"/>
      <c r="F277" s="220"/>
      <c r="G277" s="220"/>
      <c r="H277" s="220"/>
      <c r="I277" s="220"/>
      <c r="J277" s="220"/>
      <c r="K277" s="220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</row>
    <row r="278" spans="1:49" s="207" customFormat="1" x14ac:dyDescent="0.25">
      <c r="A278" s="47"/>
      <c r="B278" s="47"/>
      <c r="C278" s="47"/>
      <c r="D278" s="208"/>
      <c r="E278" s="220"/>
      <c r="F278" s="220"/>
      <c r="G278" s="220"/>
      <c r="H278" s="220"/>
      <c r="I278" s="220"/>
      <c r="J278" s="220"/>
      <c r="K278" s="220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</row>
    <row r="279" spans="1:49" s="207" customFormat="1" x14ac:dyDescent="0.25">
      <c r="A279" s="47"/>
      <c r="B279" s="47"/>
      <c r="C279" s="47"/>
      <c r="D279" s="208"/>
      <c r="E279" s="220"/>
      <c r="F279" s="220"/>
      <c r="G279" s="220"/>
      <c r="H279" s="220"/>
      <c r="I279" s="220"/>
      <c r="J279" s="220"/>
      <c r="K279" s="220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</row>
    <row r="280" spans="1:49" s="207" customFormat="1" x14ac:dyDescent="0.25">
      <c r="A280" s="47"/>
      <c r="B280" s="47"/>
      <c r="C280" s="47"/>
      <c r="D280" s="208"/>
      <c r="E280" s="220"/>
      <c r="F280" s="220"/>
      <c r="G280" s="220"/>
      <c r="H280" s="220"/>
      <c r="I280" s="220"/>
      <c r="J280" s="220"/>
      <c r="K280" s="220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</row>
    <row r="281" spans="1:49" s="207" customFormat="1" x14ac:dyDescent="0.25">
      <c r="A281" s="47"/>
      <c r="B281" s="47"/>
      <c r="C281" s="47"/>
      <c r="D281" s="208"/>
      <c r="E281" s="220"/>
      <c r="F281" s="220"/>
      <c r="G281" s="220"/>
      <c r="H281" s="220"/>
      <c r="I281" s="220"/>
      <c r="J281" s="220"/>
      <c r="K281" s="220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</row>
    <row r="282" spans="1:49" s="207" customFormat="1" x14ac:dyDescent="0.25">
      <c r="A282" s="47"/>
      <c r="B282" s="47"/>
      <c r="C282" s="47"/>
      <c r="D282" s="208"/>
      <c r="E282" s="220"/>
      <c r="F282" s="220"/>
      <c r="G282" s="220"/>
      <c r="H282" s="220"/>
      <c r="I282" s="220"/>
      <c r="J282" s="220"/>
      <c r="K282" s="220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</row>
    <row r="283" spans="1:49" s="207" customFormat="1" x14ac:dyDescent="0.25">
      <c r="A283" s="47"/>
      <c r="B283" s="47"/>
      <c r="C283" s="47"/>
      <c r="D283" s="208"/>
      <c r="E283" s="220"/>
      <c r="F283" s="220"/>
      <c r="G283" s="220"/>
      <c r="H283" s="220"/>
      <c r="I283" s="220"/>
      <c r="J283" s="220"/>
      <c r="K283" s="220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</row>
    <row r="284" spans="1:49" s="207" customFormat="1" x14ac:dyDescent="0.25">
      <c r="A284" s="47"/>
      <c r="B284" s="47"/>
      <c r="C284" s="47"/>
      <c r="D284" s="208"/>
      <c r="E284" s="220"/>
      <c r="F284" s="220"/>
      <c r="G284" s="220"/>
      <c r="H284" s="220"/>
      <c r="I284" s="220"/>
      <c r="J284" s="220"/>
      <c r="K284" s="220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</row>
    <row r="285" spans="1:49" s="207" customFormat="1" x14ac:dyDescent="0.25">
      <c r="A285" s="47"/>
      <c r="B285" s="47"/>
      <c r="C285" s="47"/>
      <c r="D285" s="208"/>
      <c r="E285" s="220"/>
      <c r="F285" s="220"/>
      <c r="G285" s="220"/>
      <c r="H285" s="220"/>
      <c r="I285" s="220"/>
      <c r="J285" s="220"/>
      <c r="K285" s="220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</row>
    <row r="286" spans="1:49" s="207" customFormat="1" x14ac:dyDescent="0.25">
      <c r="A286" s="47"/>
      <c r="B286" s="47"/>
      <c r="C286" s="47"/>
      <c r="D286" s="208"/>
      <c r="E286" s="220"/>
      <c r="F286" s="220"/>
      <c r="G286" s="220"/>
      <c r="H286" s="220"/>
      <c r="I286" s="220"/>
      <c r="J286" s="220"/>
      <c r="K286" s="220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</row>
    <row r="287" spans="1:49" s="207" customFormat="1" x14ac:dyDescent="0.25">
      <c r="A287" s="47"/>
      <c r="B287" s="47"/>
      <c r="C287" s="47"/>
      <c r="D287" s="208"/>
      <c r="E287" s="220"/>
      <c r="F287" s="220"/>
      <c r="G287" s="220"/>
      <c r="H287" s="220"/>
      <c r="I287" s="220"/>
      <c r="J287" s="220"/>
      <c r="K287" s="220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</row>
    <row r="288" spans="1:49" s="207" customFormat="1" x14ac:dyDescent="0.25">
      <c r="A288" s="47"/>
      <c r="B288" s="47"/>
      <c r="C288" s="47"/>
      <c r="D288" s="208"/>
      <c r="E288" s="220"/>
      <c r="F288" s="220"/>
      <c r="G288" s="220"/>
      <c r="H288" s="220"/>
      <c r="I288" s="220"/>
      <c r="J288" s="220"/>
      <c r="K288" s="220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</row>
    <row r="289" spans="1:49" s="207" customFormat="1" x14ac:dyDescent="0.25">
      <c r="A289" s="47"/>
      <c r="B289" s="47"/>
      <c r="C289" s="47"/>
      <c r="D289" s="208"/>
      <c r="E289" s="220"/>
      <c r="F289" s="220"/>
      <c r="G289" s="220"/>
      <c r="H289" s="220"/>
      <c r="I289" s="220"/>
      <c r="J289" s="220"/>
      <c r="K289" s="220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</row>
    <row r="290" spans="1:49" s="207" customFormat="1" x14ac:dyDescent="0.25">
      <c r="A290" s="47"/>
      <c r="B290" s="47"/>
      <c r="C290" s="47"/>
      <c r="D290" s="208"/>
      <c r="E290" s="220"/>
      <c r="F290" s="220"/>
      <c r="G290" s="220"/>
      <c r="H290" s="220"/>
      <c r="I290" s="220"/>
      <c r="J290" s="220"/>
      <c r="K290" s="220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</row>
    <row r="291" spans="1:49" s="207" customFormat="1" x14ac:dyDescent="0.25">
      <c r="A291" s="47"/>
      <c r="B291" s="47"/>
      <c r="C291" s="47"/>
      <c r="D291" s="208"/>
      <c r="E291" s="220"/>
      <c r="F291" s="220"/>
      <c r="G291" s="220"/>
      <c r="H291" s="220"/>
      <c r="I291" s="220"/>
      <c r="J291" s="220"/>
      <c r="K291" s="220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</row>
    <row r="292" spans="1:49" s="207" customFormat="1" x14ac:dyDescent="0.25">
      <c r="A292" s="47"/>
      <c r="B292" s="47"/>
      <c r="C292" s="47"/>
      <c r="D292" s="208"/>
      <c r="E292" s="220"/>
      <c r="F292" s="220"/>
      <c r="G292" s="220"/>
      <c r="H292" s="220"/>
      <c r="I292" s="220"/>
      <c r="J292" s="220"/>
      <c r="K292" s="220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</row>
    <row r="293" spans="1:49" s="207" customFormat="1" x14ac:dyDescent="0.25">
      <c r="A293" s="47"/>
      <c r="B293" s="47"/>
      <c r="C293" s="47"/>
      <c r="D293" s="208"/>
      <c r="E293" s="220"/>
      <c r="F293" s="220"/>
      <c r="G293" s="220"/>
      <c r="H293" s="220"/>
      <c r="I293" s="220"/>
      <c r="J293" s="220"/>
      <c r="K293" s="220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</row>
    <row r="294" spans="1:49" s="207" customFormat="1" x14ac:dyDescent="0.25">
      <c r="A294" s="47"/>
      <c r="B294" s="47"/>
      <c r="C294" s="47"/>
      <c r="D294" s="208"/>
      <c r="E294" s="220"/>
      <c r="F294" s="220"/>
      <c r="G294" s="220"/>
      <c r="H294" s="220"/>
      <c r="I294" s="220"/>
      <c r="J294" s="220"/>
      <c r="K294" s="220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</row>
    <row r="295" spans="1:49" s="207" customFormat="1" x14ac:dyDescent="0.25">
      <c r="A295" s="47"/>
      <c r="B295" s="47"/>
      <c r="C295" s="47"/>
      <c r="D295" s="208"/>
      <c r="E295" s="220"/>
      <c r="F295" s="220"/>
      <c r="G295" s="220"/>
      <c r="H295" s="220"/>
      <c r="I295" s="220"/>
      <c r="J295" s="220"/>
      <c r="K295" s="220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</row>
    <row r="296" spans="1:49" s="207" customFormat="1" x14ac:dyDescent="0.25">
      <c r="A296" s="47"/>
      <c r="B296" s="47"/>
      <c r="C296" s="47"/>
      <c r="D296" s="208"/>
      <c r="E296" s="220"/>
      <c r="F296" s="220"/>
      <c r="G296" s="220"/>
      <c r="H296" s="220"/>
      <c r="I296" s="220"/>
      <c r="J296" s="220"/>
      <c r="K296" s="220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</row>
    <row r="297" spans="1:49" s="207" customFormat="1" x14ac:dyDescent="0.25">
      <c r="A297" s="47"/>
      <c r="B297" s="47"/>
      <c r="C297" s="47"/>
      <c r="D297" s="208"/>
      <c r="E297" s="220"/>
      <c r="F297" s="220"/>
      <c r="G297" s="220"/>
      <c r="H297" s="220"/>
      <c r="I297" s="220"/>
      <c r="J297" s="220"/>
      <c r="K297" s="220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</row>
    <row r="298" spans="1:49" s="207" customFormat="1" x14ac:dyDescent="0.25">
      <c r="A298" s="47"/>
      <c r="B298" s="47"/>
      <c r="C298" s="47"/>
      <c r="D298" s="208"/>
      <c r="E298" s="220"/>
      <c r="F298" s="220"/>
      <c r="G298" s="220"/>
      <c r="H298" s="220"/>
      <c r="I298" s="220"/>
      <c r="J298" s="220"/>
      <c r="K298" s="220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</row>
    <row r="299" spans="1:49" s="207" customFormat="1" x14ac:dyDescent="0.25">
      <c r="A299" s="47"/>
      <c r="B299" s="47"/>
      <c r="C299" s="47"/>
      <c r="D299" s="208"/>
      <c r="E299" s="220"/>
      <c r="F299" s="220"/>
      <c r="G299" s="220"/>
      <c r="H299" s="220"/>
      <c r="I299" s="220"/>
      <c r="J299" s="220"/>
      <c r="K299" s="220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</row>
    <row r="300" spans="1:49" s="207" customFormat="1" x14ac:dyDescent="0.25">
      <c r="A300" s="47"/>
      <c r="B300" s="47"/>
      <c r="C300" s="47"/>
      <c r="D300" s="208"/>
      <c r="E300" s="220"/>
      <c r="F300" s="220"/>
      <c r="G300" s="220"/>
      <c r="H300" s="220"/>
      <c r="I300" s="220"/>
      <c r="J300" s="220"/>
      <c r="K300" s="220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</row>
    <row r="301" spans="1:49" s="207" customFormat="1" x14ac:dyDescent="0.25">
      <c r="A301" s="47"/>
      <c r="B301" s="47"/>
      <c r="C301" s="47"/>
      <c r="D301" s="208"/>
      <c r="E301" s="220"/>
      <c r="F301" s="220"/>
      <c r="G301" s="220"/>
      <c r="H301" s="220"/>
      <c r="I301" s="220"/>
      <c r="J301" s="220"/>
      <c r="K301" s="220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</row>
    <row r="302" spans="1:49" s="207" customFormat="1" x14ac:dyDescent="0.25">
      <c r="A302" s="47"/>
      <c r="B302" s="47"/>
      <c r="C302" s="47"/>
      <c r="D302" s="208"/>
      <c r="E302" s="220"/>
      <c r="F302" s="220"/>
      <c r="G302" s="220"/>
      <c r="H302" s="220"/>
      <c r="I302" s="220"/>
      <c r="J302" s="220"/>
      <c r="K302" s="220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</row>
    <row r="303" spans="1:49" s="207" customFormat="1" x14ac:dyDescent="0.25">
      <c r="A303" s="47"/>
      <c r="B303" s="47"/>
      <c r="C303" s="47"/>
      <c r="D303" s="208"/>
      <c r="E303" s="220"/>
      <c r="F303" s="220"/>
      <c r="G303" s="220"/>
      <c r="H303" s="220"/>
      <c r="I303" s="220"/>
      <c r="J303" s="220"/>
      <c r="K303" s="220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</row>
    <row r="304" spans="1:49" s="207" customFormat="1" x14ac:dyDescent="0.25">
      <c r="A304" s="47"/>
      <c r="B304" s="47"/>
      <c r="C304" s="47"/>
      <c r="D304" s="208"/>
      <c r="E304" s="220"/>
      <c r="F304" s="220"/>
      <c r="G304" s="220"/>
      <c r="H304" s="220"/>
      <c r="I304" s="220"/>
      <c r="J304" s="220"/>
      <c r="K304" s="220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</row>
    <row r="305" spans="1:49" s="207" customFormat="1" x14ac:dyDescent="0.25">
      <c r="A305" s="47"/>
      <c r="B305" s="47"/>
      <c r="C305" s="47"/>
      <c r="D305" s="208"/>
      <c r="E305" s="220"/>
      <c r="F305" s="220"/>
      <c r="G305" s="220"/>
      <c r="H305" s="220"/>
      <c r="I305" s="220"/>
      <c r="J305" s="220"/>
      <c r="K305" s="220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</row>
    <row r="306" spans="1:49" s="207" customFormat="1" x14ac:dyDescent="0.25">
      <c r="A306" s="47"/>
      <c r="B306" s="47"/>
      <c r="C306" s="47"/>
      <c r="D306" s="208"/>
      <c r="E306" s="220"/>
      <c r="F306" s="220"/>
      <c r="G306" s="220"/>
      <c r="H306" s="220"/>
      <c r="I306" s="220"/>
      <c r="J306" s="220"/>
      <c r="K306" s="220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</row>
    <row r="307" spans="1:49" s="207" customFormat="1" x14ac:dyDescent="0.25">
      <c r="A307" s="47"/>
      <c r="B307" s="47"/>
      <c r="C307" s="47"/>
      <c r="D307" s="208"/>
      <c r="E307" s="220"/>
      <c r="F307" s="220"/>
      <c r="G307" s="220"/>
      <c r="H307" s="220"/>
      <c r="I307" s="220"/>
      <c r="J307" s="220"/>
      <c r="K307" s="220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</row>
    <row r="308" spans="1:49" s="207" customFormat="1" x14ac:dyDescent="0.25">
      <c r="A308" s="47"/>
      <c r="B308" s="47"/>
      <c r="C308" s="47"/>
      <c r="D308" s="208"/>
      <c r="E308" s="220"/>
      <c r="F308" s="220"/>
      <c r="G308" s="220"/>
      <c r="H308" s="220"/>
      <c r="I308" s="220"/>
      <c r="J308" s="220"/>
      <c r="K308" s="220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</row>
    <row r="309" spans="1:49" s="207" customFormat="1" x14ac:dyDescent="0.25">
      <c r="A309" s="47"/>
      <c r="B309" s="47"/>
      <c r="C309" s="47"/>
      <c r="D309" s="208"/>
      <c r="E309" s="220"/>
      <c r="F309" s="220"/>
      <c r="G309" s="220"/>
      <c r="H309" s="220"/>
      <c r="I309" s="220"/>
      <c r="J309" s="220"/>
      <c r="K309" s="220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</row>
    <row r="310" spans="1:49" s="207" customFormat="1" x14ac:dyDescent="0.25">
      <c r="A310" s="47"/>
      <c r="B310" s="47"/>
      <c r="C310" s="47"/>
      <c r="D310" s="208"/>
      <c r="E310" s="220"/>
      <c r="F310" s="220"/>
      <c r="G310" s="220"/>
      <c r="H310" s="220"/>
      <c r="I310" s="220"/>
      <c r="J310" s="220"/>
      <c r="K310" s="220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</row>
    <row r="311" spans="1:49" s="207" customFormat="1" x14ac:dyDescent="0.25">
      <c r="A311" s="47"/>
      <c r="B311" s="47"/>
      <c r="C311" s="47"/>
      <c r="D311" s="208"/>
      <c r="E311" s="220"/>
      <c r="F311" s="220"/>
      <c r="G311" s="220"/>
      <c r="H311" s="220"/>
      <c r="I311" s="220"/>
      <c r="J311" s="220"/>
      <c r="K311" s="220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</row>
    <row r="312" spans="1:49" s="207" customFormat="1" x14ac:dyDescent="0.25">
      <c r="A312" s="47"/>
      <c r="B312" s="47"/>
      <c r="C312" s="47"/>
      <c r="D312" s="208"/>
      <c r="E312" s="220"/>
      <c r="F312" s="220"/>
      <c r="G312" s="220"/>
      <c r="H312" s="220"/>
      <c r="I312" s="220"/>
      <c r="J312" s="220"/>
      <c r="K312" s="220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</row>
    <row r="313" spans="1:49" s="207" customFormat="1" x14ac:dyDescent="0.25">
      <c r="A313" s="47"/>
      <c r="B313" s="47"/>
      <c r="C313" s="47"/>
      <c r="D313" s="208"/>
      <c r="E313" s="220"/>
      <c r="F313" s="220"/>
      <c r="G313" s="220"/>
      <c r="H313" s="220"/>
      <c r="I313" s="220"/>
      <c r="J313" s="220"/>
      <c r="K313" s="220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</row>
    <row r="314" spans="1:49" s="207" customFormat="1" x14ac:dyDescent="0.25">
      <c r="A314" s="47"/>
      <c r="B314" s="47"/>
      <c r="C314" s="47"/>
      <c r="D314" s="208"/>
      <c r="E314" s="220"/>
      <c r="F314" s="220"/>
      <c r="G314" s="220"/>
      <c r="H314" s="220"/>
      <c r="I314" s="220"/>
      <c r="J314" s="220"/>
      <c r="K314" s="220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</row>
    <row r="315" spans="1:49" s="207" customFormat="1" x14ac:dyDescent="0.25">
      <c r="A315" s="47"/>
      <c r="B315" s="47"/>
      <c r="C315" s="47"/>
      <c r="D315" s="208"/>
      <c r="E315" s="220"/>
      <c r="F315" s="220"/>
      <c r="G315" s="220"/>
      <c r="H315" s="220"/>
      <c r="I315" s="220"/>
      <c r="J315" s="220"/>
      <c r="K315" s="220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</row>
    <row r="316" spans="1:49" s="207" customFormat="1" x14ac:dyDescent="0.25">
      <c r="A316" s="47"/>
      <c r="B316" s="47"/>
      <c r="C316" s="47"/>
      <c r="D316" s="208"/>
      <c r="E316" s="220"/>
      <c r="F316" s="220"/>
      <c r="G316" s="220"/>
      <c r="H316" s="220"/>
      <c r="I316" s="220"/>
      <c r="J316" s="220"/>
      <c r="K316" s="220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</row>
    <row r="317" spans="1:49" s="207" customFormat="1" x14ac:dyDescent="0.25">
      <c r="A317" s="47"/>
      <c r="B317" s="47"/>
      <c r="C317" s="47"/>
      <c r="D317" s="208"/>
      <c r="E317" s="220"/>
      <c r="F317" s="220"/>
      <c r="G317" s="220"/>
      <c r="H317" s="220"/>
      <c r="I317" s="220"/>
      <c r="J317" s="220"/>
      <c r="K317" s="220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</row>
    <row r="318" spans="1:49" s="207" customFormat="1" x14ac:dyDescent="0.25">
      <c r="A318" s="47"/>
      <c r="B318" s="47"/>
      <c r="C318" s="47"/>
      <c r="D318" s="208"/>
      <c r="E318" s="220"/>
      <c r="F318" s="220"/>
      <c r="G318" s="220"/>
      <c r="H318" s="220"/>
      <c r="I318" s="220"/>
      <c r="J318" s="220"/>
      <c r="K318" s="220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</row>
    <row r="319" spans="1:49" s="207" customFormat="1" x14ac:dyDescent="0.25">
      <c r="A319" s="47"/>
      <c r="B319" s="47"/>
      <c r="C319" s="47"/>
      <c r="D319" s="208"/>
      <c r="E319" s="220"/>
      <c r="F319" s="220"/>
      <c r="G319" s="220"/>
      <c r="H319" s="220"/>
      <c r="I319" s="220"/>
      <c r="J319" s="220"/>
      <c r="K319" s="220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</row>
    <row r="320" spans="1:49" s="207" customFormat="1" x14ac:dyDescent="0.25">
      <c r="A320" s="47"/>
      <c r="B320" s="47"/>
      <c r="C320" s="47"/>
      <c r="D320" s="208"/>
      <c r="E320" s="220"/>
      <c r="F320" s="220"/>
      <c r="G320" s="220"/>
      <c r="H320" s="220"/>
      <c r="I320" s="220"/>
      <c r="J320" s="220"/>
      <c r="K320" s="220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</row>
    <row r="321" spans="1:49" s="207" customFormat="1" x14ac:dyDescent="0.25">
      <c r="A321" s="47"/>
      <c r="B321" s="47"/>
      <c r="C321" s="47"/>
      <c r="D321" s="208"/>
      <c r="E321" s="220"/>
      <c r="F321" s="220"/>
      <c r="G321" s="220"/>
      <c r="H321" s="220"/>
      <c r="I321" s="220"/>
      <c r="J321" s="220"/>
      <c r="K321" s="220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</row>
    <row r="322" spans="1:49" s="207" customFormat="1" x14ac:dyDescent="0.25">
      <c r="A322" s="47"/>
      <c r="B322" s="47"/>
      <c r="C322" s="47"/>
      <c r="D322" s="208"/>
      <c r="E322" s="220"/>
      <c r="F322" s="220"/>
      <c r="G322" s="220"/>
      <c r="H322" s="220"/>
      <c r="I322" s="220"/>
      <c r="J322" s="220"/>
      <c r="K322" s="220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</row>
    <row r="323" spans="1:49" s="207" customFormat="1" x14ac:dyDescent="0.25">
      <c r="A323" s="47"/>
      <c r="B323" s="47"/>
      <c r="C323" s="47"/>
      <c r="D323" s="208"/>
      <c r="E323" s="220"/>
      <c r="F323" s="220"/>
      <c r="G323" s="220"/>
      <c r="H323" s="220"/>
      <c r="I323" s="220"/>
      <c r="J323" s="220"/>
      <c r="K323" s="220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</row>
    <row r="324" spans="1:49" s="207" customFormat="1" x14ac:dyDescent="0.25">
      <c r="A324" s="47"/>
      <c r="B324" s="47"/>
      <c r="C324" s="47"/>
      <c r="D324" s="208"/>
      <c r="E324" s="220"/>
      <c r="F324" s="220"/>
      <c r="G324" s="220"/>
      <c r="H324" s="220"/>
      <c r="I324" s="220"/>
      <c r="J324" s="220"/>
      <c r="K324" s="220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</row>
    <row r="325" spans="1:49" s="207" customFormat="1" x14ac:dyDescent="0.25">
      <c r="A325" s="47"/>
      <c r="B325" s="47"/>
      <c r="C325" s="47"/>
      <c r="D325" s="208"/>
      <c r="E325" s="220"/>
      <c r="F325" s="220"/>
      <c r="G325" s="220"/>
      <c r="H325" s="220"/>
      <c r="I325" s="220"/>
      <c r="J325" s="220"/>
      <c r="K325" s="220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</row>
    <row r="326" spans="1:49" s="207" customFormat="1" x14ac:dyDescent="0.25">
      <c r="A326" s="47"/>
      <c r="B326" s="47"/>
      <c r="C326" s="47"/>
      <c r="D326" s="208"/>
      <c r="E326" s="220"/>
      <c r="F326" s="220"/>
      <c r="G326" s="220"/>
      <c r="H326" s="220"/>
      <c r="I326" s="220"/>
      <c r="J326" s="220"/>
      <c r="K326" s="220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</row>
    <row r="327" spans="1:49" s="207" customFormat="1" x14ac:dyDescent="0.25">
      <c r="A327" s="47"/>
      <c r="B327" s="47"/>
      <c r="C327" s="47"/>
      <c r="D327" s="208"/>
      <c r="E327" s="220"/>
      <c r="F327" s="220"/>
      <c r="G327" s="220"/>
      <c r="H327" s="220"/>
      <c r="I327" s="220"/>
      <c r="J327" s="220"/>
      <c r="K327" s="220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</row>
    <row r="328" spans="1:49" s="207" customFormat="1" x14ac:dyDescent="0.25">
      <c r="A328" s="47"/>
      <c r="B328" s="47"/>
      <c r="C328" s="47"/>
      <c r="D328" s="208"/>
      <c r="E328" s="220"/>
      <c r="F328" s="220"/>
      <c r="G328" s="220"/>
      <c r="H328" s="220"/>
      <c r="I328" s="220"/>
      <c r="J328" s="220"/>
      <c r="K328" s="220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</row>
    <row r="329" spans="1:49" s="207" customFormat="1" x14ac:dyDescent="0.25">
      <c r="A329" s="47"/>
      <c r="B329" s="47"/>
      <c r="C329" s="47"/>
      <c r="D329" s="208"/>
      <c r="E329" s="220"/>
      <c r="F329" s="220"/>
      <c r="G329" s="220"/>
      <c r="H329" s="220"/>
      <c r="I329" s="220"/>
      <c r="J329" s="220"/>
      <c r="K329" s="220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</row>
    <row r="330" spans="1:49" s="207" customFormat="1" x14ac:dyDescent="0.25">
      <c r="A330" s="47"/>
      <c r="B330" s="47"/>
      <c r="C330" s="47"/>
      <c r="D330" s="208"/>
      <c r="E330" s="220"/>
      <c r="F330" s="220"/>
      <c r="G330" s="220"/>
      <c r="H330" s="220"/>
      <c r="I330" s="220"/>
      <c r="J330" s="220"/>
      <c r="K330" s="220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</row>
    <row r="331" spans="1:49" s="207" customFormat="1" x14ac:dyDescent="0.25">
      <c r="A331" s="47"/>
      <c r="B331" s="47"/>
      <c r="C331" s="47"/>
      <c r="D331" s="208"/>
      <c r="E331" s="220"/>
      <c r="F331" s="220"/>
      <c r="G331" s="220"/>
      <c r="H331" s="220"/>
      <c r="I331" s="220"/>
      <c r="J331" s="220"/>
      <c r="K331" s="220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</row>
    <row r="332" spans="1:49" s="207" customFormat="1" x14ac:dyDescent="0.25">
      <c r="A332" s="47"/>
      <c r="B332" s="47"/>
      <c r="C332" s="47"/>
      <c r="D332" s="208"/>
      <c r="E332" s="220"/>
      <c r="F332" s="220"/>
      <c r="G332" s="220"/>
      <c r="H332" s="220"/>
      <c r="I332" s="220"/>
      <c r="J332" s="220"/>
      <c r="K332" s="220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</row>
    <row r="333" spans="1:49" s="207" customFormat="1" x14ac:dyDescent="0.25">
      <c r="A333" s="47"/>
      <c r="B333" s="47"/>
      <c r="C333" s="47"/>
      <c r="D333" s="208"/>
      <c r="E333" s="220"/>
      <c r="F333" s="220"/>
      <c r="G333" s="220"/>
      <c r="H333" s="220"/>
      <c r="I333" s="220"/>
      <c r="J333" s="220"/>
      <c r="K333" s="220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</row>
    <row r="334" spans="1:49" s="207" customFormat="1" x14ac:dyDescent="0.25">
      <c r="A334" s="47"/>
      <c r="B334" s="47"/>
      <c r="C334" s="47"/>
      <c r="D334" s="208"/>
      <c r="E334" s="220"/>
      <c r="F334" s="220"/>
      <c r="G334" s="220"/>
      <c r="H334" s="220"/>
      <c r="I334" s="220"/>
      <c r="J334" s="220"/>
      <c r="K334" s="220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</row>
    <row r="335" spans="1:49" s="207" customFormat="1" x14ac:dyDescent="0.25">
      <c r="A335" s="47"/>
      <c r="B335" s="47"/>
      <c r="C335" s="47"/>
      <c r="D335" s="208"/>
      <c r="E335" s="220"/>
      <c r="F335" s="220"/>
      <c r="G335" s="220"/>
      <c r="H335" s="220"/>
      <c r="I335" s="220"/>
      <c r="J335" s="220"/>
      <c r="K335" s="220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</row>
    <row r="336" spans="1:49" s="207" customFormat="1" x14ac:dyDescent="0.25">
      <c r="A336" s="47"/>
      <c r="B336" s="47"/>
      <c r="C336" s="47"/>
      <c r="D336" s="208"/>
      <c r="E336" s="220"/>
      <c r="F336" s="220"/>
      <c r="G336" s="220"/>
      <c r="H336" s="220"/>
      <c r="I336" s="220"/>
      <c r="J336" s="220"/>
      <c r="K336" s="220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</row>
    <row r="337" spans="1:49" s="207" customFormat="1" x14ac:dyDescent="0.25">
      <c r="A337" s="47"/>
      <c r="B337" s="47"/>
      <c r="C337" s="47"/>
      <c r="D337" s="208"/>
      <c r="E337" s="220"/>
      <c r="F337" s="220"/>
      <c r="G337" s="220"/>
      <c r="H337" s="220"/>
      <c r="I337" s="220"/>
      <c r="J337" s="220"/>
      <c r="K337" s="220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</row>
    <row r="338" spans="1:49" s="207" customFormat="1" x14ac:dyDescent="0.25">
      <c r="A338" s="47"/>
      <c r="B338" s="47"/>
      <c r="C338" s="47"/>
      <c r="D338" s="208"/>
      <c r="E338" s="220"/>
      <c r="F338" s="220"/>
      <c r="G338" s="220"/>
      <c r="H338" s="220"/>
      <c r="I338" s="220"/>
      <c r="J338" s="220"/>
      <c r="K338" s="220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</row>
    <row r="339" spans="1:49" s="207" customFormat="1" x14ac:dyDescent="0.25">
      <c r="A339" s="47"/>
      <c r="B339" s="47"/>
      <c r="C339" s="47"/>
      <c r="D339" s="208"/>
      <c r="E339" s="220"/>
      <c r="F339" s="220"/>
      <c r="G339" s="220"/>
      <c r="H339" s="220"/>
      <c r="I339" s="220"/>
      <c r="J339" s="220"/>
      <c r="K339" s="220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</row>
    <row r="340" spans="1:49" s="207" customFormat="1" x14ac:dyDescent="0.25">
      <c r="A340" s="47"/>
      <c r="B340" s="47"/>
      <c r="C340" s="47"/>
      <c r="D340" s="208"/>
      <c r="E340" s="220"/>
      <c r="F340" s="220"/>
      <c r="G340" s="220"/>
      <c r="H340" s="220"/>
      <c r="I340" s="220"/>
      <c r="J340" s="220"/>
      <c r="K340" s="220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</row>
    <row r="341" spans="1:49" s="207" customFormat="1" x14ac:dyDescent="0.25">
      <c r="A341" s="47"/>
      <c r="B341" s="47"/>
      <c r="C341" s="47"/>
      <c r="D341" s="208"/>
      <c r="E341" s="220"/>
      <c r="F341" s="220"/>
      <c r="G341" s="220"/>
      <c r="H341" s="220"/>
      <c r="I341" s="220"/>
      <c r="J341" s="220"/>
      <c r="K341" s="220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</row>
    <row r="342" spans="1:49" s="207" customFormat="1" x14ac:dyDescent="0.25">
      <c r="A342" s="47"/>
      <c r="B342" s="47"/>
      <c r="C342" s="47"/>
      <c r="D342" s="208"/>
      <c r="E342" s="220"/>
      <c r="F342" s="220"/>
      <c r="G342" s="220"/>
      <c r="H342" s="220"/>
      <c r="I342" s="220"/>
      <c r="J342" s="220"/>
      <c r="K342" s="220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</row>
    <row r="343" spans="1:49" s="207" customFormat="1" x14ac:dyDescent="0.25">
      <c r="A343" s="47"/>
      <c r="B343" s="47"/>
      <c r="C343" s="47"/>
      <c r="D343" s="208"/>
      <c r="E343" s="220"/>
      <c r="F343" s="220"/>
      <c r="G343" s="220"/>
      <c r="H343" s="220"/>
      <c r="I343" s="220"/>
      <c r="J343" s="220"/>
      <c r="K343" s="220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</row>
    <row r="344" spans="1:49" s="207" customFormat="1" x14ac:dyDescent="0.25">
      <c r="A344" s="47"/>
      <c r="B344" s="47"/>
      <c r="C344" s="47"/>
      <c r="D344" s="208"/>
      <c r="E344" s="220"/>
      <c r="F344" s="220"/>
      <c r="G344" s="220"/>
      <c r="H344" s="220"/>
      <c r="I344" s="220"/>
      <c r="J344" s="220"/>
      <c r="K344" s="220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</row>
    <row r="345" spans="1:49" s="207" customFormat="1" x14ac:dyDescent="0.25">
      <c r="A345" s="47"/>
      <c r="B345" s="47"/>
      <c r="C345" s="47"/>
      <c r="D345" s="208"/>
      <c r="E345" s="220"/>
      <c r="F345" s="220"/>
      <c r="G345" s="220"/>
      <c r="H345" s="220"/>
      <c r="I345" s="220"/>
      <c r="J345" s="220"/>
      <c r="K345" s="220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</row>
    <row r="346" spans="1:49" s="207" customFormat="1" x14ac:dyDescent="0.25">
      <c r="A346" s="47"/>
      <c r="B346" s="47"/>
      <c r="C346" s="47"/>
      <c r="D346" s="208"/>
      <c r="E346" s="220"/>
      <c r="F346" s="220"/>
      <c r="G346" s="220"/>
      <c r="H346" s="220"/>
      <c r="I346" s="220"/>
      <c r="J346" s="220"/>
      <c r="K346" s="220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</row>
    <row r="347" spans="1:49" s="207" customFormat="1" x14ac:dyDescent="0.25">
      <c r="A347" s="47"/>
      <c r="B347" s="47"/>
      <c r="C347" s="47"/>
      <c r="D347" s="208"/>
      <c r="E347" s="220"/>
      <c r="F347" s="220"/>
      <c r="G347" s="220"/>
      <c r="H347" s="220"/>
      <c r="I347" s="220"/>
      <c r="J347" s="220"/>
      <c r="K347" s="220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</row>
    <row r="348" spans="1:49" s="207" customFormat="1" x14ac:dyDescent="0.25">
      <c r="A348" s="47"/>
      <c r="B348" s="47"/>
      <c r="C348" s="47"/>
      <c r="D348" s="208"/>
      <c r="E348" s="220"/>
      <c r="F348" s="220"/>
      <c r="G348" s="220"/>
      <c r="H348" s="220"/>
      <c r="I348" s="220"/>
      <c r="J348" s="220"/>
      <c r="K348" s="220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</row>
    <row r="349" spans="1:49" s="207" customFormat="1" x14ac:dyDescent="0.25">
      <c r="A349" s="47"/>
      <c r="B349" s="47"/>
      <c r="C349" s="47"/>
      <c r="D349" s="208"/>
      <c r="E349" s="220"/>
      <c r="F349" s="220"/>
      <c r="G349" s="220"/>
      <c r="H349" s="220"/>
      <c r="I349" s="220"/>
      <c r="J349" s="220"/>
      <c r="K349" s="220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</row>
    <row r="350" spans="1:49" s="207" customFormat="1" x14ac:dyDescent="0.25">
      <c r="A350" s="47"/>
      <c r="B350" s="47"/>
      <c r="C350" s="47"/>
      <c r="D350" s="208"/>
      <c r="E350" s="220"/>
      <c r="F350" s="220"/>
      <c r="G350" s="220"/>
      <c r="H350" s="220"/>
      <c r="I350" s="220"/>
      <c r="J350" s="220"/>
      <c r="K350" s="220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</row>
    <row r="351" spans="1:49" s="207" customFormat="1" x14ac:dyDescent="0.25">
      <c r="A351" s="47"/>
      <c r="B351" s="47"/>
      <c r="C351" s="47"/>
      <c r="D351" s="208"/>
      <c r="E351" s="220"/>
      <c r="F351" s="220"/>
      <c r="G351" s="220"/>
      <c r="H351" s="220"/>
      <c r="I351" s="220"/>
      <c r="J351" s="220"/>
      <c r="K351" s="220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</row>
    <row r="352" spans="1:49" s="207" customFormat="1" x14ac:dyDescent="0.25">
      <c r="A352" s="47"/>
      <c r="B352" s="47"/>
      <c r="C352" s="47"/>
      <c r="D352" s="208"/>
      <c r="E352" s="220"/>
      <c r="F352" s="220"/>
      <c r="G352" s="220"/>
      <c r="H352" s="220"/>
      <c r="I352" s="220"/>
      <c r="J352" s="220"/>
      <c r="K352" s="220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</row>
    <row r="353" spans="1:49" s="207" customFormat="1" x14ac:dyDescent="0.25">
      <c r="A353" s="47"/>
      <c r="B353" s="47"/>
      <c r="C353" s="47"/>
      <c r="D353" s="208"/>
      <c r="E353" s="220"/>
      <c r="F353" s="220"/>
      <c r="G353" s="220"/>
      <c r="H353" s="220"/>
      <c r="I353" s="220"/>
      <c r="J353" s="220"/>
      <c r="K353" s="220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</row>
    <row r="354" spans="1:49" s="207" customFormat="1" x14ac:dyDescent="0.25">
      <c r="A354" s="47"/>
      <c r="B354" s="47"/>
      <c r="C354" s="47"/>
      <c r="D354" s="208"/>
      <c r="E354" s="220"/>
      <c r="F354" s="220"/>
      <c r="G354" s="220"/>
      <c r="H354" s="220"/>
      <c r="I354" s="220"/>
      <c r="J354" s="220"/>
      <c r="K354" s="220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</row>
    <row r="355" spans="1:49" s="207" customFormat="1" x14ac:dyDescent="0.25">
      <c r="A355" s="47"/>
      <c r="B355" s="47"/>
      <c r="C355" s="47"/>
      <c r="D355" s="208"/>
      <c r="E355" s="220"/>
      <c r="F355" s="220"/>
      <c r="G355" s="220"/>
      <c r="H355" s="220"/>
      <c r="I355" s="220"/>
      <c r="J355" s="220"/>
      <c r="K355" s="220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</row>
    <row r="356" spans="1:49" s="207" customFormat="1" x14ac:dyDescent="0.25">
      <c r="A356" s="47"/>
      <c r="B356" s="47"/>
      <c r="C356" s="47"/>
      <c r="D356" s="208"/>
      <c r="E356" s="220"/>
      <c r="F356" s="220"/>
      <c r="G356" s="220"/>
      <c r="H356" s="220"/>
      <c r="I356" s="220"/>
      <c r="J356" s="220"/>
      <c r="K356" s="220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</row>
    <row r="357" spans="1:49" s="207" customFormat="1" x14ac:dyDescent="0.25">
      <c r="A357" s="47"/>
      <c r="B357" s="47"/>
      <c r="C357" s="47"/>
      <c r="D357" s="208"/>
      <c r="E357" s="220"/>
      <c r="F357" s="220"/>
      <c r="G357" s="220"/>
      <c r="H357" s="220"/>
      <c r="I357" s="220"/>
      <c r="J357" s="220"/>
      <c r="K357" s="220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</row>
    <row r="358" spans="1:49" s="207" customFormat="1" x14ac:dyDescent="0.25">
      <c r="A358" s="47"/>
      <c r="B358" s="47"/>
      <c r="C358" s="47"/>
      <c r="D358" s="208"/>
      <c r="E358" s="220"/>
      <c r="F358" s="220"/>
      <c r="G358" s="220"/>
      <c r="H358" s="220"/>
      <c r="I358" s="220"/>
      <c r="J358" s="220"/>
      <c r="K358" s="220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</row>
    <row r="359" spans="1:49" s="207" customFormat="1" x14ac:dyDescent="0.25">
      <c r="A359" s="47"/>
      <c r="B359" s="47"/>
      <c r="C359" s="47"/>
      <c r="D359" s="208"/>
      <c r="E359" s="220"/>
      <c r="F359" s="220"/>
      <c r="G359" s="220"/>
      <c r="H359" s="220"/>
      <c r="I359" s="220"/>
      <c r="J359" s="220"/>
      <c r="K359" s="220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</row>
    <row r="360" spans="1:49" s="207" customFormat="1" x14ac:dyDescent="0.25">
      <c r="A360" s="47"/>
      <c r="B360" s="47"/>
      <c r="C360" s="47"/>
      <c r="D360" s="208"/>
      <c r="E360" s="220"/>
      <c r="F360" s="220"/>
      <c r="G360" s="220"/>
      <c r="H360" s="220"/>
      <c r="I360" s="220"/>
      <c r="J360" s="220"/>
      <c r="K360" s="220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</row>
    <row r="361" spans="1:49" s="207" customFormat="1" x14ac:dyDescent="0.25">
      <c r="A361" s="47"/>
      <c r="B361" s="47"/>
      <c r="C361" s="47"/>
      <c r="D361" s="208"/>
      <c r="E361" s="220"/>
      <c r="F361" s="220"/>
      <c r="G361" s="220"/>
      <c r="H361" s="220"/>
      <c r="I361" s="220"/>
      <c r="J361" s="220"/>
      <c r="K361" s="220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</row>
    <row r="362" spans="1:49" s="207" customFormat="1" x14ac:dyDescent="0.25">
      <c r="A362" s="47"/>
      <c r="B362" s="47"/>
      <c r="C362" s="47"/>
      <c r="D362" s="208"/>
      <c r="E362" s="220"/>
      <c r="F362" s="220"/>
      <c r="G362" s="220"/>
      <c r="H362" s="220"/>
      <c r="I362" s="220"/>
      <c r="J362" s="220"/>
      <c r="K362" s="220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</row>
    <row r="363" spans="1:49" s="207" customFormat="1" x14ac:dyDescent="0.25">
      <c r="A363" s="47"/>
      <c r="B363" s="47"/>
      <c r="C363" s="47"/>
      <c r="D363" s="208"/>
      <c r="E363" s="220"/>
      <c r="F363" s="220"/>
      <c r="G363" s="220"/>
      <c r="H363" s="220"/>
      <c r="I363" s="220"/>
      <c r="J363" s="220"/>
      <c r="K363" s="220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</row>
    <row r="364" spans="1:49" s="207" customFormat="1" x14ac:dyDescent="0.25">
      <c r="A364" s="47"/>
      <c r="B364" s="47"/>
      <c r="C364" s="47"/>
      <c r="D364" s="208"/>
      <c r="E364" s="220"/>
      <c r="F364" s="220"/>
      <c r="G364" s="220"/>
      <c r="H364" s="220"/>
      <c r="I364" s="220"/>
      <c r="J364" s="220"/>
      <c r="K364" s="220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</row>
    <row r="365" spans="1:49" s="207" customFormat="1" x14ac:dyDescent="0.25">
      <c r="A365" s="47"/>
      <c r="B365" s="47"/>
      <c r="C365" s="47"/>
      <c r="D365" s="208"/>
      <c r="E365" s="220"/>
      <c r="F365" s="220"/>
      <c r="G365" s="220"/>
      <c r="H365" s="220"/>
      <c r="I365" s="220"/>
      <c r="J365" s="220"/>
      <c r="K365" s="220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</row>
    <row r="366" spans="1:49" s="207" customFormat="1" x14ac:dyDescent="0.25">
      <c r="A366" s="47"/>
      <c r="B366" s="47"/>
      <c r="C366" s="47"/>
      <c r="D366" s="208"/>
      <c r="E366" s="220"/>
      <c r="F366" s="220"/>
      <c r="G366" s="220"/>
      <c r="H366" s="220"/>
      <c r="I366" s="220"/>
      <c r="J366" s="220"/>
      <c r="K366" s="220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</row>
    <row r="367" spans="1:49" s="207" customFormat="1" x14ac:dyDescent="0.25">
      <c r="A367" s="47"/>
      <c r="B367" s="47"/>
      <c r="C367" s="47"/>
      <c r="D367" s="208"/>
      <c r="E367" s="220"/>
      <c r="F367" s="220"/>
      <c r="G367" s="220"/>
      <c r="H367" s="220"/>
      <c r="I367" s="220"/>
      <c r="J367" s="220"/>
      <c r="K367" s="220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</row>
    <row r="368" spans="1:49" s="207" customFormat="1" x14ac:dyDescent="0.25">
      <c r="A368" s="47"/>
      <c r="B368" s="47"/>
      <c r="C368" s="47"/>
      <c r="D368" s="208"/>
      <c r="E368" s="220"/>
      <c r="F368" s="220"/>
      <c r="G368" s="220"/>
      <c r="H368" s="220"/>
      <c r="I368" s="220"/>
      <c r="J368" s="220"/>
      <c r="K368" s="220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</row>
    <row r="369" spans="1:49" s="207" customFormat="1" x14ac:dyDescent="0.25">
      <c r="A369" s="47"/>
      <c r="B369" s="47"/>
      <c r="C369" s="47"/>
      <c r="D369" s="208"/>
      <c r="E369" s="220"/>
      <c r="F369" s="220"/>
      <c r="G369" s="220"/>
      <c r="H369" s="220"/>
      <c r="I369" s="220"/>
      <c r="J369" s="220"/>
      <c r="K369" s="220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</row>
    <row r="370" spans="1:49" s="207" customFormat="1" x14ac:dyDescent="0.25">
      <c r="A370" s="47"/>
      <c r="B370" s="47"/>
      <c r="C370" s="47"/>
      <c r="D370" s="208"/>
      <c r="E370" s="220"/>
      <c r="F370" s="220"/>
      <c r="G370" s="220"/>
      <c r="H370" s="220"/>
      <c r="I370" s="220"/>
      <c r="J370" s="220"/>
      <c r="K370" s="220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</row>
    <row r="371" spans="1:49" s="207" customFormat="1" x14ac:dyDescent="0.25">
      <c r="A371" s="47"/>
      <c r="B371" s="47"/>
      <c r="C371" s="47"/>
      <c r="D371" s="208"/>
      <c r="E371" s="220"/>
      <c r="F371" s="220"/>
      <c r="G371" s="220"/>
      <c r="H371" s="220"/>
      <c r="I371" s="220"/>
      <c r="J371" s="220"/>
      <c r="K371" s="220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</row>
    <row r="372" spans="1:49" s="207" customFormat="1" x14ac:dyDescent="0.25">
      <c r="A372" s="47"/>
      <c r="B372" s="47"/>
      <c r="C372" s="47"/>
      <c r="D372" s="208"/>
      <c r="E372" s="220"/>
      <c r="F372" s="220"/>
      <c r="G372" s="220"/>
      <c r="H372" s="220"/>
      <c r="I372" s="220"/>
      <c r="J372" s="220"/>
      <c r="K372" s="220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</row>
    <row r="373" spans="1:49" s="207" customFormat="1" x14ac:dyDescent="0.25">
      <c r="A373" s="47"/>
      <c r="B373" s="47"/>
      <c r="C373" s="47"/>
      <c r="D373" s="208"/>
      <c r="E373" s="220"/>
      <c r="F373" s="220"/>
      <c r="G373" s="220"/>
      <c r="H373" s="220"/>
      <c r="I373" s="220"/>
      <c r="J373" s="220"/>
      <c r="K373" s="220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</row>
    <row r="374" spans="1:49" s="207" customFormat="1" x14ac:dyDescent="0.25">
      <c r="A374" s="47"/>
      <c r="B374" s="47"/>
      <c r="C374" s="47"/>
      <c r="D374" s="208"/>
      <c r="E374" s="220"/>
      <c r="F374" s="220"/>
      <c r="G374" s="220"/>
      <c r="H374" s="220"/>
      <c r="I374" s="220"/>
      <c r="J374" s="220"/>
      <c r="K374" s="220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</row>
    <row r="375" spans="1:49" s="207" customFormat="1" x14ac:dyDescent="0.25">
      <c r="A375" s="47"/>
      <c r="B375" s="47"/>
      <c r="C375" s="47"/>
      <c r="D375" s="208"/>
      <c r="E375" s="220"/>
      <c r="F375" s="220"/>
      <c r="G375" s="220"/>
      <c r="H375" s="220"/>
      <c r="I375" s="220"/>
      <c r="J375" s="220"/>
      <c r="K375" s="220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</row>
    <row r="376" spans="1:49" s="207" customFormat="1" x14ac:dyDescent="0.25">
      <c r="A376" s="47"/>
      <c r="B376" s="47"/>
      <c r="C376" s="47"/>
      <c r="D376" s="208"/>
      <c r="E376" s="220"/>
      <c r="F376" s="220"/>
      <c r="G376" s="220"/>
      <c r="H376" s="220"/>
      <c r="I376" s="220"/>
      <c r="J376" s="220"/>
      <c r="K376" s="220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</row>
    <row r="377" spans="1:49" s="207" customFormat="1" x14ac:dyDescent="0.25">
      <c r="A377" s="47"/>
      <c r="B377" s="47"/>
      <c r="C377" s="47"/>
      <c r="D377" s="208"/>
      <c r="E377" s="220"/>
      <c r="F377" s="220"/>
      <c r="G377" s="220"/>
      <c r="H377" s="220"/>
      <c r="I377" s="220"/>
      <c r="J377" s="220"/>
      <c r="K377" s="220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</row>
    <row r="378" spans="1:49" s="207" customFormat="1" x14ac:dyDescent="0.25">
      <c r="A378" s="47"/>
      <c r="B378" s="47"/>
      <c r="C378" s="47"/>
      <c r="D378" s="208"/>
      <c r="E378" s="220"/>
      <c r="F378" s="220"/>
      <c r="G378" s="220"/>
      <c r="H378" s="220"/>
      <c r="I378" s="220"/>
      <c r="J378" s="220"/>
      <c r="K378" s="220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</row>
    <row r="379" spans="1:49" s="207" customFormat="1" x14ac:dyDescent="0.25">
      <c r="A379" s="47"/>
      <c r="B379" s="47"/>
      <c r="C379" s="47"/>
      <c r="D379" s="208"/>
      <c r="E379" s="220"/>
      <c r="F379" s="220"/>
      <c r="G379" s="220"/>
      <c r="H379" s="220"/>
      <c r="I379" s="220"/>
      <c r="J379" s="220"/>
      <c r="K379" s="220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</row>
    <row r="380" spans="1:49" s="207" customFormat="1" x14ac:dyDescent="0.25">
      <c r="A380" s="47"/>
      <c r="B380" s="47"/>
      <c r="C380" s="47"/>
      <c r="D380" s="208"/>
      <c r="E380" s="220"/>
      <c r="F380" s="220"/>
      <c r="G380" s="220"/>
      <c r="H380" s="220"/>
      <c r="I380" s="220"/>
      <c r="J380" s="220"/>
      <c r="K380" s="220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</row>
    <row r="381" spans="1:49" s="207" customFormat="1" x14ac:dyDescent="0.25">
      <c r="A381" s="47"/>
      <c r="B381" s="47"/>
      <c r="C381" s="47"/>
      <c r="D381" s="208"/>
      <c r="E381" s="220"/>
      <c r="F381" s="220"/>
      <c r="G381" s="220"/>
      <c r="H381" s="220"/>
      <c r="I381" s="220"/>
      <c r="J381" s="220"/>
      <c r="K381" s="220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</row>
    <row r="382" spans="1:49" s="207" customFormat="1" x14ac:dyDescent="0.25">
      <c r="A382" s="47"/>
      <c r="B382" s="47"/>
      <c r="C382" s="47"/>
      <c r="D382" s="208"/>
      <c r="E382" s="220"/>
      <c r="F382" s="220"/>
      <c r="G382" s="220"/>
      <c r="H382" s="220"/>
      <c r="I382" s="220"/>
      <c r="J382" s="220"/>
      <c r="K382" s="220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</row>
    <row r="383" spans="1:49" s="207" customFormat="1" x14ac:dyDescent="0.25">
      <c r="A383" s="47"/>
      <c r="B383" s="47"/>
      <c r="C383" s="47"/>
      <c r="D383" s="208"/>
      <c r="E383" s="220"/>
      <c r="F383" s="220"/>
      <c r="G383" s="220"/>
      <c r="H383" s="220"/>
      <c r="I383" s="220"/>
      <c r="J383" s="220"/>
      <c r="K383" s="220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</row>
    <row r="384" spans="1:49" s="207" customFormat="1" x14ac:dyDescent="0.25">
      <c r="A384" s="47"/>
      <c r="B384" s="47"/>
      <c r="C384" s="47"/>
      <c r="D384" s="208"/>
      <c r="E384" s="220"/>
      <c r="F384" s="220"/>
      <c r="G384" s="220"/>
      <c r="H384" s="220"/>
      <c r="I384" s="220"/>
      <c r="J384" s="220"/>
      <c r="K384" s="220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</row>
    <row r="385" spans="1:49" s="207" customFormat="1" x14ac:dyDescent="0.25">
      <c r="A385" s="47"/>
      <c r="B385" s="47"/>
      <c r="C385" s="47"/>
      <c r="D385" s="208"/>
      <c r="E385" s="220"/>
      <c r="F385" s="220"/>
      <c r="G385" s="220"/>
      <c r="H385" s="220"/>
      <c r="I385" s="220"/>
      <c r="J385" s="220"/>
      <c r="K385" s="220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</row>
    <row r="386" spans="1:49" s="207" customFormat="1" x14ac:dyDescent="0.25">
      <c r="A386" s="47"/>
      <c r="B386" s="47"/>
      <c r="C386" s="47"/>
      <c r="D386" s="208"/>
      <c r="E386" s="220"/>
      <c r="F386" s="220"/>
      <c r="G386" s="220"/>
      <c r="H386" s="220"/>
      <c r="I386" s="220"/>
      <c r="J386" s="220"/>
      <c r="K386" s="220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</row>
    <row r="387" spans="1:49" s="207" customFormat="1" x14ac:dyDescent="0.25">
      <c r="A387" s="47"/>
      <c r="B387" s="47"/>
      <c r="C387" s="47"/>
      <c r="D387" s="208"/>
      <c r="E387" s="220"/>
      <c r="F387" s="220"/>
      <c r="G387" s="220"/>
      <c r="H387" s="220"/>
      <c r="I387" s="220"/>
      <c r="J387" s="220"/>
      <c r="K387" s="220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</row>
    <row r="388" spans="1:49" s="207" customFormat="1" x14ac:dyDescent="0.25">
      <c r="A388" s="47"/>
      <c r="B388" s="47"/>
      <c r="C388" s="47"/>
      <c r="D388" s="208"/>
      <c r="E388" s="220"/>
      <c r="F388" s="220"/>
      <c r="G388" s="220"/>
      <c r="H388" s="220"/>
      <c r="I388" s="220"/>
      <c r="J388" s="220"/>
      <c r="K388" s="220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</row>
    <row r="389" spans="1:49" s="207" customFormat="1" x14ac:dyDescent="0.25">
      <c r="A389" s="47"/>
      <c r="B389" s="47"/>
      <c r="C389" s="47"/>
      <c r="D389" s="208"/>
      <c r="E389" s="220"/>
      <c r="F389" s="220"/>
      <c r="G389" s="220"/>
      <c r="H389" s="220"/>
      <c r="I389" s="220"/>
      <c r="J389" s="220"/>
      <c r="K389" s="220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</row>
    <row r="390" spans="1:49" s="207" customFormat="1" x14ac:dyDescent="0.25">
      <c r="A390" s="47"/>
      <c r="B390" s="47"/>
      <c r="C390" s="47"/>
      <c r="D390" s="208"/>
      <c r="E390" s="220"/>
      <c r="F390" s="220"/>
      <c r="G390" s="220"/>
      <c r="H390" s="220"/>
      <c r="I390" s="220"/>
      <c r="J390" s="220"/>
      <c r="K390" s="220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</row>
    <row r="391" spans="1:49" s="207" customFormat="1" x14ac:dyDescent="0.25">
      <c r="A391" s="47"/>
      <c r="B391" s="47"/>
      <c r="C391" s="47"/>
      <c r="D391" s="208"/>
      <c r="E391" s="220"/>
      <c r="F391" s="220"/>
      <c r="G391" s="220"/>
      <c r="H391" s="220"/>
      <c r="I391" s="220"/>
      <c r="J391" s="220"/>
      <c r="K391" s="220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</row>
    <row r="392" spans="1:49" s="207" customFormat="1" x14ac:dyDescent="0.25">
      <c r="A392" s="47"/>
      <c r="B392" s="47"/>
      <c r="C392" s="47"/>
      <c r="D392" s="208"/>
      <c r="E392" s="220"/>
      <c r="F392" s="220"/>
      <c r="G392" s="220"/>
      <c r="H392" s="220"/>
      <c r="I392" s="220"/>
      <c r="J392" s="220"/>
      <c r="K392" s="220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</row>
    <row r="393" spans="1:49" s="207" customFormat="1" x14ac:dyDescent="0.25">
      <c r="A393" s="47"/>
      <c r="B393" s="47"/>
      <c r="C393" s="47"/>
      <c r="D393" s="208"/>
      <c r="E393" s="220"/>
      <c r="F393" s="220"/>
      <c r="G393" s="220"/>
      <c r="H393" s="220"/>
      <c r="I393" s="220"/>
      <c r="J393" s="220"/>
      <c r="K393" s="220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</row>
    <row r="394" spans="1:49" s="207" customFormat="1" x14ac:dyDescent="0.25">
      <c r="A394" s="47"/>
      <c r="B394" s="47"/>
      <c r="C394" s="47"/>
      <c r="D394" s="208"/>
      <c r="E394" s="220"/>
      <c r="F394" s="220"/>
      <c r="G394" s="220"/>
      <c r="H394" s="220"/>
      <c r="I394" s="220"/>
      <c r="J394" s="220"/>
      <c r="K394" s="220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</row>
    <row r="395" spans="1:49" s="207" customFormat="1" x14ac:dyDescent="0.25">
      <c r="A395" s="47"/>
      <c r="B395" s="47"/>
      <c r="C395" s="47"/>
      <c r="D395" s="208"/>
      <c r="E395" s="220"/>
      <c r="F395" s="220"/>
      <c r="G395" s="220"/>
      <c r="H395" s="220"/>
      <c r="I395" s="220"/>
      <c r="J395" s="220"/>
      <c r="K395" s="220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</row>
    <row r="396" spans="1:49" s="207" customFormat="1" x14ac:dyDescent="0.25">
      <c r="A396" s="47"/>
      <c r="B396" s="47"/>
      <c r="C396" s="47"/>
      <c r="D396" s="208"/>
      <c r="E396" s="220"/>
      <c r="F396" s="220"/>
      <c r="G396" s="220"/>
      <c r="H396" s="220"/>
      <c r="I396" s="220"/>
      <c r="J396" s="220"/>
      <c r="K396" s="220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</row>
    <row r="397" spans="1:49" s="207" customFormat="1" x14ac:dyDescent="0.25">
      <c r="A397" s="47"/>
      <c r="B397" s="47"/>
      <c r="C397" s="47"/>
      <c r="D397" s="208"/>
      <c r="E397" s="220"/>
      <c r="F397" s="220"/>
      <c r="G397" s="220"/>
      <c r="H397" s="220"/>
      <c r="I397" s="220"/>
      <c r="J397" s="220"/>
      <c r="K397" s="220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</row>
    <row r="398" spans="1:49" s="207" customFormat="1" x14ac:dyDescent="0.25">
      <c r="A398" s="47"/>
      <c r="B398" s="47"/>
      <c r="C398" s="47"/>
      <c r="D398" s="208"/>
      <c r="E398" s="220"/>
      <c r="F398" s="220"/>
      <c r="G398" s="220"/>
      <c r="H398" s="220"/>
      <c r="I398" s="220"/>
      <c r="J398" s="220"/>
      <c r="K398" s="220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</row>
    <row r="399" spans="1:49" s="207" customFormat="1" x14ac:dyDescent="0.25">
      <c r="A399" s="47"/>
      <c r="B399" s="47"/>
      <c r="C399" s="47"/>
      <c r="D399" s="208"/>
      <c r="E399" s="220"/>
      <c r="F399" s="220"/>
      <c r="G399" s="220"/>
      <c r="H399" s="220"/>
      <c r="I399" s="220"/>
      <c r="J399" s="220"/>
      <c r="K399" s="220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</row>
    <row r="400" spans="1:49" s="207" customFormat="1" x14ac:dyDescent="0.25">
      <c r="A400" s="47"/>
      <c r="B400" s="47"/>
      <c r="C400" s="47"/>
      <c r="D400" s="208"/>
      <c r="E400" s="220"/>
      <c r="F400" s="220"/>
      <c r="G400" s="220"/>
      <c r="H400" s="220"/>
      <c r="I400" s="220"/>
      <c r="J400" s="220"/>
      <c r="K400" s="220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</row>
    <row r="401" spans="1:49" s="207" customFormat="1" x14ac:dyDescent="0.25">
      <c r="A401" s="47"/>
      <c r="B401" s="47"/>
      <c r="C401" s="47"/>
      <c r="D401" s="208"/>
      <c r="E401" s="220"/>
      <c r="F401" s="220"/>
      <c r="G401" s="220"/>
      <c r="H401" s="220"/>
      <c r="I401" s="220"/>
      <c r="J401" s="220"/>
      <c r="K401" s="220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</row>
    <row r="402" spans="1:49" s="207" customFormat="1" x14ac:dyDescent="0.25">
      <c r="A402" s="47"/>
      <c r="B402" s="47"/>
      <c r="C402" s="47"/>
      <c r="D402" s="208"/>
      <c r="E402" s="220"/>
      <c r="F402" s="220"/>
      <c r="G402" s="220"/>
      <c r="H402" s="220"/>
      <c r="I402" s="220"/>
      <c r="J402" s="220"/>
      <c r="K402" s="220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</row>
    <row r="403" spans="1:49" s="207" customFormat="1" x14ac:dyDescent="0.25">
      <c r="A403" s="47"/>
      <c r="B403" s="47"/>
      <c r="C403" s="47"/>
      <c r="D403" s="208"/>
      <c r="E403" s="220"/>
      <c r="F403" s="220"/>
      <c r="G403" s="220"/>
      <c r="H403" s="220"/>
      <c r="I403" s="220"/>
      <c r="J403" s="220"/>
      <c r="K403" s="220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</row>
    <row r="404" spans="1:49" s="207" customFormat="1" x14ac:dyDescent="0.25">
      <c r="A404" s="47"/>
      <c r="B404" s="47"/>
      <c r="C404" s="47"/>
      <c r="D404" s="208"/>
      <c r="E404" s="220"/>
      <c r="F404" s="220"/>
      <c r="G404" s="220"/>
      <c r="H404" s="220"/>
      <c r="I404" s="220"/>
      <c r="J404" s="220"/>
      <c r="K404" s="220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</row>
    <row r="405" spans="1:49" s="207" customFormat="1" x14ac:dyDescent="0.25">
      <c r="A405" s="47"/>
      <c r="B405" s="47"/>
      <c r="C405" s="47"/>
      <c r="D405" s="208"/>
      <c r="E405" s="220"/>
      <c r="F405" s="220"/>
      <c r="G405" s="220"/>
      <c r="H405" s="220"/>
      <c r="I405" s="220"/>
      <c r="J405" s="220"/>
      <c r="K405" s="220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</row>
    <row r="406" spans="1:49" s="207" customFormat="1" x14ac:dyDescent="0.25">
      <c r="A406" s="47"/>
      <c r="B406" s="47"/>
      <c r="C406" s="47"/>
      <c r="D406" s="208"/>
      <c r="E406" s="220"/>
      <c r="F406" s="220"/>
      <c r="G406" s="220"/>
      <c r="H406" s="220"/>
      <c r="I406" s="220"/>
      <c r="J406" s="220"/>
      <c r="K406" s="220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</row>
    <row r="407" spans="1:49" s="207" customFormat="1" x14ac:dyDescent="0.25">
      <c r="A407" s="47"/>
      <c r="B407" s="47"/>
      <c r="C407" s="47"/>
      <c r="D407" s="208"/>
      <c r="E407" s="220"/>
      <c r="F407" s="220"/>
      <c r="G407" s="220"/>
      <c r="H407" s="220"/>
      <c r="I407" s="220"/>
      <c r="J407" s="220"/>
      <c r="K407" s="220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</row>
    <row r="408" spans="1:49" s="207" customFormat="1" x14ac:dyDescent="0.25">
      <c r="A408" s="47"/>
      <c r="B408" s="47"/>
      <c r="C408" s="47"/>
      <c r="D408" s="208"/>
      <c r="E408" s="220"/>
      <c r="F408" s="220"/>
      <c r="G408" s="220"/>
      <c r="H408" s="220"/>
      <c r="I408" s="220"/>
      <c r="J408" s="220"/>
      <c r="K408" s="220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</row>
    <row r="409" spans="1:49" s="207" customFormat="1" x14ac:dyDescent="0.25">
      <c r="A409" s="47"/>
      <c r="B409" s="47"/>
      <c r="C409" s="47"/>
      <c r="D409" s="208"/>
      <c r="E409" s="220"/>
      <c r="F409" s="220"/>
      <c r="G409" s="220"/>
      <c r="H409" s="220"/>
      <c r="I409" s="220"/>
      <c r="J409" s="220"/>
      <c r="K409" s="220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</row>
    <row r="410" spans="1:49" s="207" customFormat="1" x14ac:dyDescent="0.25">
      <c r="A410" s="47"/>
      <c r="B410" s="47"/>
      <c r="C410" s="47"/>
      <c r="D410" s="208"/>
      <c r="E410" s="220"/>
      <c r="F410" s="220"/>
      <c r="G410" s="220"/>
      <c r="H410" s="220"/>
      <c r="I410" s="220"/>
      <c r="J410" s="220"/>
      <c r="K410" s="220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</row>
    <row r="411" spans="1:49" s="207" customFormat="1" x14ac:dyDescent="0.25">
      <c r="A411" s="47"/>
      <c r="B411" s="47"/>
      <c r="C411" s="47"/>
      <c r="D411" s="208"/>
      <c r="E411" s="220"/>
      <c r="F411" s="220"/>
      <c r="G411" s="220"/>
      <c r="H411" s="220"/>
      <c r="I411" s="220"/>
      <c r="J411" s="220"/>
      <c r="K411" s="220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</row>
    <row r="412" spans="1:49" s="207" customFormat="1" x14ac:dyDescent="0.25">
      <c r="A412" s="47"/>
      <c r="B412" s="47"/>
      <c r="C412" s="47"/>
      <c r="D412" s="208"/>
      <c r="E412" s="220"/>
      <c r="F412" s="220"/>
      <c r="G412" s="220"/>
      <c r="H412" s="220"/>
      <c r="I412" s="220"/>
      <c r="J412" s="220"/>
      <c r="K412" s="220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</row>
    <row r="413" spans="1:49" s="207" customFormat="1" x14ac:dyDescent="0.25">
      <c r="A413" s="47"/>
      <c r="B413" s="47"/>
      <c r="C413" s="47"/>
      <c r="D413" s="208"/>
      <c r="E413" s="220"/>
      <c r="F413" s="220"/>
      <c r="G413" s="220"/>
      <c r="H413" s="220"/>
      <c r="I413" s="220"/>
      <c r="J413" s="220"/>
      <c r="K413" s="220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</row>
    <row r="414" spans="1:49" s="207" customFormat="1" x14ac:dyDescent="0.25">
      <c r="A414" s="47"/>
      <c r="B414" s="47"/>
      <c r="C414" s="47"/>
      <c r="D414" s="208"/>
      <c r="E414" s="220"/>
      <c r="F414" s="220"/>
      <c r="G414" s="220"/>
      <c r="H414" s="220"/>
      <c r="I414" s="220"/>
      <c r="J414" s="220"/>
      <c r="K414" s="220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</row>
    <row r="415" spans="1:49" s="207" customFormat="1" x14ac:dyDescent="0.25">
      <c r="A415" s="47"/>
      <c r="B415" s="47"/>
      <c r="C415" s="47"/>
      <c r="D415" s="208"/>
      <c r="E415" s="220"/>
      <c r="F415" s="220"/>
      <c r="G415" s="220"/>
      <c r="H415" s="220"/>
      <c r="I415" s="220"/>
      <c r="J415" s="220"/>
      <c r="K415" s="220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</row>
    <row r="416" spans="1:49" s="207" customFormat="1" x14ac:dyDescent="0.25">
      <c r="A416" s="47"/>
      <c r="B416" s="47"/>
      <c r="C416" s="47"/>
      <c r="D416" s="208"/>
      <c r="E416" s="220"/>
      <c r="F416" s="220"/>
      <c r="G416" s="220"/>
      <c r="H416" s="220"/>
      <c r="I416" s="220"/>
      <c r="J416" s="220"/>
      <c r="K416" s="220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</row>
    <row r="417" spans="1:49" s="207" customFormat="1" x14ac:dyDescent="0.25">
      <c r="A417" s="47"/>
      <c r="B417" s="47"/>
      <c r="C417" s="47"/>
      <c r="D417" s="208"/>
      <c r="E417" s="220"/>
      <c r="F417" s="220"/>
      <c r="G417" s="220"/>
      <c r="H417" s="220"/>
      <c r="I417" s="220"/>
      <c r="J417" s="220"/>
      <c r="K417" s="220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</row>
    <row r="418" spans="1:49" s="207" customFormat="1" x14ac:dyDescent="0.25">
      <c r="A418" s="47"/>
      <c r="B418" s="47"/>
      <c r="C418" s="47"/>
      <c r="D418" s="208"/>
      <c r="E418" s="220"/>
      <c r="F418" s="220"/>
      <c r="G418" s="220"/>
      <c r="H418" s="220"/>
      <c r="I418" s="220"/>
      <c r="J418" s="220"/>
      <c r="K418" s="220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</row>
    <row r="419" spans="1:49" s="207" customFormat="1" x14ac:dyDescent="0.25">
      <c r="A419" s="47"/>
      <c r="B419" s="47"/>
      <c r="C419" s="47"/>
      <c r="D419" s="208"/>
      <c r="E419" s="220"/>
      <c r="F419" s="220"/>
      <c r="G419" s="220"/>
      <c r="H419" s="220"/>
      <c r="I419" s="220"/>
      <c r="J419" s="220"/>
      <c r="K419" s="220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</row>
    <row r="420" spans="1:49" s="207" customFormat="1" x14ac:dyDescent="0.25">
      <c r="A420" s="47"/>
      <c r="B420" s="47"/>
      <c r="C420" s="47"/>
      <c r="D420" s="208"/>
      <c r="E420" s="220"/>
      <c r="F420" s="220"/>
      <c r="G420" s="220"/>
      <c r="H420" s="220"/>
      <c r="I420" s="220"/>
      <c r="J420" s="220"/>
      <c r="K420" s="220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</row>
    <row r="421" spans="1:49" s="207" customFormat="1" x14ac:dyDescent="0.25">
      <c r="A421" s="47"/>
      <c r="B421" s="47"/>
      <c r="C421" s="47"/>
      <c r="D421" s="208"/>
      <c r="E421" s="220"/>
      <c r="F421" s="220"/>
      <c r="G421" s="220"/>
      <c r="H421" s="220"/>
      <c r="I421" s="220"/>
      <c r="J421" s="220"/>
      <c r="K421" s="220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</row>
    <row r="422" spans="1:49" s="207" customFormat="1" x14ac:dyDescent="0.25">
      <c r="A422" s="47"/>
      <c r="B422" s="47"/>
      <c r="C422" s="47"/>
      <c r="D422" s="208"/>
      <c r="E422" s="220"/>
      <c r="F422" s="220"/>
      <c r="G422" s="220"/>
      <c r="H422" s="220"/>
      <c r="I422" s="220"/>
      <c r="J422" s="220"/>
      <c r="K422" s="220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</row>
    <row r="423" spans="1:49" s="207" customFormat="1" x14ac:dyDescent="0.25">
      <c r="A423" s="47"/>
      <c r="B423" s="47"/>
      <c r="C423" s="47"/>
      <c r="D423" s="208"/>
      <c r="E423" s="220"/>
      <c r="F423" s="220"/>
      <c r="G423" s="220"/>
      <c r="H423" s="220"/>
      <c r="I423" s="220"/>
      <c r="J423" s="220"/>
      <c r="K423" s="220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</row>
    <row r="424" spans="1:49" s="207" customFormat="1" x14ac:dyDescent="0.25">
      <c r="A424" s="47"/>
      <c r="B424" s="47"/>
      <c r="C424" s="47"/>
      <c r="D424" s="208"/>
      <c r="E424" s="220"/>
      <c r="F424" s="220"/>
      <c r="G424" s="220"/>
      <c r="H424" s="220"/>
      <c r="I424" s="220"/>
      <c r="J424" s="220"/>
      <c r="K424" s="220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</row>
    <row r="425" spans="1:49" s="207" customFormat="1" x14ac:dyDescent="0.25">
      <c r="A425" s="47"/>
      <c r="B425" s="47"/>
      <c r="C425" s="47"/>
      <c r="D425" s="208"/>
      <c r="E425" s="220"/>
      <c r="F425" s="220"/>
      <c r="G425" s="220"/>
      <c r="H425" s="220"/>
      <c r="I425" s="220"/>
      <c r="J425" s="220"/>
      <c r="K425" s="220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</row>
    <row r="426" spans="1:49" s="207" customFormat="1" x14ac:dyDescent="0.25">
      <c r="A426" s="47"/>
      <c r="B426" s="47"/>
      <c r="C426" s="47"/>
      <c r="D426" s="208"/>
      <c r="E426" s="220"/>
      <c r="F426" s="220"/>
      <c r="G426" s="220"/>
      <c r="H426" s="220"/>
      <c r="I426" s="220"/>
      <c r="J426" s="220"/>
      <c r="K426" s="220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</row>
    <row r="427" spans="1:49" s="207" customFormat="1" x14ac:dyDescent="0.25">
      <c r="A427" s="47"/>
      <c r="B427" s="47"/>
      <c r="C427" s="47"/>
      <c r="D427" s="208"/>
      <c r="E427" s="220"/>
      <c r="F427" s="220"/>
      <c r="G427" s="220"/>
      <c r="H427" s="220"/>
      <c r="I427" s="220"/>
      <c r="J427" s="220"/>
      <c r="K427" s="220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</row>
    <row r="428" spans="1:49" s="207" customFormat="1" x14ac:dyDescent="0.25">
      <c r="A428" s="47"/>
      <c r="B428" s="47"/>
      <c r="C428" s="47"/>
      <c r="D428" s="208"/>
      <c r="E428" s="220"/>
      <c r="F428" s="220"/>
      <c r="G428" s="220"/>
      <c r="H428" s="220"/>
      <c r="I428" s="220"/>
      <c r="J428" s="220"/>
      <c r="K428" s="220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</row>
    <row r="429" spans="1:49" s="207" customFormat="1" x14ac:dyDescent="0.25">
      <c r="A429" s="47"/>
      <c r="B429" s="47"/>
      <c r="C429" s="47"/>
      <c r="D429" s="208"/>
      <c r="E429" s="220"/>
      <c r="F429" s="220"/>
      <c r="G429" s="220"/>
      <c r="H429" s="220"/>
      <c r="I429" s="220"/>
      <c r="J429" s="220"/>
      <c r="K429" s="220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</row>
    <row r="430" spans="1:49" s="207" customFormat="1" x14ac:dyDescent="0.25">
      <c r="A430" s="47"/>
      <c r="B430" s="47"/>
      <c r="C430" s="47"/>
      <c r="D430" s="208"/>
      <c r="E430" s="220"/>
      <c r="F430" s="220"/>
      <c r="G430" s="220"/>
      <c r="H430" s="220"/>
      <c r="I430" s="220"/>
      <c r="J430" s="220"/>
      <c r="K430" s="220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</row>
    <row r="431" spans="1:49" s="207" customFormat="1" x14ac:dyDescent="0.25">
      <c r="A431" s="47"/>
      <c r="B431" s="47"/>
      <c r="C431" s="47"/>
      <c r="D431" s="208"/>
      <c r="E431" s="220"/>
      <c r="F431" s="220"/>
      <c r="G431" s="220"/>
      <c r="H431" s="220"/>
      <c r="I431" s="220"/>
      <c r="J431" s="220"/>
      <c r="K431" s="220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</row>
    <row r="432" spans="1:49" s="207" customFormat="1" x14ac:dyDescent="0.25">
      <c r="A432" s="47"/>
      <c r="B432" s="47"/>
      <c r="C432" s="47"/>
      <c r="D432" s="208"/>
      <c r="E432" s="220"/>
      <c r="F432" s="220"/>
      <c r="G432" s="220"/>
      <c r="H432" s="220"/>
      <c r="I432" s="220"/>
      <c r="J432" s="220"/>
      <c r="K432" s="220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</row>
    <row r="433" spans="1:49" s="207" customFormat="1" x14ac:dyDescent="0.25">
      <c r="A433" s="47"/>
      <c r="B433" s="47"/>
      <c r="C433" s="47"/>
      <c r="D433" s="208"/>
      <c r="E433" s="220"/>
      <c r="F433" s="220"/>
      <c r="G433" s="220"/>
      <c r="H433" s="220"/>
      <c r="I433" s="220"/>
      <c r="J433" s="220"/>
      <c r="K433" s="220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</row>
    <row r="434" spans="1:49" s="207" customFormat="1" x14ac:dyDescent="0.25">
      <c r="A434" s="47"/>
      <c r="B434" s="47"/>
      <c r="C434" s="47"/>
      <c r="D434" s="208"/>
      <c r="E434" s="220"/>
      <c r="F434" s="220"/>
      <c r="G434" s="220"/>
      <c r="H434" s="220"/>
      <c r="I434" s="220"/>
      <c r="J434" s="220"/>
      <c r="K434" s="220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</row>
    <row r="435" spans="1:49" s="207" customFormat="1" x14ac:dyDescent="0.25">
      <c r="A435" s="47"/>
      <c r="B435" s="47"/>
      <c r="C435" s="47"/>
      <c r="D435" s="208"/>
      <c r="E435" s="220"/>
      <c r="F435" s="220"/>
      <c r="G435" s="220"/>
      <c r="H435" s="220"/>
      <c r="I435" s="220"/>
      <c r="J435" s="220"/>
      <c r="K435" s="220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</row>
    <row r="436" spans="1:49" s="207" customFormat="1" x14ac:dyDescent="0.25">
      <c r="A436" s="47"/>
      <c r="B436" s="47"/>
      <c r="C436" s="47"/>
      <c r="D436" s="208"/>
      <c r="E436" s="220"/>
      <c r="F436" s="220"/>
      <c r="G436" s="220"/>
      <c r="H436" s="220"/>
      <c r="I436" s="220"/>
      <c r="J436" s="220"/>
      <c r="K436" s="220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</row>
    <row r="437" spans="1:49" s="207" customFormat="1" x14ac:dyDescent="0.25">
      <c r="A437" s="47"/>
      <c r="B437" s="47"/>
      <c r="C437" s="47"/>
      <c r="D437" s="208"/>
      <c r="E437" s="220"/>
      <c r="F437" s="220"/>
      <c r="G437" s="220"/>
      <c r="H437" s="220"/>
      <c r="I437" s="220"/>
      <c r="J437" s="220"/>
      <c r="K437" s="220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</row>
    <row r="438" spans="1:49" s="207" customFormat="1" x14ac:dyDescent="0.25">
      <c r="A438" s="47"/>
      <c r="B438" s="47"/>
      <c r="C438" s="47"/>
      <c r="D438" s="208"/>
      <c r="E438" s="220"/>
      <c r="F438" s="220"/>
      <c r="G438" s="220"/>
      <c r="H438" s="220"/>
      <c r="I438" s="220"/>
      <c r="J438" s="220"/>
      <c r="K438" s="220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</row>
    <row r="439" spans="1:49" s="207" customFormat="1" x14ac:dyDescent="0.25">
      <c r="A439" s="47"/>
      <c r="B439" s="47"/>
      <c r="C439" s="47"/>
      <c r="D439" s="208"/>
      <c r="E439" s="220"/>
      <c r="F439" s="220"/>
      <c r="G439" s="220"/>
      <c r="H439" s="220"/>
      <c r="I439" s="220"/>
      <c r="J439" s="220"/>
      <c r="K439" s="220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</row>
    <row r="440" spans="1:49" s="207" customFormat="1" x14ac:dyDescent="0.25">
      <c r="A440" s="47"/>
      <c r="B440" s="47"/>
      <c r="C440" s="47"/>
      <c r="D440" s="208"/>
      <c r="E440" s="220"/>
      <c r="F440" s="220"/>
      <c r="G440" s="220"/>
      <c r="H440" s="220"/>
      <c r="I440" s="220"/>
      <c r="J440" s="220"/>
      <c r="K440" s="220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</row>
    <row r="441" spans="1:49" s="207" customFormat="1" x14ac:dyDescent="0.25">
      <c r="A441" s="47"/>
      <c r="B441" s="47"/>
      <c r="C441" s="47"/>
      <c r="D441" s="208"/>
      <c r="E441" s="220"/>
      <c r="F441" s="220"/>
      <c r="G441" s="220"/>
      <c r="H441" s="220"/>
      <c r="I441" s="220"/>
      <c r="J441" s="220"/>
      <c r="K441" s="220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</row>
    <row r="442" spans="1:49" s="207" customFormat="1" x14ac:dyDescent="0.25">
      <c r="A442" s="47"/>
      <c r="B442" s="47"/>
      <c r="C442" s="47"/>
      <c r="D442" s="208"/>
      <c r="E442" s="220"/>
      <c r="F442" s="220"/>
      <c r="G442" s="220"/>
      <c r="H442" s="220"/>
      <c r="I442" s="220"/>
      <c r="J442" s="220"/>
      <c r="K442" s="220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</row>
    <row r="443" spans="1:49" s="207" customFormat="1" x14ac:dyDescent="0.25">
      <c r="A443" s="47"/>
      <c r="B443" s="47"/>
      <c r="C443" s="47"/>
      <c r="D443" s="208"/>
      <c r="E443" s="220"/>
      <c r="F443" s="220"/>
      <c r="G443" s="220"/>
      <c r="H443" s="220"/>
      <c r="I443" s="220"/>
      <c r="J443" s="220"/>
      <c r="K443" s="220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</row>
    <row r="444" spans="1:49" s="207" customFormat="1" x14ac:dyDescent="0.25">
      <c r="A444" s="47"/>
      <c r="B444" s="47"/>
      <c r="C444" s="47"/>
      <c r="D444" s="208"/>
      <c r="E444" s="220"/>
      <c r="F444" s="220"/>
      <c r="G444" s="220"/>
      <c r="H444" s="220"/>
      <c r="I444" s="220"/>
      <c r="J444" s="220"/>
      <c r="K444" s="220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</row>
    <row r="445" spans="1:49" s="207" customFormat="1" x14ac:dyDescent="0.25">
      <c r="A445" s="47"/>
      <c r="B445" s="47"/>
      <c r="C445" s="47"/>
      <c r="D445" s="208"/>
      <c r="E445" s="220"/>
      <c r="F445" s="220"/>
      <c r="G445" s="220"/>
      <c r="H445" s="220"/>
      <c r="I445" s="220"/>
      <c r="J445" s="220"/>
      <c r="K445" s="220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</row>
    <row r="446" spans="1:49" s="207" customFormat="1" x14ac:dyDescent="0.25">
      <c r="A446" s="47"/>
      <c r="B446" s="47"/>
      <c r="C446" s="47"/>
      <c r="D446" s="208"/>
      <c r="E446" s="220"/>
      <c r="F446" s="220"/>
      <c r="G446" s="220"/>
      <c r="H446" s="220"/>
      <c r="I446" s="220"/>
      <c r="J446" s="220"/>
      <c r="K446" s="220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</row>
    <row r="447" spans="1:49" s="207" customFormat="1" x14ac:dyDescent="0.25">
      <c r="A447" s="47"/>
      <c r="B447" s="47"/>
      <c r="C447" s="47"/>
      <c r="D447" s="208"/>
      <c r="E447" s="220"/>
      <c r="F447" s="220"/>
      <c r="G447" s="220"/>
      <c r="H447" s="220"/>
      <c r="I447" s="220"/>
      <c r="J447" s="220"/>
      <c r="K447" s="220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</row>
    <row r="448" spans="1:49" s="207" customFormat="1" x14ac:dyDescent="0.25">
      <c r="A448" s="47"/>
      <c r="B448" s="47"/>
      <c r="C448" s="47"/>
      <c r="D448" s="208"/>
      <c r="E448" s="220"/>
      <c r="F448" s="220"/>
      <c r="G448" s="220"/>
      <c r="H448" s="220"/>
      <c r="I448" s="220"/>
      <c r="J448" s="220"/>
      <c r="K448" s="220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</row>
    <row r="449" spans="1:49" s="207" customFormat="1" x14ac:dyDescent="0.25">
      <c r="A449" s="47"/>
      <c r="B449" s="47"/>
      <c r="C449" s="47"/>
      <c r="D449" s="208"/>
      <c r="E449" s="220"/>
      <c r="F449" s="220"/>
      <c r="G449" s="220"/>
      <c r="H449" s="220"/>
      <c r="I449" s="220"/>
      <c r="J449" s="220"/>
      <c r="K449" s="220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</row>
    <row r="450" spans="1:49" s="207" customFormat="1" x14ac:dyDescent="0.25">
      <c r="A450" s="47"/>
      <c r="B450" s="47"/>
      <c r="C450" s="47"/>
      <c r="D450" s="208"/>
      <c r="E450" s="220"/>
      <c r="F450" s="220"/>
      <c r="G450" s="220"/>
      <c r="H450" s="220"/>
      <c r="I450" s="220"/>
      <c r="J450" s="220"/>
      <c r="K450" s="220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</row>
    <row r="451" spans="1:49" s="207" customFormat="1" x14ac:dyDescent="0.25">
      <c r="A451" s="47"/>
      <c r="B451" s="47"/>
      <c r="C451" s="47"/>
      <c r="D451" s="208"/>
      <c r="E451" s="220"/>
      <c r="F451" s="220"/>
      <c r="G451" s="220"/>
      <c r="H451" s="220"/>
      <c r="I451" s="220"/>
      <c r="J451" s="220"/>
      <c r="K451" s="220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</row>
    <row r="452" spans="1:49" s="207" customFormat="1" x14ac:dyDescent="0.25">
      <c r="A452" s="47"/>
      <c r="B452" s="47"/>
      <c r="C452" s="47"/>
      <c r="D452" s="208"/>
      <c r="E452" s="220"/>
      <c r="F452" s="220"/>
      <c r="G452" s="220"/>
      <c r="H452" s="220"/>
      <c r="I452" s="220"/>
      <c r="J452" s="220"/>
      <c r="K452" s="220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</row>
    <row r="453" spans="1:49" s="207" customFormat="1" x14ac:dyDescent="0.25">
      <c r="A453" s="47"/>
      <c r="B453" s="47"/>
      <c r="C453" s="47"/>
      <c r="D453" s="208"/>
      <c r="E453" s="220"/>
      <c r="F453" s="220"/>
      <c r="G453" s="220"/>
      <c r="H453" s="220"/>
      <c r="I453" s="220"/>
      <c r="J453" s="220"/>
      <c r="K453" s="220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</row>
    <row r="454" spans="1:49" s="207" customFormat="1" x14ac:dyDescent="0.25">
      <c r="A454" s="47"/>
      <c r="B454" s="47"/>
      <c r="C454" s="47"/>
      <c r="D454" s="208"/>
      <c r="E454" s="220"/>
      <c r="F454" s="220"/>
      <c r="G454" s="220"/>
      <c r="H454" s="220"/>
      <c r="I454" s="220"/>
      <c r="J454" s="220"/>
      <c r="K454" s="220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</row>
    <row r="455" spans="1:49" s="207" customFormat="1" x14ac:dyDescent="0.25">
      <c r="A455" s="47"/>
      <c r="B455" s="47"/>
      <c r="C455" s="47"/>
      <c r="D455" s="208"/>
      <c r="E455" s="220"/>
      <c r="F455" s="220"/>
      <c r="G455" s="220"/>
      <c r="H455" s="220"/>
      <c r="I455" s="220"/>
      <c r="J455" s="220"/>
      <c r="K455" s="220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</row>
    <row r="456" spans="1:49" s="207" customFormat="1" x14ac:dyDescent="0.25">
      <c r="A456" s="47"/>
      <c r="B456" s="47"/>
      <c r="C456" s="47"/>
      <c r="D456" s="208"/>
      <c r="E456" s="220"/>
      <c r="F456" s="220"/>
      <c r="G456" s="220"/>
      <c r="H456" s="220"/>
      <c r="I456" s="220"/>
      <c r="J456" s="220"/>
      <c r="K456" s="220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</row>
    <row r="457" spans="1:49" s="207" customFormat="1" x14ac:dyDescent="0.25">
      <c r="A457" s="47"/>
      <c r="B457" s="47"/>
      <c r="C457" s="47"/>
      <c r="D457" s="208"/>
      <c r="E457" s="220"/>
      <c r="F457" s="220"/>
      <c r="G457" s="220"/>
      <c r="H457" s="220"/>
      <c r="I457" s="220"/>
      <c r="J457" s="220"/>
      <c r="K457" s="220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</row>
    <row r="458" spans="1:49" s="207" customFormat="1" x14ac:dyDescent="0.25">
      <c r="A458" s="47"/>
      <c r="B458" s="47"/>
      <c r="C458" s="47"/>
      <c r="D458" s="208"/>
      <c r="E458" s="220"/>
      <c r="F458" s="220"/>
      <c r="G458" s="220"/>
      <c r="H458" s="220"/>
      <c r="I458" s="220"/>
      <c r="J458" s="220"/>
      <c r="K458" s="220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</row>
    <row r="459" spans="1:49" s="207" customFormat="1" x14ac:dyDescent="0.25">
      <c r="A459" s="47"/>
      <c r="B459" s="47"/>
      <c r="C459" s="47"/>
      <c r="D459" s="208"/>
      <c r="E459" s="220"/>
      <c r="F459" s="220"/>
      <c r="G459" s="220"/>
      <c r="H459" s="220"/>
      <c r="I459" s="220"/>
      <c r="J459" s="220"/>
      <c r="K459" s="220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</row>
    <row r="460" spans="1:49" s="207" customFormat="1" x14ac:dyDescent="0.25">
      <c r="A460" s="47"/>
      <c r="B460" s="47"/>
      <c r="C460" s="47"/>
      <c r="D460" s="208"/>
      <c r="E460" s="220"/>
      <c r="F460" s="220"/>
      <c r="G460" s="220"/>
      <c r="H460" s="220"/>
      <c r="I460" s="220"/>
      <c r="J460" s="220"/>
      <c r="K460" s="220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</row>
    <row r="461" spans="1:49" s="207" customFormat="1" x14ac:dyDescent="0.25">
      <c r="A461" s="47"/>
      <c r="B461" s="47"/>
      <c r="C461" s="47"/>
      <c r="D461" s="208"/>
      <c r="E461" s="220"/>
      <c r="F461" s="220"/>
      <c r="G461" s="220"/>
      <c r="H461" s="220"/>
      <c r="I461" s="220"/>
      <c r="J461" s="220"/>
      <c r="K461" s="220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</row>
    <row r="462" spans="1:49" s="207" customFormat="1" x14ac:dyDescent="0.25">
      <c r="A462" s="47"/>
      <c r="B462" s="47"/>
      <c r="C462" s="47"/>
      <c r="D462" s="208"/>
      <c r="E462" s="220"/>
      <c r="F462" s="220"/>
      <c r="G462" s="220"/>
      <c r="H462" s="220"/>
      <c r="I462" s="220"/>
      <c r="J462" s="220"/>
      <c r="K462" s="220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</row>
    <row r="463" spans="1:49" s="207" customFormat="1" x14ac:dyDescent="0.25">
      <c r="A463" s="47"/>
      <c r="B463" s="47"/>
      <c r="C463" s="47"/>
      <c r="D463" s="208"/>
      <c r="E463" s="220"/>
      <c r="F463" s="220"/>
      <c r="G463" s="220"/>
      <c r="H463" s="220"/>
      <c r="I463" s="220"/>
      <c r="J463" s="220"/>
      <c r="K463" s="220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</row>
    <row r="464" spans="1:49" s="207" customFormat="1" x14ac:dyDescent="0.25">
      <c r="A464" s="47"/>
      <c r="B464" s="47"/>
      <c r="C464" s="47"/>
      <c r="D464" s="208"/>
      <c r="E464" s="220"/>
      <c r="F464" s="220"/>
      <c r="G464" s="220"/>
      <c r="H464" s="220"/>
      <c r="I464" s="220"/>
      <c r="J464" s="220"/>
      <c r="K464" s="220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</row>
    <row r="465" spans="1:49" s="207" customFormat="1" x14ac:dyDescent="0.25">
      <c r="A465" s="47"/>
      <c r="B465" s="47"/>
      <c r="C465" s="47"/>
      <c r="D465" s="208"/>
      <c r="E465" s="220"/>
      <c r="F465" s="220"/>
      <c r="G465" s="220"/>
      <c r="H465" s="220"/>
      <c r="I465" s="220"/>
      <c r="J465" s="220"/>
      <c r="K465" s="220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</row>
    <row r="466" spans="1:49" s="207" customFormat="1" x14ac:dyDescent="0.25">
      <c r="A466" s="47"/>
      <c r="B466" s="47"/>
      <c r="C466" s="47"/>
      <c r="D466" s="208"/>
      <c r="E466" s="220"/>
      <c r="F466" s="220"/>
      <c r="G466" s="220"/>
      <c r="H466" s="220"/>
      <c r="I466" s="220"/>
      <c r="J466" s="220"/>
      <c r="K466" s="220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</row>
    <row r="467" spans="1:49" s="207" customFormat="1" x14ac:dyDescent="0.25">
      <c r="A467" s="47"/>
      <c r="B467" s="47"/>
      <c r="C467" s="47"/>
      <c r="D467" s="208"/>
      <c r="E467" s="220"/>
      <c r="F467" s="220"/>
      <c r="G467" s="220"/>
      <c r="H467" s="220"/>
      <c r="I467" s="220"/>
      <c r="J467" s="220"/>
      <c r="K467" s="220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</row>
    <row r="468" spans="1:49" s="207" customFormat="1" x14ac:dyDescent="0.25">
      <c r="A468" s="47"/>
      <c r="B468" s="47"/>
      <c r="C468" s="47"/>
      <c r="D468" s="208"/>
      <c r="E468" s="220"/>
      <c r="F468" s="220"/>
      <c r="G468" s="220"/>
      <c r="H468" s="220"/>
      <c r="I468" s="220"/>
      <c r="J468" s="220"/>
      <c r="K468" s="220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</row>
    <row r="469" spans="1:49" s="207" customFormat="1" x14ac:dyDescent="0.25">
      <c r="A469" s="47"/>
      <c r="B469" s="47"/>
      <c r="C469" s="47"/>
      <c r="D469" s="208"/>
      <c r="E469" s="220"/>
      <c r="F469" s="220"/>
      <c r="G469" s="220"/>
      <c r="H469" s="220"/>
      <c r="I469" s="220"/>
      <c r="J469" s="220"/>
      <c r="K469" s="220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</row>
    <row r="470" spans="1:49" s="207" customFormat="1" x14ac:dyDescent="0.25">
      <c r="A470" s="47"/>
      <c r="B470" s="47"/>
      <c r="C470" s="47"/>
      <c r="D470" s="208"/>
      <c r="E470" s="220"/>
      <c r="F470" s="220"/>
      <c r="G470" s="220"/>
      <c r="H470" s="220"/>
      <c r="I470" s="220"/>
      <c r="J470" s="220"/>
      <c r="K470" s="220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</row>
    <row r="471" spans="1:49" s="207" customFormat="1" x14ac:dyDescent="0.25">
      <c r="A471" s="47"/>
      <c r="B471" s="47"/>
      <c r="C471" s="47"/>
      <c r="D471" s="208"/>
      <c r="E471" s="220"/>
      <c r="F471" s="220"/>
      <c r="G471" s="220"/>
      <c r="H471" s="220"/>
      <c r="I471" s="220"/>
      <c r="J471" s="220"/>
      <c r="K471" s="220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</row>
    <row r="472" spans="1:49" s="207" customFormat="1" x14ac:dyDescent="0.25">
      <c r="A472" s="47"/>
      <c r="B472" s="47"/>
      <c r="C472" s="47"/>
      <c r="D472" s="208"/>
      <c r="E472" s="220"/>
      <c r="F472" s="220"/>
      <c r="G472" s="220"/>
      <c r="H472" s="220"/>
      <c r="I472" s="220"/>
      <c r="J472" s="220"/>
      <c r="K472" s="220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</row>
    <row r="473" spans="1:49" s="207" customFormat="1" x14ac:dyDescent="0.25">
      <c r="A473" s="47"/>
      <c r="B473" s="47"/>
      <c r="C473" s="47"/>
      <c r="D473" s="208"/>
      <c r="E473" s="220"/>
      <c r="F473" s="220"/>
      <c r="G473" s="220"/>
      <c r="H473" s="220"/>
      <c r="I473" s="220"/>
      <c r="J473" s="220"/>
      <c r="K473" s="220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</row>
    <row r="474" spans="1:49" s="207" customFormat="1" x14ac:dyDescent="0.25">
      <c r="A474" s="47"/>
      <c r="B474" s="47"/>
      <c r="C474" s="47"/>
      <c r="D474" s="208"/>
      <c r="E474" s="220"/>
      <c r="F474" s="220"/>
      <c r="G474" s="220"/>
      <c r="H474" s="220"/>
      <c r="I474" s="220"/>
      <c r="J474" s="220"/>
      <c r="K474" s="220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</row>
    <row r="475" spans="1:49" s="207" customFormat="1" x14ac:dyDescent="0.25">
      <c r="A475" s="47"/>
      <c r="B475" s="47"/>
      <c r="C475" s="47"/>
      <c r="D475" s="208"/>
      <c r="E475" s="220"/>
      <c r="F475" s="220"/>
      <c r="G475" s="220"/>
      <c r="H475" s="220"/>
      <c r="I475" s="220"/>
      <c r="J475" s="220"/>
      <c r="K475" s="220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</row>
    <row r="476" spans="1:49" s="207" customFormat="1" x14ac:dyDescent="0.25">
      <c r="A476" s="47"/>
      <c r="B476" s="47"/>
      <c r="C476" s="47"/>
      <c r="D476" s="208"/>
      <c r="E476" s="220"/>
      <c r="F476" s="220"/>
      <c r="G476" s="220"/>
      <c r="H476" s="220"/>
      <c r="I476" s="220"/>
      <c r="J476" s="220"/>
      <c r="K476" s="220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</row>
    <row r="477" spans="1:49" s="207" customFormat="1" x14ac:dyDescent="0.25">
      <c r="A477" s="47"/>
      <c r="B477" s="47"/>
      <c r="C477" s="47"/>
      <c r="D477" s="208"/>
      <c r="E477" s="220"/>
      <c r="F477" s="220"/>
      <c r="G477" s="220"/>
      <c r="H477" s="220"/>
      <c r="I477" s="220"/>
      <c r="J477" s="220"/>
      <c r="K477" s="220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</row>
    <row r="478" spans="1:49" s="207" customFormat="1" x14ac:dyDescent="0.25">
      <c r="A478" s="47"/>
      <c r="B478" s="47"/>
      <c r="C478" s="47"/>
      <c r="D478" s="208"/>
      <c r="E478" s="220"/>
      <c r="F478" s="220"/>
      <c r="G478" s="220"/>
      <c r="H478" s="220"/>
      <c r="I478" s="220"/>
      <c r="J478" s="220"/>
      <c r="K478" s="220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</row>
    <row r="479" spans="1:49" s="207" customFormat="1" x14ac:dyDescent="0.25">
      <c r="A479" s="47"/>
      <c r="B479" s="47"/>
      <c r="C479" s="47"/>
      <c r="D479" s="208"/>
      <c r="E479" s="220"/>
      <c r="F479" s="220"/>
      <c r="G479" s="220"/>
      <c r="H479" s="220"/>
      <c r="I479" s="220"/>
      <c r="J479" s="220"/>
      <c r="K479" s="220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</row>
    <row r="480" spans="1:49" s="207" customFormat="1" x14ac:dyDescent="0.25">
      <c r="A480" s="47"/>
      <c r="B480" s="47"/>
      <c r="C480" s="47"/>
      <c r="D480" s="208"/>
      <c r="E480" s="220"/>
      <c r="F480" s="220"/>
      <c r="G480" s="220"/>
      <c r="H480" s="220"/>
      <c r="I480" s="220"/>
      <c r="J480" s="220"/>
      <c r="K480" s="220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</row>
    <row r="481" spans="1:49" s="207" customFormat="1" x14ac:dyDescent="0.25">
      <c r="A481" s="47"/>
      <c r="B481" s="47"/>
      <c r="C481" s="47"/>
      <c r="D481" s="208"/>
      <c r="E481" s="220"/>
      <c r="F481" s="220"/>
      <c r="G481" s="220"/>
      <c r="H481" s="220"/>
      <c r="I481" s="220"/>
      <c r="J481" s="220"/>
      <c r="K481" s="220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</row>
    <row r="482" spans="1:49" s="207" customFormat="1" x14ac:dyDescent="0.25">
      <c r="A482" s="47"/>
      <c r="B482" s="47"/>
      <c r="C482" s="47"/>
      <c r="D482" s="208"/>
      <c r="E482" s="220"/>
      <c r="F482" s="220"/>
      <c r="G482" s="220"/>
      <c r="H482" s="220"/>
      <c r="I482" s="220"/>
      <c r="J482" s="220"/>
      <c r="K482" s="220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</row>
    <row r="483" spans="1:49" s="207" customFormat="1" x14ac:dyDescent="0.25">
      <c r="A483" s="47"/>
      <c r="B483" s="47"/>
      <c r="C483" s="47"/>
      <c r="D483" s="208"/>
      <c r="E483" s="220"/>
      <c r="F483" s="220"/>
      <c r="G483" s="220"/>
      <c r="H483" s="220"/>
      <c r="I483" s="220"/>
      <c r="J483" s="220"/>
      <c r="K483" s="220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</row>
    <row r="484" spans="1:49" s="207" customFormat="1" x14ac:dyDescent="0.25">
      <c r="A484" s="47"/>
      <c r="B484" s="47"/>
      <c r="C484" s="47"/>
      <c r="D484" s="208"/>
      <c r="E484" s="220"/>
      <c r="F484" s="220"/>
      <c r="G484" s="220"/>
      <c r="H484" s="220"/>
      <c r="I484" s="220"/>
      <c r="J484" s="220"/>
      <c r="K484" s="220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</row>
    <row r="485" spans="1:49" s="207" customFormat="1" x14ac:dyDescent="0.25">
      <c r="A485" s="47"/>
      <c r="B485" s="47"/>
      <c r="C485" s="47"/>
      <c r="D485" s="208"/>
      <c r="E485" s="220"/>
      <c r="F485" s="220"/>
      <c r="G485" s="220"/>
      <c r="H485" s="220"/>
      <c r="I485" s="220"/>
      <c r="J485" s="220"/>
      <c r="K485" s="220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</row>
    <row r="486" spans="1:49" s="207" customFormat="1" x14ac:dyDescent="0.25">
      <c r="A486" s="47"/>
      <c r="B486" s="47"/>
      <c r="C486" s="47"/>
      <c r="D486" s="208"/>
      <c r="E486" s="220"/>
      <c r="F486" s="220"/>
      <c r="G486" s="220"/>
      <c r="H486" s="220"/>
      <c r="I486" s="220"/>
      <c r="J486" s="220"/>
      <c r="K486" s="220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</row>
    <row r="487" spans="1:49" s="207" customFormat="1" x14ac:dyDescent="0.25">
      <c r="A487" s="47"/>
      <c r="B487" s="47"/>
      <c r="C487" s="47"/>
      <c r="D487" s="208"/>
      <c r="E487" s="220"/>
      <c r="F487" s="220"/>
      <c r="G487" s="220"/>
      <c r="H487" s="220"/>
      <c r="I487" s="220"/>
      <c r="J487" s="220"/>
      <c r="K487" s="220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</row>
    <row r="488" spans="1:49" s="207" customFormat="1" x14ac:dyDescent="0.25">
      <c r="A488" s="47"/>
      <c r="B488" s="47"/>
      <c r="C488" s="47"/>
      <c r="D488" s="208"/>
      <c r="E488" s="220"/>
      <c r="F488" s="220"/>
      <c r="G488" s="220"/>
      <c r="H488" s="220"/>
      <c r="I488" s="220"/>
      <c r="J488" s="220"/>
      <c r="K488" s="220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</row>
    <row r="489" spans="1:49" s="207" customFormat="1" x14ac:dyDescent="0.25">
      <c r="A489" s="47"/>
      <c r="B489" s="47"/>
      <c r="C489" s="47"/>
      <c r="D489" s="208"/>
      <c r="E489" s="220"/>
      <c r="F489" s="220"/>
      <c r="G489" s="220"/>
      <c r="H489" s="220"/>
      <c r="I489" s="220"/>
      <c r="J489" s="220"/>
      <c r="K489" s="220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</row>
    <row r="490" spans="1:49" s="207" customFormat="1" x14ac:dyDescent="0.25">
      <c r="A490" s="47"/>
      <c r="B490" s="47"/>
      <c r="C490" s="47"/>
      <c r="D490" s="208"/>
      <c r="E490" s="220"/>
      <c r="F490" s="220"/>
      <c r="G490" s="220"/>
      <c r="H490" s="220"/>
      <c r="I490" s="220"/>
      <c r="J490" s="220"/>
      <c r="K490" s="220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</row>
    <row r="491" spans="1:49" s="207" customFormat="1" x14ac:dyDescent="0.25">
      <c r="A491" s="47"/>
      <c r="B491" s="47"/>
      <c r="C491" s="47"/>
      <c r="D491" s="208"/>
      <c r="E491" s="220"/>
      <c r="F491" s="220"/>
      <c r="G491" s="220"/>
      <c r="H491" s="220"/>
      <c r="I491" s="220"/>
      <c r="J491" s="220"/>
      <c r="K491" s="220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</row>
    <row r="492" spans="1:49" s="207" customFormat="1" x14ac:dyDescent="0.25">
      <c r="A492" s="47"/>
      <c r="B492" s="47"/>
      <c r="C492" s="47"/>
      <c r="D492" s="208"/>
      <c r="E492" s="220"/>
      <c r="F492" s="220"/>
      <c r="G492" s="220"/>
      <c r="H492" s="220"/>
      <c r="I492" s="220"/>
      <c r="J492" s="220"/>
      <c r="K492" s="220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</row>
    <row r="493" spans="1:49" s="207" customFormat="1" x14ac:dyDescent="0.25">
      <c r="A493" s="47"/>
      <c r="B493" s="47"/>
      <c r="C493" s="47"/>
      <c r="D493" s="208"/>
      <c r="E493" s="220"/>
      <c r="F493" s="220"/>
      <c r="G493" s="220"/>
      <c r="H493" s="220"/>
      <c r="I493" s="220"/>
      <c r="J493" s="220"/>
      <c r="K493" s="220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</row>
    <row r="494" spans="1:49" s="207" customFormat="1" x14ac:dyDescent="0.25">
      <c r="A494" s="47"/>
      <c r="B494" s="47"/>
      <c r="C494" s="47"/>
      <c r="D494" s="208"/>
      <c r="E494" s="220"/>
      <c r="F494" s="220"/>
      <c r="G494" s="220"/>
      <c r="H494" s="220"/>
      <c r="I494" s="220"/>
      <c r="J494" s="220"/>
      <c r="K494" s="220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</row>
    <row r="495" spans="1:49" s="207" customFormat="1" x14ac:dyDescent="0.25">
      <c r="A495" s="47"/>
      <c r="B495" s="47"/>
      <c r="C495" s="47"/>
      <c r="D495" s="208"/>
      <c r="E495" s="220"/>
      <c r="F495" s="220"/>
      <c r="G495" s="220"/>
      <c r="H495" s="220"/>
      <c r="I495" s="220"/>
      <c r="J495" s="220"/>
      <c r="K495" s="220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</row>
    <row r="496" spans="1:49" s="207" customFormat="1" x14ac:dyDescent="0.25">
      <c r="A496" s="47"/>
      <c r="B496" s="47"/>
      <c r="C496" s="47"/>
      <c r="D496" s="208"/>
      <c r="E496" s="220"/>
      <c r="F496" s="220"/>
      <c r="G496" s="220"/>
      <c r="H496" s="220"/>
      <c r="I496" s="220"/>
      <c r="J496" s="220"/>
      <c r="K496" s="220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</row>
    <row r="497" spans="1:49" s="207" customFormat="1" x14ac:dyDescent="0.25">
      <c r="A497" s="47"/>
      <c r="B497" s="47"/>
      <c r="C497" s="47"/>
      <c r="D497" s="208"/>
      <c r="E497" s="220"/>
      <c r="F497" s="220"/>
      <c r="G497" s="220"/>
      <c r="H497" s="220"/>
      <c r="I497" s="220"/>
      <c r="J497" s="220"/>
      <c r="K497" s="220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</row>
    <row r="498" spans="1:49" s="207" customFormat="1" x14ac:dyDescent="0.25">
      <c r="A498" s="47"/>
      <c r="B498" s="47"/>
      <c r="C498" s="47"/>
      <c r="D498" s="208"/>
      <c r="E498" s="220"/>
      <c r="F498" s="220"/>
      <c r="G498" s="220"/>
      <c r="H498" s="220"/>
      <c r="I498" s="220"/>
      <c r="J498" s="220"/>
      <c r="K498" s="220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</row>
    <row r="499" spans="1:49" s="207" customFormat="1" x14ac:dyDescent="0.25">
      <c r="A499" s="47"/>
      <c r="B499" s="47"/>
      <c r="C499" s="47"/>
      <c r="D499" s="208"/>
      <c r="E499" s="220"/>
      <c r="F499" s="220"/>
      <c r="G499" s="220"/>
      <c r="H499" s="220"/>
      <c r="I499" s="220"/>
      <c r="J499" s="220"/>
      <c r="K499" s="220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</row>
    <row r="500" spans="1:49" s="207" customFormat="1" x14ac:dyDescent="0.25">
      <c r="A500" s="47"/>
      <c r="B500" s="47"/>
      <c r="C500" s="47"/>
      <c r="D500" s="208"/>
      <c r="E500" s="220"/>
      <c r="F500" s="220"/>
      <c r="G500" s="220"/>
      <c r="H500" s="220"/>
      <c r="I500" s="220"/>
      <c r="J500" s="220"/>
      <c r="K500" s="220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</row>
    <row r="501" spans="1:49" s="207" customFormat="1" x14ac:dyDescent="0.25">
      <c r="A501" s="47"/>
      <c r="B501" s="47"/>
      <c r="C501" s="47"/>
      <c r="D501" s="208"/>
      <c r="E501" s="220"/>
      <c r="F501" s="220"/>
      <c r="G501" s="220"/>
      <c r="H501" s="220"/>
      <c r="I501" s="220"/>
      <c r="J501" s="220"/>
      <c r="K501" s="220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</row>
    <row r="502" spans="1:49" s="207" customFormat="1" x14ac:dyDescent="0.25">
      <c r="A502" s="47"/>
      <c r="B502" s="47"/>
      <c r="C502" s="47"/>
      <c r="D502" s="208"/>
      <c r="E502" s="220"/>
      <c r="F502" s="220"/>
      <c r="G502" s="220"/>
      <c r="H502" s="220"/>
      <c r="I502" s="220"/>
      <c r="J502" s="220"/>
      <c r="K502" s="220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</row>
    <row r="503" spans="1:49" s="207" customFormat="1" x14ac:dyDescent="0.25">
      <c r="A503" s="47"/>
      <c r="B503" s="47"/>
      <c r="C503" s="47"/>
      <c r="D503" s="208"/>
      <c r="E503" s="220"/>
      <c r="F503" s="220"/>
      <c r="G503" s="220"/>
      <c r="H503" s="220"/>
      <c r="I503" s="220"/>
      <c r="J503" s="220"/>
      <c r="K503" s="220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</row>
    <row r="504" spans="1:49" s="207" customFormat="1" x14ac:dyDescent="0.25">
      <c r="A504" s="47"/>
      <c r="B504" s="47"/>
      <c r="C504" s="47"/>
      <c r="D504" s="208"/>
      <c r="E504" s="220"/>
      <c r="F504" s="220"/>
      <c r="G504" s="220"/>
      <c r="H504" s="220"/>
      <c r="I504" s="220"/>
      <c r="J504" s="220"/>
      <c r="K504" s="220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</row>
    <row r="505" spans="1:49" s="207" customFormat="1" x14ac:dyDescent="0.25">
      <c r="A505" s="47"/>
      <c r="B505" s="47"/>
      <c r="C505" s="47"/>
      <c r="D505" s="208"/>
      <c r="E505" s="220"/>
      <c r="F505" s="220"/>
      <c r="G505" s="220"/>
      <c r="H505" s="220"/>
      <c r="I505" s="220"/>
      <c r="J505" s="220"/>
      <c r="K505" s="220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</row>
    <row r="506" spans="1:49" s="207" customFormat="1" x14ac:dyDescent="0.25">
      <c r="A506" s="47"/>
      <c r="B506" s="47"/>
      <c r="C506" s="47"/>
      <c r="D506" s="208"/>
      <c r="E506" s="220"/>
      <c r="F506" s="220"/>
      <c r="G506" s="220"/>
      <c r="H506" s="220"/>
      <c r="I506" s="220"/>
      <c r="J506" s="220"/>
      <c r="K506" s="220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</row>
    <row r="507" spans="1:49" s="207" customFormat="1" x14ac:dyDescent="0.25">
      <c r="A507" s="47"/>
      <c r="B507" s="47"/>
      <c r="C507" s="47"/>
      <c r="D507" s="208"/>
      <c r="E507" s="220"/>
      <c r="F507" s="220"/>
      <c r="G507" s="220"/>
      <c r="H507" s="220"/>
      <c r="I507" s="220"/>
      <c r="J507" s="220"/>
      <c r="K507" s="220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</row>
    <row r="508" spans="1:49" s="207" customFormat="1" x14ac:dyDescent="0.25">
      <c r="A508" s="47"/>
      <c r="B508" s="47"/>
      <c r="C508" s="47"/>
      <c r="D508" s="208"/>
      <c r="E508" s="220"/>
      <c r="F508" s="220"/>
      <c r="G508" s="220"/>
      <c r="H508" s="220"/>
      <c r="I508" s="220"/>
      <c r="J508" s="220"/>
      <c r="K508" s="220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</row>
    <row r="509" spans="1:49" s="207" customFormat="1" x14ac:dyDescent="0.25">
      <c r="A509" s="47"/>
      <c r="B509" s="47"/>
      <c r="C509" s="47"/>
      <c r="D509" s="208"/>
      <c r="E509" s="220"/>
      <c r="F509" s="220"/>
      <c r="G509" s="220"/>
      <c r="H509" s="220"/>
      <c r="I509" s="220"/>
      <c r="J509" s="220"/>
      <c r="K509" s="220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</row>
    <row r="510" spans="1:49" s="207" customFormat="1" x14ac:dyDescent="0.25">
      <c r="A510" s="47"/>
      <c r="B510" s="47"/>
      <c r="C510" s="47"/>
      <c r="D510" s="208"/>
      <c r="E510" s="220"/>
      <c r="F510" s="220"/>
      <c r="G510" s="220"/>
      <c r="H510" s="220"/>
      <c r="I510" s="220"/>
      <c r="J510" s="220"/>
      <c r="K510" s="220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</row>
    <row r="511" spans="1:49" s="207" customFormat="1" x14ac:dyDescent="0.25">
      <c r="A511" s="47"/>
      <c r="B511" s="47"/>
      <c r="C511" s="47"/>
      <c r="D511" s="208"/>
      <c r="E511" s="220"/>
      <c r="F511" s="220"/>
      <c r="G511" s="220"/>
      <c r="H511" s="220"/>
      <c r="I511" s="220"/>
      <c r="J511" s="220"/>
      <c r="K511" s="220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</row>
    <row r="512" spans="1:49" s="207" customFormat="1" x14ac:dyDescent="0.25">
      <c r="A512" s="47"/>
      <c r="B512" s="47"/>
      <c r="C512" s="47"/>
      <c r="D512" s="208"/>
      <c r="E512" s="220"/>
      <c r="F512" s="220"/>
      <c r="G512" s="220"/>
      <c r="H512" s="220"/>
      <c r="I512" s="220"/>
      <c r="J512" s="220"/>
      <c r="K512" s="220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</row>
    <row r="513" spans="1:49" s="207" customFormat="1" x14ac:dyDescent="0.25">
      <c r="A513" s="47"/>
      <c r="B513" s="47"/>
      <c r="C513" s="47"/>
      <c r="D513" s="208"/>
      <c r="E513" s="220"/>
      <c r="F513" s="220"/>
      <c r="G513" s="220"/>
      <c r="H513" s="220"/>
      <c r="I513" s="220"/>
      <c r="J513" s="220"/>
      <c r="K513" s="220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</row>
    <row r="514" spans="1:49" s="207" customFormat="1" x14ac:dyDescent="0.25">
      <c r="A514" s="47"/>
      <c r="B514" s="47"/>
      <c r="C514" s="47"/>
      <c r="D514" s="208"/>
      <c r="E514" s="220"/>
      <c r="F514" s="220"/>
      <c r="G514" s="220"/>
      <c r="H514" s="220"/>
      <c r="I514" s="220"/>
      <c r="J514" s="220"/>
      <c r="K514" s="220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</row>
    <row r="515" spans="1:49" s="207" customFormat="1" x14ac:dyDescent="0.25">
      <c r="A515" s="47"/>
      <c r="B515" s="47"/>
      <c r="C515" s="47"/>
      <c r="D515" s="208"/>
      <c r="E515" s="220"/>
      <c r="F515" s="220"/>
      <c r="G515" s="220"/>
      <c r="H515" s="220"/>
      <c r="I515" s="220"/>
      <c r="J515" s="220"/>
      <c r="K515" s="220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</row>
    <row r="516" spans="1:49" s="207" customFormat="1" x14ac:dyDescent="0.25">
      <c r="A516" s="47"/>
      <c r="B516" s="47"/>
      <c r="C516" s="47"/>
      <c r="D516" s="208"/>
      <c r="E516" s="220"/>
      <c r="F516" s="220"/>
      <c r="G516" s="220"/>
      <c r="H516" s="220"/>
      <c r="I516" s="220"/>
      <c r="J516" s="220"/>
      <c r="K516" s="220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</row>
    <row r="517" spans="1:49" s="207" customFormat="1" x14ac:dyDescent="0.25">
      <c r="A517" s="47"/>
      <c r="B517" s="47"/>
      <c r="C517" s="47"/>
      <c r="D517" s="208"/>
      <c r="E517" s="220"/>
      <c r="F517" s="220"/>
      <c r="G517" s="220"/>
      <c r="H517" s="220"/>
      <c r="I517" s="220"/>
      <c r="J517" s="220"/>
      <c r="K517" s="220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</row>
    <row r="518" spans="1:49" s="207" customFormat="1" x14ac:dyDescent="0.25">
      <c r="A518" s="47"/>
      <c r="B518" s="47"/>
      <c r="C518" s="47"/>
      <c r="D518" s="208"/>
      <c r="E518" s="220"/>
      <c r="F518" s="220"/>
      <c r="G518" s="220"/>
      <c r="H518" s="220"/>
      <c r="I518" s="220"/>
      <c r="J518" s="220"/>
      <c r="K518" s="220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</row>
    <row r="519" spans="1:49" s="207" customFormat="1" x14ac:dyDescent="0.25">
      <c r="A519" s="47"/>
      <c r="B519" s="47"/>
      <c r="C519" s="47"/>
      <c r="D519" s="208"/>
      <c r="E519" s="220"/>
      <c r="F519" s="220"/>
      <c r="G519" s="220"/>
      <c r="H519" s="220"/>
      <c r="I519" s="220"/>
      <c r="J519" s="220"/>
      <c r="K519" s="220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</row>
    <row r="520" spans="1:49" s="207" customFormat="1" x14ac:dyDescent="0.25">
      <c r="A520" s="47"/>
      <c r="B520" s="47"/>
      <c r="C520" s="47"/>
      <c r="D520" s="208"/>
      <c r="E520" s="220"/>
      <c r="F520" s="220"/>
      <c r="G520" s="220"/>
      <c r="H520" s="220"/>
      <c r="I520" s="220"/>
      <c r="J520" s="220"/>
      <c r="K520" s="220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</row>
    <row r="521" spans="1:49" s="207" customFormat="1" x14ac:dyDescent="0.25">
      <c r="A521" s="47"/>
      <c r="B521" s="47"/>
      <c r="C521" s="47"/>
      <c r="D521" s="208"/>
      <c r="E521" s="220"/>
      <c r="F521" s="220"/>
      <c r="G521" s="220"/>
      <c r="H521" s="220"/>
      <c r="I521" s="220"/>
      <c r="J521" s="220"/>
      <c r="K521" s="220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</row>
    <row r="522" spans="1:49" s="207" customFormat="1" x14ac:dyDescent="0.25">
      <c r="A522" s="47"/>
      <c r="B522" s="47"/>
      <c r="C522" s="47"/>
      <c r="D522" s="208"/>
      <c r="E522" s="220"/>
      <c r="F522" s="220"/>
      <c r="G522" s="220"/>
      <c r="H522" s="220"/>
      <c r="I522" s="220"/>
      <c r="J522" s="220"/>
      <c r="K522" s="220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</row>
    <row r="523" spans="1:49" s="207" customFormat="1" x14ac:dyDescent="0.25">
      <c r="A523" s="47"/>
      <c r="B523" s="47"/>
      <c r="C523" s="47"/>
      <c r="D523" s="208"/>
      <c r="E523" s="220"/>
      <c r="F523" s="220"/>
      <c r="G523" s="220"/>
      <c r="H523" s="220"/>
      <c r="I523" s="220"/>
      <c r="J523" s="220"/>
      <c r="K523" s="220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</row>
    <row r="524" spans="1:49" s="207" customFormat="1" x14ac:dyDescent="0.25">
      <c r="A524" s="47"/>
      <c r="B524" s="47"/>
      <c r="C524" s="47"/>
      <c r="D524" s="208"/>
      <c r="E524" s="220"/>
      <c r="F524" s="220"/>
      <c r="G524" s="220"/>
      <c r="H524" s="220"/>
      <c r="I524" s="220"/>
      <c r="J524" s="220"/>
      <c r="K524" s="220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</row>
    <row r="525" spans="1:49" s="207" customFormat="1" x14ac:dyDescent="0.25">
      <c r="A525" s="47"/>
      <c r="B525" s="47"/>
      <c r="C525" s="47"/>
      <c r="D525" s="208"/>
      <c r="E525" s="220"/>
      <c r="F525" s="220"/>
      <c r="G525" s="220"/>
      <c r="H525" s="220"/>
      <c r="I525" s="220"/>
      <c r="J525" s="220"/>
      <c r="K525" s="220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</row>
    <row r="526" spans="1:49" s="207" customFormat="1" x14ac:dyDescent="0.25">
      <c r="A526" s="47"/>
      <c r="B526" s="47"/>
      <c r="C526" s="47"/>
      <c r="D526" s="208"/>
      <c r="E526" s="220"/>
      <c r="F526" s="220"/>
      <c r="G526" s="220"/>
      <c r="H526" s="220"/>
      <c r="I526" s="220"/>
      <c r="J526" s="220"/>
      <c r="K526" s="220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</row>
    <row r="527" spans="1:49" s="207" customFormat="1" x14ac:dyDescent="0.25">
      <c r="A527" s="47"/>
      <c r="B527" s="47"/>
      <c r="C527" s="47"/>
      <c r="D527" s="208"/>
      <c r="E527" s="220"/>
      <c r="F527" s="220"/>
      <c r="G527" s="220"/>
      <c r="H527" s="220"/>
      <c r="I527" s="220"/>
      <c r="J527" s="220"/>
      <c r="K527" s="220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</row>
    <row r="528" spans="1:49" s="207" customFormat="1" x14ac:dyDescent="0.25">
      <c r="A528" s="47"/>
      <c r="B528" s="47"/>
      <c r="C528" s="47"/>
      <c r="D528" s="208"/>
      <c r="E528" s="220"/>
      <c r="F528" s="220"/>
      <c r="G528" s="220"/>
      <c r="H528" s="220"/>
      <c r="I528" s="220"/>
      <c r="J528" s="220"/>
      <c r="K528" s="220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</row>
    <row r="529" spans="1:49" s="207" customFormat="1" x14ac:dyDescent="0.25">
      <c r="A529" s="47"/>
      <c r="B529" s="47"/>
      <c r="C529" s="47"/>
      <c r="D529" s="208"/>
      <c r="E529" s="220"/>
      <c r="F529" s="220"/>
      <c r="G529" s="220"/>
      <c r="H529" s="220"/>
      <c r="I529" s="220"/>
      <c r="J529" s="220"/>
      <c r="K529" s="220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</row>
    <row r="530" spans="1:49" s="207" customFormat="1" x14ac:dyDescent="0.25">
      <c r="A530" s="47"/>
      <c r="B530" s="47"/>
      <c r="C530" s="47"/>
      <c r="D530" s="208"/>
      <c r="E530" s="220"/>
      <c r="F530" s="220"/>
      <c r="G530" s="220"/>
      <c r="H530" s="220"/>
      <c r="I530" s="220"/>
      <c r="J530" s="220"/>
      <c r="K530" s="220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</row>
    <row r="531" spans="1:49" s="207" customFormat="1" x14ac:dyDescent="0.25">
      <c r="A531" s="47"/>
      <c r="B531" s="47"/>
      <c r="C531" s="47"/>
      <c r="D531" s="208"/>
      <c r="E531" s="220"/>
      <c r="F531" s="220"/>
      <c r="G531" s="220"/>
      <c r="H531" s="220"/>
      <c r="I531" s="220"/>
      <c r="J531" s="220"/>
      <c r="K531" s="220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</row>
    <row r="532" spans="1:49" s="207" customFormat="1" x14ac:dyDescent="0.25">
      <c r="A532" s="47"/>
      <c r="B532" s="47"/>
      <c r="C532" s="47"/>
      <c r="D532" s="208"/>
      <c r="E532" s="220"/>
      <c r="F532" s="220"/>
      <c r="G532" s="220"/>
      <c r="H532" s="220"/>
      <c r="I532" s="220"/>
      <c r="J532" s="220"/>
      <c r="K532" s="220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</row>
    <row r="533" spans="1:49" s="207" customFormat="1" x14ac:dyDescent="0.25">
      <c r="A533" s="47"/>
      <c r="B533" s="47"/>
      <c r="C533" s="47"/>
      <c r="D533" s="208"/>
      <c r="E533" s="220"/>
      <c r="F533" s="220"/>
      <c r="G533" s="220"/>
      <c r="H533" s="220"/>
      <c r="I533" s="220"/>
      <c r="J533" s="220"/>
      <c r="K533" s="220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</row>
    <row r="534" spans="1:49" s="207" customFormat="1" x14ac:dyDescent="0.25">
      <c r="A534" s="47"/>
      <c r="B534" s="47"/>
      <c r="C534" s="47"/>
      <c r="D534" s="208"/>
      <c r="E534" s="220"/>
      <c r="F534" s="220"/>
      <c r="G534" s="220"/>
      <c r="H534" s="220"/>
      <c r="I534" s="220"/>
      <c r="J534" s="220"/>
      <c r="K534" s="220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</row>
    <row r="535" spans="1:49" s="207" customFormat="1" x14ac:dyDescent="0.25">
      <c r="A535" s="47"/>
      <c r="B535" s="47"/>
      <c r="C535" s="47"/>
      <c r="D535" s="208"/>
      <c r="E535" s="220"/>
      <c r="F535" s="220"/>
      <c r="G535" s="220"/>
      <c r="H535" s="220"/>
      <c r="I535" s="220"/>
      <c r="J535" s="220"/>
      <c r="K535" s="220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</row>
    <row r="536" spans="1:49" s="207" customFormat="1" x14ac:dyDescent="0.25">
      <c r="A536" s="47"/>
      <c r="B536" s="47"/>
      <c r="C536" s="47"/>
      <c r="D536" s="208"/>
      <c r="E536" s="220"/>
      <c r="F536" s="220"/>
      <c r="G536" s="220"/>
      <c r="H536" s="220"/>
      <c r="I536" s="220"/>
      <c r="J536" s="220"/>
      <c r="K536" s="220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</row>
    <row r="537" spans="1:49" s="207" customFormat="1" x14ac:dyDescent="0.25">
      <c r="A537" s="47"/>
      <c r="B537" s="47"/>
      <c r="C537" s="47"/>
      <c r="D537" s="208"/>
      <c r="E537" s="220"/>
      <c r="F537" s="220"/>
      <c r="G537" s="220"/>
      <c r="H537" s="220"/>
      <c r="I537" s="220"/>
      <c r="J537" s="220"/>
      <c r="K537" s="220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</row>
    <row r="538" spans="1:49" s="207" customFormat="1" x14ac:dyDescent="0.25">
      <c r="A538" s="47"/>
      <c r="B538" s="47"/>
      <c r="C538" s="47"/>
      <c r="D538" s="208"/>
      <c r="E538" s="220"/>
      <c r="F538" s="220"/>
      <c r="G538" s="220"/>
      <c r="H538" s="220"/>
      <c r="I538" s="220"/>
      <c r="J538" s="220"/>
      <c r="K538" s="220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</row>
    <row r="539" spans="1:49" s="207" customFormat="1" x14ac:dyDescent="0.25">
      <c r="A539" s="47"/>
      <c r="B539" s="47"/>
      <c r="C539" s="47"/>
      <c r="D539" s="208"/>
      <c r="E539" s="220"/>
      <c r="F539" s="220"/>
      <c r="G539" s="220"/>
      <c r="H539" s="220"/>
      <c r="I539" s="220"/>
      <c r="J539" s="220"/>
      <c r="K539" s="220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</row>
    <row r="540" spans="1:49" s="207" customFormat="1" x14ac:dyDescent="0.25">
      <c r="A540" s="47"/>
      <c r="B540" s="47"/>
      <c r="C540" s="47"/>
      <c r="D540" s="208"/>
      <c r="E540" s="220"/>
      <c r="F540" s="220"/>
      <c r="G540" s="220"/>
      <c r="H540" s="220"/>
      <c r="I540" s="220"/>
      <c r="J540" s="220"/>
      <c r="K540" s="220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</row>
    <row r="541" spans="1:49" s="207" customFormat="1" x14ac:dyDescent="0.25">
      <c r="A541" s="47"/>
      <c r="B541" s="47"/>
      <c r="C541" s="47"/>
      <c r="D541" s="208"/>
      <c r="E541" s="220"/>
      <c r="F541" s="220"/>
      <c r="G541" s="220"/>
      <c r="H541" s="220"/>
      <c r="I541" s="220"/>
      <c r="J541" s="220"/>
      <c r="K541" s="220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</row>
    <row r="542" spans="1:49" s="207" customFormat="1" x14ac:dyDescent="0.25">
      <c r="A542" s="47"/>
      <c r="B542" s="47"/>
      <c r="C542" s="47"/>
      <c r="D542" s="208"/>
      <c r="E542" s="220"/>
      <c r="F542" s="220"/>
      <c r="G542" s="220"/>
      <c r="H542" s="220"/>
      <c r="I542" s="220"/>
      <c r="J542" s="220"/>
      <c r="K542" s="220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</row>
    <row r="543" spans="1:49" s="207" customFormat="1" x14ac:dyDescent="0.25">
      <c r="A543" s="47"/>
      <c r="B543" s="47"/>
      <c r="C543" s="47"/>
      <c r="D543" s="208"/>
      <c r="E543" s="220"/>
      <c r="F543" s="220"/>
      <c r="G543" s="220"/>
      <c r="H543" s="220"/>
      <c r="I543" s="220"/>
      <c r="J543" s="220"/>
      <c r="K543" s="220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</row>
    <row r="544" spans="1:49" s="207" customFormat="1" x14ac:dyDescent="0.25">
      <c r="A544" s="47"/>
      <c r="B544" s="47"/>
      <c r="C544" s="47"/>
      <c r="D544" s="208"/>
      <c r="E544" s="220"/>
      <c r="F544" s="220"/>
      <c r="G544" s="220"/>
      <c r="H544" s="220"/>
      <c r="I544" s="220"/>
      <c r="J544" s="220"/>
      <c r="K544" s="220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</row>
    <row r="545" spans="1:49" s="207" customFormat="1" x14ac:dyDescent="0.25">
      <c r="A545" s="47"/>
      <c r="B545" s="47"/>
      <c r="C545" s="47"/>
      <c r="D545" s="208"/>
      <c r="E545" s="220"/>
      <c r="F545" s="220"/>
      <c r="G545" s="220"/>
      <c r="H545" s="220"/>
      <c r="I545" s="220"/>
      <c r="J545" s="220"/>
      <c r="K545" s="220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</row>
    <row r="546" spans="1:49" s="207" customFormat="1" x14ac:dyDescent="0.25">
      <c r="A546" s="47"/>
      <c r="B546" s="47"/>
      <c r="C546" s="47"/>
      <c r="D546" s="208"/>
      <c r="E546" s="220"/>
      <c r="F546" s="220"/>
      <c r="G546" s="220"/>
      <c r="H546" s="220"/>
      <c r="I546" s="220"/>
      <c r="J546" s="220"/>
      <c r="K546" s="220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</row>
    <row r="547" spans="1:49" s="207" customFormat="1" x14ac:dyDescent="0.25">
      <c r="A547" s="47"/>
      <c r="B547" s="47"/>
      <c r="C547" s="47"/>
      <c r="D547" s="208"/>
      <c r="E547" s="220"/>
      <c r="F547" s="220"/>
      <c r="G547" s="220"/>
      <c r="H547" s="220"/>
      <c r="I547" s="220"/>
      <c r="J547" s="220"/>
      <c r="K547" s="220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</row>
    <row r="548" spans="1:49" s="207" customFormat="1" x14ac:dyDescent="0.25">
      <c r="A548" s="47"/>
      <c r="B548" s="47"/>
      <c r="C548" s="47"/>
      <c r="D548" s="208"/>
      <c r="E548" s="220"/>
      <c r="F548" s="220"/>
      <c r="G548" s="220"/>
      <c r="H548" s="220"/>
      <c r="I548" s="220"/>
      <c r="J548" s="220"/>
      <c r="K548" s="220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</row>
    <row r="549" spans="1:49" s="207" customFormat="1" x14ac:dyDescent="0.25">
      <c r="A549" s="47"/>
      <c r="B549" s="47"/>
      <c r="C549" s="47"/>
      <c r="D549" s="208"/>
      <c r="E549" s="220"/>
      <c r="F549" s="220"/>
      <c r="G549" s="220"/>
      <c r="H549" s="220"/>
      <c r="I549" s="220"/>
      <c r="J549" s="220"/>
      <c r="K549" s="220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</row>
    <row r="550" spans="1:49" s="207" customFormat="1" x14ac:dyDescent="0.25">
      <c r="A550" s="47"/>
      <c r="B550" s="47"/>
      <c r="C550" s="47"/>
      <c r="D550" s="208"/>
      <c r="E550" s="220"/>
      <c r="F550" s="220"/>
      <c r="G550" s="220"/>
      <c r="H550" s="220"/>
      <c r="I550" s="220"/>
      <c r="J550" s="220"/>
      <c r="K550" s="220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</row>
    <row r="551" spans="1:49" s="207" customFormat="1" x14ac:dyDescent="0.25">
      <c r="A551" s="47"/>
      <c r="B551" s="47"/>
      <c r="C551" s="47"/>
      <c r="D551" s="208"/>
      <c r="E551" s="220"/>
      <c r="F551" s="220"/>
      <c r="G551" s="220"/>
      <c r="H551" s="220"/>
      <c r="I551" s="220"/>
      <c r="J551" s="220"/>
      <c r="K551" s="220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</row>
    <row r="552" spans="1:49" s="207" customFormat="1" x14ac:dyDescent="0.25">
      <c r="A552" s="47"/>
      <c r="B552" s="47"/>
      <c r="C552" s="47"/>
      <c r="D552" s="208"/>
      <c r="E552" s="220"/>
      <c r="F552" s="220"/>
      <c r="G552" s="220"/>
      <c r="H552" s="220"/>
      <c r="I552" s="220"/>
      <c r="J552" s="220"/>
      <c r="K552" s="220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</row>
    <row r="553" spans="1:49" s="207" customFormat="1" x14ac:dyDescent="0.25">
      <c r="A553" s="47"/>
      <c r="B553" s="47"/>
      <c r="C553" s="47"/>
      <c r="D553" s="208"/>
      <c r="E553" s="220"/>
      <c r="F553" s="220"/>
      <c r="G553" s="220"/>
      <c r="H553" s="220"/>
      <c r="I553" s="220"/>
      <c r="J553" s="220"/>
      <c r="K553" s="220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</row>
    <row r="554" spans="1:49" s="207" customFormat="1" x14ac:dyDescent="0.25">
      <c r="A554" s="47"/>
      <c r="B554" s="47"/>
      <c r="C554" s="47"/>
      <c r="D554" s="208"/>
      <c r="E554" s="220"/>
      <c r="F554" s="220"/>
      <c r="G554" s="220"/>
      <c r="H554" s="220"/>
      <c r="I554" s="220"/>
      <c r="J554" s="220"/>
      <c r="K554" s="220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</row>
    <row r="555" spans="1:49" s="207" customFormat="1" x14ac:dyDescent="0.25">
      <c r="A555" s="47"/>
      <c r="B555" s="47"/>
      <c r="C555" s="47"/>
      <c r="D555" s="208"/>
      <c r="E555" s="220"/>
      <c r="F555" s="220"/>
      <c r="G555" s="220"/>
      <c r="H555" s="220"/>
      <c r="I555" s="220"/>
      <c r="J555" s="220"/>
      <c r="K555" s="220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</row>
    <row r="556" spans="1:49" s="207" customFormat="1" x14ac:dyDescent="0.25">
      <c r="A556" s="47"/>
      <c r="B556" s="47"/>
      <c r="C556" s="47"/>
      <c r="D556" s="208"/>
      <c r="E556" s="220"/>
      <c r="F556" s="220"/>
      <c r="G556" s="220"/>
      <c r="H556" s="220"/>
      <c r="I556" s="220"/>
      <c r="J556" s="220"/>
      <c r="K556" s="220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</row>
    <row r="557" spans="1:49" s="207" customFormat="1" x14ac:dyDescent="0.25">
      <c r="A557" s="47"/>
      <c r="B557" s="47"/>
      <c r="C557" s="47"/>
      <c r="D557" s="208"/>
      <c r="E557" s="220"/>
      <c r="F557" s="220"/>
      <c r="G557" s="220"/>
      <c r="H557" s="220"/>
      <c r="I557" s="220"/>
      <c r="J557" s="220"/>
      <c r="K557" s="220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</row>
    <row r="558" spans="1:49" s="207" customFormat="1" x14ac:dyDescent="0.25">
      <c r="A558" s="47"/>
      <c r="B558" s="47"/>
      <c r="C558" s="47"/>
      <c r="D558" s="208"/>
      <c r="E558" s="220"/>
      <c r="F558" s="220"/>
      <c r="G558" s="220"/>
      <c r="H558" s="220"/>
      <c r="I558" s="220"/>
      <c r="J558" s="220"/>
      <c r="K558" s="220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</row>
    <row r="559" spans="1:49" s="207" customFormat="1" x14ac:dyDescent="0.25">
      <c r="A559" s="47"/>
      <c r="B559" s="47"/>
      <c r="C559" s="47"/>
      <c r="D559" s="208"/>
      <c r="E559" s="220"/>
      <c r="F559" s="220"/>
      <c r="G559" s="220"/>
      <c r="H559" s="220"/>
      <c r="I559" s="220"/>
      <c r="J559" s="220"/>
      <c r="K559" s="220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</row>
    <row r="560" spans="1:49" s="207" customFormat="1" x14ac:dyDescent="0.25">
      <c r="A560" s="47"/>
      <c r="B560" s="47"/>
      <c r="C560" s="47"/>
      <c r="D560" s="208"/>
      <c r="E560" s="220"/>
      <c r="F560" s="220"/>
      <c r="G560" s="220"/>
      <c r="H560" s="220"/>
      <c r="I560" s="220"/>
      <c r="J560" s="220"/>
      <c r="K560" s="220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</row>
    <row r="561" spans="1:49" s="207" customFormat="1" x14ac:dyDescent="0.25">
      <c r="A561" s="47"/>
      <c r="B561" s="47"/>
      <c r="C561" s="47"/>
      <c r="D561" s="208"/>
      <c r="E561" s="220"/>
      <c r="F561" s="220"/>
      <c r="G561" s="220"/>
      <c r="H561" s="220"/>
      <c r="I561" s="220"/>
      <c r="J561" s="220"/>
      <c r="K561" s="220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</row>
    <row r="562" spans="1:49" s="207" customFormat="1" x14ac:dyDescent="0.25">
      <c r="A562" s="47"/>
      <c r="B562" s="47"/>
      <c r="C562" s="47"/>
      <c r="D562" s="208"/>
      <c r="E562" s="220"/>
      <c r="F562" s="220"/>
      <c r="G562" s="220"/>
      <c r="H562" s="220"/>
      <c r="I562" s="220"/>
      <c r="J562" s="220"/>
      <c r="K562" s="220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</row>
    <row r="563" spans="1:49" s="207" customFormat="1" x14ac:dyDescent="0.25">
      <c r="A563" s="47"/>
      <c r="B563" s="47"/>
      <c r="C563" s="47"/>
      <c r="D563" s="208"/>
      <c r="E563" s="220"/>
      <c r="F563" s="220"/>
      <c r="G563" s="220"/>
      <c r="H563" s="220"/>
      <c r="I563" s="220"/>
      <c r="J563" s="220"/>
      <c r="K563" s="220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</row>
    <row r="564" spans="1:49" s="207" customFormat="1" x14ac:dyDescent="0.25">
      <c r="A564" s="47"/>
      <c r="B564" s="47"/>
      <c r="C564" s="47"/>
      <c r="D564" s="208"/>
      <c r="E564" s="220"/>
      <c r="F564" s="220"/>
      <c r="G564" s="220"/>
      <c r="H564" s="220"/>
      <c r="I564" s="220"/>
      <c r="J564" s="220"/>
      <c r="K564" s="220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</row>
    <row r="565" spans="1:49" s="207" customFormat="1" x14ac:dyDescent="0.25">
      <c r="A565" s="47"/>
      <c r="B565" s="47"/>
      <c r="C565" s="47"/>
      <c r="D565" s="208"/>
      <c r="E565" s="220"/>
      <c r="F565" s="220"/>
      <c r="G565" s="220"/>
      <c r="H565" s="220"/>
      <c r="I565" s="220"/>
      <c r="J565" s="220"/>
      <c r="K565" s="220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</row>
    <row r="566" spans="1:49" s="207" customFormat="1" x14ac:dyDescent="0.25">
      <c r="A566" s="47"/>
      <c r="B566" s="47"/>
      <c r="C566" s="47"/>
      <c r="D566" s="208"/>
      <c r="E566" s="220"/>
      <c r="F566" s="220"/>
      <c r="G566" s="220"/>
      <c r="H566" s="220"/>
      <c r="I566" s="220"/>
      <c r="J566" s="220"/>
      <c r="K566" s="220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</row>
    <row r="567" spans="1:49" s="207" customFormat="1" x14ac:dyDescent="0.25">
      <c r="A567" s="47"/>
      <c r="B567" s="47"/>
      <c r="C567" s="47"/>
      <c r="D567" s="208"/>
      <c r="E567" s="220"/>
      <c r="F567" s="220"/>
      <c r="G567" s="220"/>
      <c r="H567" s="220"/>
      <c r="I567" s="220"/>
      <c r="J567" s="220"/>
      <c r="K567" s="220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</row>
    <row r="568" spans="1:49" s="207" customFormat="1" x14ac:dyDescent="0.25">
      <c r="A568" s="47"/>
      <c r="B568" s="47"/>
      <c r="C568" s="47"/>
      <c r="D568" s="208"/>
      <c r="E568" s="220"/>
      <c r="F568" s="220"/>
      <c r="G568" s="220"/>
      <c r="H568" s="220"/>
      <c r="I568" s="220"/>
      <c r="J568" s="220"/>
      <c r="K568" s="220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</row>
    <row r="569" spans="1:49" s="207" customFormat="1" x14ac:dyDescent="0.25">
      <c r="A569" s="47"/>
      <c r="B569" s="47"/>
      <c r="C569" s="47"/>
      <c r="D569" s="208"/>
      <c r="E569" s="220"/>
      <c r="F569" s="220"/>
      <c r="G569" s="220"/>
      <c r="H569" s="220"/>
      <c r="I569" s="220"/>
      <c r="J569" s="220"/>
      <c r="K569" s="220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</row>
    <row r="570" spans="1:49" s="207" customFormat="1" x14ac:dyDescent="0.25">
      <c r="A570" s="47"/>
      <c r="B570" s="47"/>
      <c r="C570" s="47"/>
      <c r="D570" s="208"/>
      <c r="E570" s="220"/>
      <c r="F570" s="220"/>
      <c r="G570" s="220"/>
      <c r="H570" s="220"/>
      <c r="I570" s="220"/>
      <c r="J570" s="220"/>
      <c r="K570" s="220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</row>
    <row r="571" spans="1:49" s="207" customFormat="1" x14ac:dyDescent="0.25">
      <c r="A571" s="47"/>
      <c r="B571" s="47"/>
      <c r="C571" s="47"/>
      <c r="D571" s="208"/>
      <c r="E571" s="220"/>
      <c r="F571" s="220"/>
      <c r="G571" s="220"/>
      <c r="H571" s="220"/>
      <c r="I571" s="220"/>
      <c r="J571" s="220"/>
      <c r="K571" s="220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</row>
    <row r="572" spans="1:49" s="207" customFormat="1" x14ac:dyDescent="0.25">
      <c r="A572" s="47"/>
      <c r="B572" s="47"/>
      <c r="C572" s="47"/>
      <c r="D572" s="208"/>
      <c r="E572" s="220"/>
      <c r="F572" s="220"/>
      <c r="G572" s="220"/>
      <c r="H572" s="220"/>
      <c r="I572" s="220"/>
      <c r="J572" s="220"/>
      <c r="K572" s="220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</row>
    <row r="573" spans="1:49" s="207" customFormat="1" x14ac:dyDescent="0.25">
      <c r="A573" s="47"/>
      <c r="B573" s="47"/>
      <c r="C573" s="47"/>
      <c r="D573" s="208"/>
      <c r="E573" s="220"/>
      <c r="F573" s="220"/>
      <c r="G573" s="220"/>
      <c r="H573" s="220"/>
      <c r="I573" s="220"/>
      <c r="J573" s="220"/>
      <c r="K573" s="220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</row>
    <row r="574" spans="1:49" s="207" customFormat="1" x14ac:dyDescent="0.25">
      <c r="A574" s="47"/>
      <c r="B574" s="47"/>
      <c r="C574" s="47"/>
      <c r="D574" s="208"/>
      <c r="E574" s="220"/>
      <c r="F574" s="220"/>
      <c r="G574" s="220"/>
      <c r="H574" s="220"/>
      <c r="I574" s="220"/>
      <c r="J574" s="220"/>
      <c r="K574" s="220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</row>
    <row r="575" spans="1:49" s="207" customFormat="1" x14ac:dyDescent="0.25">
      <c r="A575" s="47"/>
      <c r="B575" s="47"/>
      <c r="C575" s="47"/>
      <c r="D575" s="208"/>
      <c r="E575" s="220"/>
      <c r="F575" s="220"/>
      <c r="G575" s="220"/>
      <c r="H575" s="220"/>
      <c r="I575" s="220"/>
      <c r="J575" s="220"/>
      <c r="K575" s="220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</row>
    <row r="576" spans="1:49" s="207" customFormat="1" x14ac:dyDescent="0.25">
      <c r="A576" s="47"/>
      <c r="B576" s="47"/>
      <c r="C576" s="47"/>
      <c r="D576" s="208"/>
      <c r="E576" s="220"/>
      <c r="F576" s="220"/>
      <c r="G576" s="220"/>
      <c r="H576" s="220"/>
      <c r="I576" s="220"/>
      <c r="J576" s="220"/>
      <c r="K576" s="220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</row>
    <row r="577" spans="1:49" s="207" customFormat="1" x14ac:dyDescent="0.25">
      <c r="A577" s="47"/>
      <c r="B577" s="47"/>
      <c r="C577" s="47"/>
      <c r="D577" s="208"/>
      <c r="E577" s="220"/>
      <c r="F577" s="220"/>
      <c r="G577" s="220"/>
      <c r="H577" s="220"/>
      <c r="I577" s="220"/>
      <c r="J577" s="220"/>
      <c r="K577" s="220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</row>
    <row r="578" spans="1:49" s="207" customFormat="1" x14ac:dyDescent="0.25">
      <c r="A578" s="47"/>
      <c r="B578" s="47"/>
      <c r="C578" s="47"/>
      <c r="D578" s="208"/>
      <c r="E578" s="220"/>
      <c r="F578" s="220"/>
      <c r="G578" s="220"/>
      <c r="H578" s="220"/>
      <c r="I578" s="220"/>
      <c r="J578" s="220"/>
      <c r="K578" s="220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</row>
    <row r="579" spans="1:49" s="207" customFormat="1" x14ac:dyDescent="0.25">
      <c r="A579" s="47"/>
      <c r="B579" s="47"/>
      <c r="C579" s="47"/>
      <c r="D579" s="208"/>
      <c r="E579" s="220"/>
      <c r="F579" s="220"/>
      <c r="G579" s="220"/>
      <c r="H579" s="220"/>
      <c r="I579" s="220"/>
      <c r="J579" s="220"/>
      <c r="K579" s="220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</row>
    <row r="580" spans="1:49" s="207" customFormat="1" x14ac:dyDescent="0.25">
      <c r="A580" s="47"/>
      <c r="B580" s="47"/>
      <c r="C580" s="47"/>
      <c r="D580" s="208"/>
      <c r="E580" s="220"/>
      <c r="F580" s="220"/>
      <c r="G580" s="220"/>
      <c r="H580" s="220"/>
      <c r="I580" s="220"/>
      <c r="J580" s="220"/>
      <c r="K580" s="220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</row>
    <row r="581" spans="1:49" s="207" customFormat="1" x14ac:dyDescent="0.25">
      <c r="A581" s="47"/>
      <c r="B581" s="47"/>
      <c r="C581" s="47"/>
      <c r="D581" s="208"/>
      <c r="E581" s="220"/>
      <c r="F581" s="220"/>
      <c r="G581" s="220"/>
      <c r="H581" s="220"/>
      <c r="I581" s="220"/>
      <c r="J581" s="220"/>
      <c r="K581" s="220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</row>
    <row r="582" spans="1:49" s="207" customFormat="1" x14ac:dyDescent="0.25">
      <c r="A582" s="47"/>
      <c r="B582" s="47"/>
      <c r="C582" s="47"/>
      <c r="D582" s="208"/>
      <c r="E582" s="220"/>
      <c r="F582" s="220"/>
      <c r="G582" s="220"/>
      <c r="H582" s="220"/>
      <c r="I582" s="220"/>
      <c r="J582" s="220"/>
      <c r="K582" s="220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</row>
    <row r="583" spans="1:49" s="207" customFormat="1" x14ac:dyDescent="0.25">
      <c r="A583" s="47"/>
      <c r="B583" s="47"/>
      <c r="C583" s="47"/>
      <c r="D583" s="208"/>
      <c r="E583" s="220"/>
      <c r="F583" s="220"/>
      <c r="G583" s="220"/>
      <c r="H583" s="220"/>
      <c r="I583" s="220"/>
      <c r="J583" s="220"/>
      <c r="K583" s="220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</row>
    <row r="584" spans="1:49" s="207" customFormat="1" x14ac:dyDescent="0.25">
      <c r="A584" s="47"/>
      <c r="B584" s="47"/>
      <c r="C584" s="47"/>
      <c r="D584" s="208"/>
      <c r="E584" s="220"/>
      <c r="F584" s="220"/>
      <c r="G584" s="220"/>
      <c r="H584" s="220"/>
      <c r="I584" s="220"/>
      <c r="J584" s="220"/>
      <c r="K584" s="220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</row>
    <row r="585" spans="1:49" s="207" customFormat="1" x14ac:dyDescent="0.25">
      <c r="A585" s="47"/>
      <c r="B585" s="47"/>
      <c r="C585" s="47"/>
      <c r="D585" s="208"/>
      <c r="E585" s="220"/>
      <c r="F585" s="220"/>
      <c r="G585" s="220"/>
      <c r="H585" s="220"/>
      <c r="I585" s="220"/>
      <c r="J585" s="220"/>
      <c r="K585" s="220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</row>
    <row r="586" spans="1:49" s="207" customFormat="1" x14ac:dyDescent="0.25">
      <c r="A586" s="47"/>
      <c r="B586" s="47"/>
      <c r="C586" s="47"/>
      <c r="D586" s="208"/>
      <c r="E586" s="220"/>
      <c r="F586" s="220"/>
      <c r="G586" s="220"/>
      <c r="H586" s="220"/>
      <c r="I586" s="220"/>
      <c r="J586" s="220"/>
      <c r="K586" s="220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</row>
    <row r="587" spans="1:49" s="207" customFormat="1" x14ac:dyDescent="0.25">
      <c r="A587" s="47"/>
      <c r="B587" s="47"/>
      <c r="C587" s="47"/>
      <c r="D587" s="208"/>
      <c r="E587" s="220"/>
      <c r="F587" s="220"/>
      <c r="G587" s="220"/>
      <c r="H587" s="220"/>
      <c r="I587" s="220"/>
      <c r="J587" s="220"/>
      <c r="K587" s="220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</row>
    <row r="588" spans="1:49" s="207" customFormat="1" x14ac:dyDescent="0.25">
      <c r="A588" s="47"/>
      <c r="B588" s="47"/>
      <c r="C588" s="47"/>
      <c r="D588" s="208"/>
      <c r="E588" s="220"/>
      <c r="F588" s="220"/>
      <c r="G588" s="220"/>
      <c r="H588" s="220"/>
      <c r="I588" s="220"/>
      <c r="J588" s="220"/>
      <c r="K588" s="220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</row>
    <row r="589" spans="1:49" s="207" customFormat="1" x14ac:dyDescent="0.25">
      <c r="A589" s="47"/>
      <c r="B589" s="47"/>
      <c r="C589" s="47"/>
      <c r="D589" s="208"/>
      <c r="E589" s="220"/>
      <c r="F589" s="220"/>
      <c r="G589" s="220"/>
      <c r="H589" s="220"/>
      <c r="I589" s="220"/>
      <c r="J589" s="220"/>
      <c r="K589" s="220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</row>
    <row r="590" spans="1:49" s="207" customFormat="1" x14ac:dyDescent="0.25">
      <c r="A590" s="47"/>
      <c r="B590" s="47"/>
      <c r="C590" s="47"/>
      <c r="D590" s="208"/>
      <c r="E590" s="220"/>
      <c r="F590" s="220"/>
      <c r="G590" s="220"/>
      <c r="H590" s="220"/>
      <c r="I590" s="220"/>
      <c r="J590" s="220"/>
      <c r="K590" s="220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</row>
    <row r="591" spans="1:49" s="207" customFormat="1" x14ac:dyDescent="0.25">
      <c r="A591" s="47"/>
      <c r="B591" s="47"/>
      <c r="C591" s="47"/>
      <c r="D591" s="208"/>
      <c r="E591" s="220"/>
      <c r="F591" s="220"/>
      <c r="G591" s="220"/>
      <c r="H591" s="220"/>
      <c r="I591" s="220"/>
      <c r="J591" s="220"/>
      <c r="K591" s="220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</row>
    <row r="592" spans="1:49" s="207" customFormat="1" x14ac:dyDescent="0.25">
      <c r="A592" s="47"/>
      <c r="B592" s="47"/>
      <c r="C592" s="47"/>
      <c r="D592" s="208"/>
      <c r="E592" s="220"/>
      <c r="F592" s="220"/>
      <c r="G592" s="220"/>
      <c r="H592" s="220"/>
      <c r="I592" s="220"/>
      <c r="J592" s="220"/>
      <c r="K592" s="220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</row>
    <row r="593" spans="1:49" s="207" customFormat="1" x14ac:dyDescent="0.25">
      <c r="A593" s="47"/>
      <c r="B593" s="47"/>
      <c r="C593" s="47"/>
      <c r="D593" s="208"/>
      <c r="E593" s="220"/>
      <c r="F593" s="220"/>
      <c r="G593" s="220"/>
      <c r="H593" s="220"/>
      <c r="I593" s="220"/>
      <c r="J593" s="220"/>
      <c r="K593" s="220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</row>
    <row r="594" spans="1:49" s="207" customFormat="1" x14ac:dyDescent="0.25">
      <c r="A594" s="47"/>
      <c r="B594" s="47"/>
      <c r="C594" s="47"/>
      <c r="D594" s="208"/>
      <c r="E594" s="220"/>
      <c r="F594" s="220"/>
      <c r="G594" s="220"/>
      <c r="H594" s="220"/>
      <c r="I594" s="220"/>
      <c r="J594" s="220"/>
      <c r="K594" s="220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</row>
    <row r="595" spans="1:49" s="207" customFormat="1" x14ac:dyDescent="0.25">
      <c r="A595" s="47"/>
      <c r="B595" s="47"/>
      <c r="C595" s="47"/>
      <c r="D595" s="208"/>
      <c r="E595" s="220"/>
      <c r="F595" s="220"/>
      <c r="G595" s="220"/>
      <c r="H595" s="220"/>
      <c r="I595" s="220"/>
      <c r="J595" s="220"/>
      <c r="K595" s="220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</row>
    <row r="596" spans="1:49" s="207" customFormat="1" x14ac:dyDescent="0.25">
      <c r="A596" s="47"/>
      <c r="B596" s="47"/>
      <c r="C596" s="47"/>
      <c r="D596" s="208"/>
      <c r="E596" s="220"/>
      <c r="F596" s="220"/>
      <c r="G596" s="220"/>
      <c r="H596" s="220"/>
      <c r="I596" s="220"/>
      <c r="J596" s="220"/>
      <c r="K596" s="220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</row>
    <row r="597" spans="1:49" s="207" customFormat="1" x14ac:dyDescent="0.25">
      <c r="A597" s="47"/>
      <c r="B597" s="47"/>
      <c r="C597" s="47"/>
      <c r="D597" s="208"/>
      <c r="E597" s="220"/>
      <c r="F597" s="220"/>
      <c r="G597" s="220"/>
      <c r="H597" s="220"/>
      <c r="I597" s="220"/>
      <c r="J597" s="220"/>
      <c r="K597" s="220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</row>
    <row r="598" spans="1:49" s="207" customFormat="1" x14ac:dyDescent="0.25">
      <c r="A598" s="47"/>
      <c r="B598" s="47"/>
      <c r="C598" s="47"/>
      <c r="D598" s="208"/>
      <c r="E598" s="220"/>
      <c r="F598" s="220"/>
      <c r="G598" s="220"/>
      <c r="H598" s="220"/>
      <c r="I598" s="220"/>
      <c r="J598" s="220"/>
      <c r="K598" s="220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</row>
    <row r="599" spans="1:49" s="207" customFormat="1" x14ac:dyDescent="0.25">
      <c r="A599" s="47"/>
      <c r="B599" s="47"/>
      <c r="C599" s="47"/>
      <c r="D599" s="208"/>
      <c r="E599" s="220"/>
      <c r="F599" s="220"/>
      <c r="G599" s="220"/>
      <c r="H599" s="220"/>
      <c r="I599" s="220"/>
      <c r="J599" s="220"/>
      <c r="K599" s="220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</row>
    <row r="600" spans="1:49" s="207" customFormat="1" x14ac:dyDescent="0.25">
      <c r="A600" s="47"/>
      <c r="B600" s="47"/>
      <c r="C600" s="47"/>
      <c r="D600" s="208"/>
      <c r="E600" s="220"/>
      <c r="F600" s="220"/>
      <c r="G600" s="220"/>
      <c r="H600" s="220"/>
      <c r="I600" s="220"/>
      <c r="J600" s="220"/>
      <c r="K600" s="220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</row>
    <row r="601" spans="1:49" s="207" customFormat="1" x14ac:dyDescent="0.25">
      <c r="A601" s="47"/>
      <c r="B601" s="47"/>
      <c r="C601" s="47"/>
      <c r="D601" s="208"/>
      <c r="E601" s="220"/>
      <c r="F601" s="220"/>
      <c r="G601" s="220"/>
      <c r="H601" s="220"/>
      <c r="I601" s="220"/>
      <c r="J601" s="220"/>
      <c r="K601" s="220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</row>
    <row r="602" spans="1:49" s="207" customFormat="1" x14ac:dyDescent="0.25">
      <c r="A602" s="47"/>
      <c r="B602" s="47"/>
      <c r="C602" s="47"/>
      <c r="D602" s="208"/>
      <c r="E602" s="220"/>
      <c r="F602" s="220"/>
      <c r="G602" s="220"/>
      <c r="H602" s="220"/>
      <c r="I602" s="220"/>
      <c r="J602" s="220"/>
      <c r="K602" s="220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</row>
    <row r="603" spans="1:49" s="207" customFormat="1" x14ac:dyDescent="0.25">
      <c r="A603" s="47"/>
      <c r="B603" s="47"/>
      <c r="C603" s="47"/>
      <c r="D603" s="208"/>
      <c r="E603" s="220"/>
      <c r="F603" s="220"/>
      <c r="G603" s="220"/>
      <c r="H603" s="220"/>
      <c r="I603" s="220"/>
      <c r="J603" s="220"/>
      <c r="K603" s="220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</row>
    <row r="604" spans="1:49" s="207" customFormat="1" x14ac:dyDescent="0.25">
      <c r="A604" s="47"/>
      <c r="B604" s="47"/>
      <c r="C604" s="47"/>
      <c r="D604" s="208"/>
      <c r="E604" s="220"/>
      <c r="F604" s="220"/>
      <c r="G604" s="220"/>
      <c r="H604" s="220"/>
      <c r="I604" s="220"/>
      <c r="J604" s="220"/>
      <c r="K604" s="220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</row>
    <row r="605" spans="1:49" s="207" customFormat="1" x14ac:dyDescent="0.25">
      <c r="A605" s="47"/>
      <c r="B605" s="47"/>
      <c r="C605" s="47"/>
      <c r="D605" s="208"/>
      <c r="E605" s="220"/>
      <c r="F605" s="220"/>
      <c r="G605" s="220"/>
      <c r="H605" s="220"/>
      <c r="I605" s="220"/>
      <c r="J605" s="220"/>
      <c r="K605" s="220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</row>
    <row r="606" spans="1:49" s="207" customFormat="1" x14ac:dyDescent="0.25">
      <c r="A606" s="47"/>
      <c r="B606" s="47"/>
      <c r="C606" s="47"/>
      <c r="D606" s="208"/>
      <c r="E606" s="220"/>
      <c r="F606" s="220"/>
      <c r="G606" s="220"/>
      <c r="H606" s="220"/>
      <c r="I606" s="220"/>
      <c r="J606" s="220"/>
      <c r="K606" s="220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</row>
    <row r="607" spans="1:49" s="207" customFormat="1" x14ac:dyDescent="0.25">
      <c r="A607" s="47"/>
      <c r="B607" s="47"/>
      <c r="C607" s="47"/>
      <c r="D607" s="208"/>
      <c r="E607" s="220"/>
      <c r="F607" s="220"/>
      <c r="G607" s="220"/>
      <c r="H607" s="220"/>
      <c r="I607" s="220"/>
      <c r="J607" s="220"/>
      <c r="K607" s="220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</row>
    <row r="608" spans="1:49" s="207" customFormat="1" x14ac:dyDescent="0.25">
      <c r="A608" s="47"/>
      <c r="B608" s="47"/>
      <c r="C608" s="47"/>
      <c r="D608" s="208"/>
      <c r="E608" s="220"/>
      <c r="F608" s="220"/>
      <c r="G608" s="220"/>
      <c r="H608" s="220"/>
      <c r="I608" s="220"/>
      <c r="J608" s="220"/>
      <c r="K608" s="220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</row>
    <row r="609" spans="1:49" s="207" customFormat="1" x14ac:dyDescent="0.25">
      <c r="A609" s="47"/>
      <c r="B609" s="47"/>
      <c r="C609" s="47"/>
      <c r="D609" s="208"/>
      <c r="E609" s="220"/>
      <c r="F609" s="220"/>
      <c r="G609" s="220"/>
      <c r="H609" s="220"/>
      <c r="I609" s="220"/>
      <c r="J609" s="220"/>
      <c r="K609" s="220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</row>
    <row r="610" spans="1:49" s="207" customFormat="1" x14ac:dyDescent="0.25">
      <c r="A610" s="47"/>
      <c r="B610" s="47"/>
      <c r="C610" s="47"/>
      <c r="D610" s="208"/>
      <c r="E610" s="220"/>
      <c r="F610" s="220"/>
      <c r="G610" s="220"/>
      <c r="H610" s="220"/>
      <c r="I610" s="220"/>
      <c r="J610" s="220"/>
      <c r="K610" s="220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</row>
    <row r="611" spans="1:49" s="207" customFormat="1" x14ac:dyDescent="0.25">
      <c r="A611" s="47"/>
      <c r="B611" s="47"/>
      <c r="C611" s="47"/>
      <c r="D611" s="208"/>
      <c r="E611" s="220"/>
      <c r="F611" s="220"/>
      <c r="G611" s="220"/>
      <c r="H611" s="220"/>
      <c r="I611" s="220"/>
      <c r="J611" s="220"/>
      <c r="K611" s="220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</row>
    <row r="612" spans="1:49" s="207" customFormat="1" x14ac:dyDescent="0.25">
      <c r="A612" s="47"/>
      <c r="B612" s="47"/>
      <c r="C612" s="47"/>
      <c r="D612" s="208"/>
      <c r="E612" s="220"/>
      <c r="F612" s="220"/>
      <c r="G612" s="220"/>
      <c r="H612" s="220"/>
      <c r="I612" s="220"/>
      <c r="J612" s="220"/>
      <c r="K612" s="220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</row>
    <row r="613" spans="1:49" s="207" customFormat="1" x14ac:dyDescent="0.25">
      <c r="A613" s="47"/>
      <c r="B613" s="47"/>
      <c r="C613" s="47"/>
      <c r="D613" s="208"/>
      <c r="E613" s="220"/>
      <c r="F613" s="220"/>
      <c r="G613" s="220"/>
      <c r="H613" s="220"/>
      <c r="I613" s="220"/>
      <c r="J613" s="220"/>
      <c r="K613" s="220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</row>
    <row r="614" spans="1:49" s="207" customFormat="1" x14ac:dyDescent="0.25">
      <c r="A614" s="47"/>
      <c r="B614" s="47"/>
      <c r="C614" s="47"/>
      <c r="D614" s="208"/>
      <c r="E614" s="220"/>
      <c r="F614" s="220"/>
      <c r="G614" s="220"/>
      <c r="H614" s="220"/>
      <c r="I614" s="220"/>
      <c r="J614" s="220"/>
      <c r="K614" s="220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</row>
    <row r="615" spans="1:49" s="207" customFormat="1" x14ac:dyDescent="0.25">
      <c r="A615" s="47"/>
      <c r="B615" s="47"/>
      <c r="C615" s="47"/>
      <c r="D615" s="208"/>
      <c r="E615" s="220"/>
      <c r="F615" s="220"/>
      <c r="G615" s="220"/>
      <c r="H615" s="220"/>
      <c r="I615" s="220"/>
      <c r="J615" s="220"/>
      <c r="K615" s="220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</row>
    <row r="616" spans="1:49" s="207" customFormat="1" x14ac:dyDescent="0.25">
      <c r="A616" s="47"/>
      <c r="B616" s="47"/>
      <c r="C616" s="47"/>
      <c r="D616" s="208"/>
      <c r="E616" s="220"/>
      <c r="F616" s="220"/>
      <c r="G616" s="220"/>
      <c r="H616" s="220"/>
      <c r="I616" s="220"/>
      <c r="J616" s="220"/>
      <c r="K616" s="220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</row>
    <row r="617" spans="1:49" s="207" customFormat="1" x14ac:dyDescent="0.25">
      <c r="A617" s="47"/>
      <c r="B617" s="47"/>
      <c r="C617" s="47"/>
      <c r="D617" s="208"/>
      <c r="E617" s="220"/>
      <c r="F617" s="220"/>
      <c r="G617" s="220"/>
      <c r="H617" s="220"/>
      <c r="I617" s="220"/>
      <c r="J617" s="220"/>
      <c r="K617" s="220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</row>
    <row r="618" spans="1:49" s="207" customFormat="1" x14ac:dyDescent="0.25">
      <c r="A618" s="47"/>
      <c r="B618" s="47"/>
      <c r="C618" s="47"/>
      <c r="D618" s="208"/>
      <c r="E618" s="220"/>
      <c r="F618" s="220"/>
      <c r="G618" s="220"/>
      <c r="H618" s="220"/>
      <c r="I618" s="220"/>
      <c r="J618" s="220"/>
      <c r="K618" s="220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</row>
    <row r="619" spans="1:49" s="207" customFormat="1" x14ac:dyDescent="0.25">
      <c r="A619" s="47"/>
      <c r="B619" s="47"/>
      <c r="C619" s="47"/>
      <c r="D619" s="208"/>
      <c r="E619" s="220"/>
      <c r="F619" s="220"/>
      <c r="G619" s="220"/>
      <c r="H619" s="220"/>
      <c r="I619" s="220"/>
      <c r="J619" s="220"/>
      <c r="K619" s="220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</row>
    <row r="620" spans="1:49" s="207" customFormat="1" x14ac:dyDescent="0.25">
      <c r="A620" s="47"/>
      <c r="B620" s="47"/>
      <c r="C620" s="47"/>
      <c r="D620" s="208"/>
      <c r="E620" s="220"/>
      <c r="F620" s="220"/>
      <c r="G620" s="220"/>
      <c r="H620" s="220"/>
      <c r="I620" s="220"/>
      <c r="J620" s="220"/>
      <c r="K620" s="220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</row>
    <row r="621" spans="1:49" s="207" customFormat="1" x14ac:dyDescent="0.25">
      <c r="A621" s="47"/>
      <c r="B621" s="47"/>
      <c r="C621" s="47"/>
      <c r="D621" s="208"/>
      <c r="E621" s="220"/>
      <c r="F621" s="220"/>
      <c r="G621" s="220"/>
      <c r="H621" s="220"/>
      <c r="I621" s="220"/>
      <c r="J621" s="220"/>
      <c r="K621" s="220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</row>
    <row r="622" spans="1:49" s="207" customFormat="1" x14ac:dyDescent="0.25">
      <c r="A622" s="47"/>
      <c r="B622" s="47"/>
      <c r="C622" s="47"/>
      <c r="D622" s="208"/>
      <c r="E622" s="220"/>
      <c r="F622" s="220"/>
      <c r="G622" s="220"/>
      <c r="H622" s="220"/>
      <c r="I622" s="220"/>
      <c r="J622" s="220"/>
      <c r="K622" s="220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</row>
    <row r="623" spans="1:49" s="207" customFormat="1" x14ac:dyDescent="0.25">
      <c r="A623" s="47"/>
      <c r="B623" s="47"/>
      <c r="C623" s="47"/>
      <c r="D623" s="208"/>
      <c r="E623" s="220"/>
      <c r="F623" s="220"/>
      <c r="G623" s="220"/>
      <c r="H623" s="220"/>
      <c r="I623" s="220"/>
      <c r="J623" s="220"/>
      <c r="K623" s="220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</row>
    <row r="624" spans="1:49" s="207" customFormat="1" x14ac:dyDescent="0.25">
      <c r="A624" s="47"/>
      <c r="B624" s="47"/>
      <c r="C624" s="47"/>
      <c r="D624" s="208"/>
      <c r="E624" s="220"/>
      <c r="F624" s="220"/>
      <c r="G624" s="220"/>
      <c r="H624" s="220"/>
      <c r="I624" s="220"/>
      <c r="J624" s="220"/>
      <c r="K624" s="220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</row>
    <row r="625" spans="1:49" s="207" customFormat="1" x14ac:dyDescent="0.25">
      <c r="A625" s="47"/>
      <c r="B625" s="47"/>
      <c r="C625" s="47"/>
      <c r="D625" s="208"/>
      <c r="E625" s="220"/>
      <c r="F625" s="220"/>
      <c r="G625" s="220"/>
      <c r="H625" s="220"/>
      <c r="I625" s="220"/>
      <c r="J625" s="220"/>
      <c r="K625" s="220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</row>
    <row r="626" spans="1:49" s="207" customFormat="1" x14ac:dyDescent="0.25">
      <c r="A626" s="47"/>
      <c r="B626" s="47"/>
      <c r="C626" s="47"/>
      <c r="D626" s="208"/>
      <c r="E626" s="220"/>
      <c r="F626" s="220"/>
      <c r="G626" s="220"/>
      <c r="H626" s="220"/>
      <c r="I626" s="220"/>
      <c r="J626" s="220"/>
      <c r="K626" s="220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</row>
    <row r="627" spans="1:49" s="207" customFormat="1" x14ac:dyDescent="0.25">
      <c r="A627" s="47"/>
      <c r="B627" s="47"/>
      <c r="C627" s="47"/>
      <c r="D627" s="208"/>
      <c r="E627" s="220"/>
      <c r="F627" s="220"/>
      <c r="G627" s="220"/>
      <c r="H627" s="220"/>
      <c r="I627" s="220"/>
      <c r="J627" s="220"/>
      <c r="K627" s="220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</row>
    <row r="628" spans="1:49" s="207" customFormat="1" x14ac:dyDescent="0.25">
      <c r="A628" s="47"/>
      <c r="B628" s="47"/>
      <c r="C628" s="47"/>
      <c r="D628" s="208"/>
      <c r="E628" s="220"/>
      <c r="F628" s="220"/>
      <c r="G628" s="220"/>
      <c r="H628" s="220"/>
      <c r="I628" s="220"/>
      <c r="J628" s="220"/>
      <c r="K628" s="220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</row>
    <row r="629" spans="1:49" s="207" customFormat="1" x14ac:dyDescent="0.25">
      <c r="A629" s="47"/>
      <c r="B629" s="47"/>
      <c r="C629" s="47"/>
      <c r="D629" s="208"/>
      <c r="E629" s="220"/>
      <c r="F629" s="220"/>
      <c r="G629" s="220"/>
      <c r="H629" s="220"/>
      <c r="I629" s="220"/>
      <c r="J629" s="220"/>
      <c r="K629" s="220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</row>
    <row r="630" spans="1:49" s="207" customFormat="1" x14ac:dyDescent="0.25">
      <c r="A630" s="47"/>
      <c r="B630" s="47"/>
      <c r="C630" s="47"/>
      <c r="D630" s="208"/>
      <c r="E630" s="220"/>
      <c r="F630" s="220"/>
      <c r="G630" s="220"/>
      <c r="H630" s="220"/>
      <c r="I630" s="220"/>
      <c r="J630" s="220"/>
      <c r="K630" s="220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</row>
    <row r="631" spans="1:49" s="207" customFormat="1" x14ac:dyDescent="0.25">
      <c r="A631" s="47"/>
      <c r="B631" s="47"/>
      <c r="C631" s="47"/>
      <c r="D631" s="208"/>
      <c r="E631" s="220"/>
      <c r="F631" s="220"/>
      <c r="G631" s="220"/>
      <c r="H631" s="220"/>
      <c r="I631" s="220"/>
      <c r="J631" s="220"/>
      <c r="K631" s="220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</row>
    <row r="632" spans="1:49" s="207" customFormat="1" x14ac:dyDescent="0.25">
      <c r="A632" s="47"/>
      <c r="B632" s="47"/>
      <c r="C632" s="47"/>
      <c r="D632" s="208"/>
      <c r="E632" s="220"/>
      <c r="F632" s="220"/>
      <c r="G632" s="220"/>
      <c r="H632" s="220"/>
      <c r="I632" s="220"/>
      <c r="J632" s="220"/>
      <c r="K632" s="220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</row>
    <row r="633" spans="1:49" s="207" customFormat="1" x14ac:dyDescent="0.25">
      <c r="A633" s="47"/>
      <c r="B633" s="47"/>
      <c r="C633" s="47"/>
      <c r="D633" s="208"/>
      <c r="E633" s="220"/>
      <c r="F633" s="220"/>
      <c r="G633" s="220"/>
      <c r="H633" s="220"/>
      <c r="I633" s="220"/>
      <c r="J633" s="220"/>
      <c r="K633" s="220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</row>
    <row r="634" spans="1:49" s="207" customFormat="1" x14ac:dyDescent="0.25">
      <c r="A634" s="47"/>
      <c r="B634" s="47"/>
      <c r="C634" s="47"/>
      <c r="D634" s="208"/>
      <c r="E634" s="220"/>
      <c r="F634" s="220"/>
      <c r="G634" s="220"/>
      <c r="H634" s="220"/>
      <c r="I634" s="220"/>
      <c r="J634" s="220"/>
      <c r="K634" s="220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</row>
    <row r="635" spans="1:49" s="207" customFormat="1" x14ac:dyDescent="0.25">
      <c r="A635" s="47"/>
      <c r="B635" s="47"/>
      <c r="C635" s="47"/>
      <c r="D635" s="208"/>
      <c r="E635" s="220"/>
      <c r="F635" s="220"/>
      <c r="G635" s="220"/>
      <c r="H635" s="220"/>
      <c r="I635" s="220"/>
      <c r="J635" s="220"/>
      <c r="K635" s="220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</row>
    <row r="636" spans="1:49" s="207" customFormat="1" x14ac:dyDescent="0.25">
      <c r="A636" s="47"/>
      <c r="B636" s="47"/>
      <c r="C636" s="47"/>
      <c r="D636" s="208"/>
      <c r="E636" s="220"/>
      <c r="F636" s="220"/>
      <c r="G636" s="220"/>
      <c r="H636" s="220"/>
      <c r="I636" s="220"/>
      <c r="J636" s="220"/>
      <c r="K636" s="220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</row>
    <row r="637" spans="1:49" s="207" customFormat="1" x14ac:dyDescent="0.25">
      <c r="A637" s="47"/>
      <c r="B637" s="47"/>
      <c r="C637" s="47"/>
      <c r="D637" s="208"/>
      <c r="E637" s="220"/>
      <c r="F637" s="220"/>
      <c r="G637" s="220"/>
      <c r="H637" s="220"/>
      <c r="I637" s="220"/>
      <c r="J637" s="220"/>
      <c r="K637" s="220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</row>
    <row r="638" spans="1:49" s="207" customFormat="1" x14ac:dyDescent="0.25">
      <c r="A638" s="47"/>
      <c r="B638" s="47"/>
      <c r="C638" s="47"/>
      <c r="D638" s="208"/>
      <c r="E638" s="220"/>
      <c r="F638" s="220"/>
      <c r="G638" s="220"/>
      <c r="H638" s="220"/>
      <c r="I638" s="220"/>
      <c r="J638" s="220"/>
      <c r="K638" s="220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</row>
    <row r="639" spans="1:49" s="207" customFormat="1" x14ac:dyDescent="0.25">
      <c r="A639" s="47"/>
      <c r="B639" s="47"/>
      <c r="C639" s="47"/>
      <c r="D639" s="208"/>
      <c r="E639" s="220"/>
      <c r="F639" s="220"/>
      <c r="G639" s="220"/>
      <c r="H639" s="220"/>
      <c r="I639" s="220"/>
      <c r="J639" s="220"/>
      <c r="K639" s="220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</row>
    <row r="640" spans="1:49" s="207" customFormat="1" x14ac:dyDescent="0.25">
      <c r="A640" s="47"/>
      <c r="B640" s="47"/>
      <c r="C640" s="47"/>
      <c r="D640" s="208"/>
      <c r="E640" s="220"/>
      <c r="F640" s="220"/>
      <c r="G640" s="220"/>
      <c r="H640" s="220"/>
      <c r="I640" s="220"/>
      <c r="J640" s="220"/>
      <c r="K640" s="220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</row>
    <row r="641" spans="1:49" s="207" customFormat="1" x14ac:dyDescent="0.25">
      <c r="A641" s="47"/>
      <c r="B641" s="47"/>
      <c r="C641" s="47"/>
      <c r="D641" s="208"/>
      <c r="E641" s="220"/>
      <c r="F641" s="220"/>
      <c r="G641" s="220"/>
      <c r="H641" s="220"/>
      <c r="I641" s="220"/>
      <c r="J641" s="220"/>
      <c r="K641" s="220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</row>
    <row r="642" spans="1:49" s="207" customFormat="1" x14ac:dyDescent="0.25">
      <c r="A642" s="47"/>
      <c r="B642" s="47"/>
      <c r="C642" s="47"/>
      <c r="D642" s="208"/>
      <c r="E642" s="220"/>
      <c r="F642" s="220"/>
      <c r="G642" s="220"/>
      <c r="H642" s="220"/>
      <c r="I642" s="220"/>
      <c r="J642" s="220"/>
      <c r="K642" s="220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</row>
    <row r="643" spans="1:49" s="207" customFormat="1" x14ac:dyDescent="0.25">
      <c r="A643" s="47"/>
      <c r="B643" s="47"/>
      <c r="C643" s="47"/>
      <c r="D643" s="208"/>
      <c r="E643" s="220"/>
      <c r="F643" s="220"/>
      <c r="G643" s="220"/>
      <c r="H643" s="220"/>
      <c r="I643" s="220"/>
      <c r="J643" s="220"/>
      <c r="K643" s="220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</row>
    <row r="644" spans="1:49" s="207" customFormat="1" x14ac:dyDescent="0.25">
      <c r="A644" s="47"/>
      <c r="B644" s="47"/>
      <c r="C644" s="47"/>
      <c r="D644" s="208"/>
      <c r="E644" s="220"/>
      <c r="F644" s="220"/>
      <c r="G644" s="220"/>
      <c r="H644" s="220"/>
      <c r="I644" s="220"/>
      <c r="J644" s="220"/>
      <c r="K644" s="220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</row>
    <row r="645" spans="1:49" s="207" customFormat="1" x14ac:dyDescent="0.25">
      <c r="A645" s="47"/>
      <c r="B645" s="47"/>
      <c r="C645" s="47"/>
      <c r="D645" s="208"/>
      <c r="E645" s="220"/>
      <c r="F645" s="220"/>
      <c r="G645" s="220"/>
      <c r="H645" s="220"/>
      <c r="I645" s="220"/>
      <c r="J645" s="220"/>
      <c r="K645" s="220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</row>
    <row r="646" spans="1:49" s="207" customFormat="1" x14ac:dyDescent="0.25">
      <c r="A646" s="47"/>
      <c r="B646" s="47"/>
      <c r="C646" s="47"/>
      <c r="D646" s="208"/>
      <c r="E646" s="220"/>
      <c r="F646" s="220"/>
      <c r="G646" s="220"/>
      <c r="H646" s="220"/>
      <c r="I646" s="220"/>
      <c r="J646" s="220"/>
      <c r="K646" s="220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</row>
    <row r="647" spans="1:49" s="207" customFormat="1" x14ac:dyDescent="0.25">
      <c r="A647" s="47"/>
      <c r="B647" s="47"/>
      <c r="C647" s="47"/>
      <c r="D647" s="208"/>
      <c r="E647" s="220"/>
      <c r="F647" s="220"/>
      <c r="G647" s="220"/>
      <c r="H647" s="220"/>
      <c r="I647" s="220"/>
      <c r="J647" s="220"/>
      <c r="K647" s="220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</row>
    <row r="648" spans="1:49" s="207" customFormat="1" x14ac:dyDescent="0.25">
      <c r="A648" s="47"/>
      <c r="B648" s="47"/>
      <c r="C648" s="47"/>
      <c r="D648" s="208"/>
      <c r="E648" s="220"/>
      <c r="F648" s="220"/>
      <c r="G648" s="220"/>
      <c r="H648" s="220"/>
      <c r="I648" s="220"/>
      <c r="J648" s="220"/>
      <c r="K648" s="220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</row>
    <row r="649" spans="1:49" s="207" customFormat="1" x14ac:dyDescent="0.25">
      <c r="A649" s="47"/>
      <c r="B649" s="47"/>
      <c r="C649" s="47"/>
      <c r="D649" s="208"/>
      <c r="E649" s="220"/>
      <c r="F649" s="220"/>
      <c r="G649" s="220"/>
      <c r="H649" s="220"/>
      <c r="I649" s="220"/>
      <c r="J649" s="220"/>
      <c r="K649" s="220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</row>
    <row r="650" spans="1:49" s="207" customFormat="1" x14ac:dyDescent="0.25">
      <c r="A650" s="47"/>
      <c r="B650" s="47"/>
      <c r="C650" s="47"/>
      <c r="D650" s="208"/>
      <c r="E650" s="220"/>
      <c r="F650" s="220"/>
      <c r="G650" s="220"/>
      <c r="H650" s="220"/>
      <c r="I650" s="220"/>
      <c r="J650" s="220"/>
      <c r="K650" s="220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</row>
    <row r="651" spans="1:49" s="207" customFormat="1" x14ac:dyDescent="0.25">
      <c r="A651" s="47"/>
      <c r="B651" s="47"/>
      <c r="C651" s="47"/>
      <c r="D651" s="208"/>
      <c r="E651" s="220"/>
      <c r="F651" s="220"/>
      <c r="G651" s="220"/>
      <c r="H651" s="220"/>
      <c r="I651" s="220"/>
      <c r="J651" s="220"/>
      <c r="K651" s="220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</row>
    <row r="652" spans="1:49" s="207" customFormat="1" x14ac:dyDescent="0.25">
      <c r="A652" s="47"/>
      <c r="B652" s="47"/>
      <c r="C652" s="47"/>
      <c r="D652" s="208"/>
      <c r="E652" s="220"/>
      <c r="F652" s="220"/>
      <c r="G652" s="220"/>
      <c r="H652" s="220"/>
      <c r="I652" s="220"/>
      <c r="J652" s="220"/>
      <c r="K652" s="220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</row>
    <row r="653" spans="1:49" s="207" customFormat="1" x14ac:dyDescent="0.25">
      <c r="A653" s="47"/>
      <c r="B653" s="47"/>
      <c r="C653" s="47"/>
      <c r="D653" s="208"/>
      <c r="E653" s="220"/>
      <c r="F653" s="220"/>
      <c r="G653" s="220"/>
      <c r="H653" s="220"/>
      <c r="I653" s="220"/>
      <c r="J653" s="220"/>
      <c r="K653" s="220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</row>
    <row r="654" spans="1:49" s="207" customFormat="1" x14ac:dyDescent="0.25">
      <c r="A654" s="47"/>
      <c r="B654" s="47"/>
      <c r="C654" s="47"/>
      <c r="D654" s="208"/>
      <c r="E654" s="220"/>
      <c r="F654" s="220"/>
      <c r="G654" s="220"/>
      <c r="H654" s="220"/>
      <c r="I654" s="220"/>
      <c r="J654" s="220"/>
      <c r="K654" s="220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</row>
    <row r="655" spans="1:49" s="207" customFormat="1" x14ac:dyDescent="0.25">
      <c r="A655" s="47"/>
      <c r="B655" s="47"/>
      <c r="C655" s="47"/>
      <c r="D655" s="208"/>
      <c r="E655" s="220"/>
      <c r="F655" s="220"/>
      <c r="G655" s="220"/>
      <c r="H655" s="220"/>
      <c r="I655" s="220"/>
      <c r="J655" s="220"/>
      <c r="K655" s="220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</row>
    <row r="656" spans="1:49" s="207" customFormat="1" x14ac:dyDescent="0.25">
      <c r="A656" s="47"/>
      <c r="B656" s="47"/>
      <c r="C656" s="47"/>
      <c r="D656" s="208"/>
      <c r="E656" s="220"/>
      <c r="F656" s="220"/>
      <c r="G656" s="220"/>
      <c r="H656" s="220"/>
      <c r="I656" s="220"/>
      <c r="J656" s="220"/>
      <c r="K656" s="220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</row>
    <row r="657" spans="1:49" s="207" customFormat="1" x14ac:dyDescent="0.25">
      <c r="A657" s="47"/>
      <c r="B657" s="47"/>
      <c r="C657" s="47"/>
      <c r="D657" s="208"/>
      <c r="E657" s="220"/>
      <c r="F657" s="220"/>
      <c r="G657" s="220"/>
      <c r="H657" s="220"/>
      <c r="I657" s="220"/>
      <c r="J657" s="220"/>
      <c r="K657" s="220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</row>
    <row r="658" spans="1:49" s="207" customFormat="1" x14ac:dyDescent="0.25">
      <c r="A658" s="47"/>
      <c r="B658" s="47"/>
      <c r="C658" s="47"/>
      <c r="D658" s="208"/>
      <c r="E658" s="220"/>
      <c r="F658" s="220"/>
      <c r="G658" s="220"/>
      <c r="H658" s="220"/>
      <c r="I658" s="220"/>
      <c r="J658" s="220"/>
      <c r="K658" s="220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</row>
    <row r="659" spans="1:49" s="207" customFormat="1" x14ac:dyDescent="0.25">
      <c r="A659" s="47"/>
      <c r="B659" s="47"/>
      <c r="C659" s="47"/>
      <c r="D659" s="208"/>
      <c r="E659" s="220"/>
      <c r="F659" s="220"/>
      <c r="G659" s="220"/>
      <c r="H659" s="220"/>
      <c r="I659" s="220"/>
      <c r="J659" s="220"/>
      <c r="K659" s="220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</row>
    <row r="660" spans="1:49" s="207" customFormat="1" x14ac:dyDescent="0.25">
      <c r="A660" s="47"/>
      <c r="B660" s="47"/>
      <c r="C660" s="47"/>
      <c r="D660" s="208"/>
      <c r="E660" s="220"/>
      <c r="F660" s="220"/>
      <c r="G660" s="220"/>
      <c r="H660" s="220"/>
      <c r="I660" s="220"/>
      <c r="J660" s="220"/>
      <c r="K660" s="220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</row>
    <row r="661" spans="1:49" s="207" customFormat="1" x14ac:dyDescent="0.25">
      <c r="A661" s="47"/>
      <c r="B661" s="47"/>
      <c r="C661" s="47"/>
      <c r="D661" s="208"/>
      <c r="E661" s="220"/>
      <c r="F661" s="220"/>
      <c r="G661" s="220"/>
      <c r="H661" s="220"/>
      <c r="I661" s="220"/>
      <c r="J661" s="220"/>
      <c r="K661" s="220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</row>
    <row r="662" spans="1:49" s="207" customFormat="1" x14ac:dyDescent="0.25">
      <c r="A662" s="47"/>
      <c r="B662" s="47"/>
      <c r="C662" s="47"/>
      <c r="D662" s="208"/>
      <c r="E662" s="220"/>
      <c r="F662" s="220"/>
      <c r="G662" s="220"/>
      <c r="H662" s="220"/>
      <c r="I662" s="220"/>
      <c r="J662" s="220"/>
      <c r="K662" s="220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</row>
    <row r="663" spans="1:49" s="207" customFormat="1" x14ac:dyDescent="0.25">
      <c r="A663" s="47"/>
      <c r="B663" s="47"/>
      <c r="C663" s="47"/>
      <c r="D663" s="208"/>
      <c r="E663" s="220"/>
      <c r="F663" s="220"/>
      <c r="G663" s="220"/>
      <c r="H663" s="220"/>
      <c r="I663" s="220"/>
      <c r="J663" s="220"/>
      <c r="K663" s="220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</row>
    <row r="664" spans="1:49" s="207" customFormat="1" x14ac:dyDescent="0.25">
      <c r="A664" s="47"/>
      <c r="B664" s="47"/>
      <c r="C664" s="47"/>
      <c r="D664" s="208"/>
      <c r="E664" s="220"/>
      <c r="F664" s="220"/>
      <c r="G664" s="220"/>
      <c r="H664" s="220"/>
      <c r="I664" s="220"/>
      <c r="J664" s="220"/>
      <c r="K664" s="220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</row>
    <row r="665" spans="1:49" s="207" customFormat="1" x14ac:dyDescent="0.25">
      <c r="A665" s="47"/>
      <c r="B665" s="47"/>
      <c r="C665" s="47"/>
      <c r="D665" s="208"/>
      <c r="E665" s="220"/>
      <c r="F665" s="220"/>
      <c r="G665" s="220"/>
      <c r="H665" s="220"/>
      <c r="I665" s="220"/>
      <c r="J665" s="220"/>
      <c r="K665" s="220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</row>
    <row r="666" spans="1:49" s="207" customFormat="1" x14ac:dyDescent="0.25">
      <c r="A666" s="47"/>
      <c r="B666" s="47"/>
      <c r="C666" s="47"/>
      <c r="D666" s="208"/>
      <c r="E666" s="220"/>
      <c r="F666" s="220"/>
      <c r="G666" s="220"/>
      <c r="H666" s="220"/>
      <c r="I666" s="220"/>
      <c r="J666" s="220"/>
      <c r="K666" s="220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</row>
    <row r="667" spans="1:49" s="207" customFormat="1" x14ac:dyDescent="0.25">
      <c r="A667" s="47"/>
      <c r="B667" s="47"/>
      <c r="C667" s="47"/>
      <c r="D667" s="208"/>
      <c r="E667" s="220"/>
      <c r="F667" s="220"/>
      <c r="G667" s="220"/>
      <c r="H667" s="220"/>
      <c r="I667" s="220"/>
      <c r="J667" s="220"/>
      <c r="K667" s="220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</row>
    <row r="668" spans="1:49" s="207" customFormat="1" x14ac:dyDescent="0.25">
      <c r="A668" s="47"/>
      <c r="B668" s="47"/>
      <c r="C668" s="47"/>
      <c r="D668" s="208"/>
      <c r="E668" s="220"/>
      <c r="F668" s="220"/>
      <c r="G668" s="220"/>
      <c r="H668" s="220"/>
      <c r="I668" s="220"/>
      <c r="J668" s="220"/>
      <c r="K668" s="220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</row>
    <row r="669" spans="1:49" s="207" customFormat="1" x14ac:dyDescent="0.25">
      <c r="A669" s="47"/>
      <c r="B669" s="47"/>
      <c r="C669" s="47"/>
      <c r="D669" s="208"/>
      <c r="E669" s="220"/>
      <c r="F669" s="220"/>
      <c r="G669" s="220"/>
      <c r="H669" s="220"/>
      <c r="I669" s="220"/>
      <c r="J669" s="220"/>
      <c r="K669" s="220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</row>
    <row r="670" spans="1:49" s="207" customFormat="1" x14ac:dyDescent="0.25">
      <c r="A670" s="47"/>
      <c r="B670" s="47"/>
      <c r="C670" s="47"/>
      <c r="D670" s="208"/>
      <c r="E670" s="220"/>
      <c r="F670" s="220"/>
      <c r="G670" s="220"/>
      <c r="H670" s="220"/>
      <c r="I670" s="220"/>
      <c r="J670" s="220"/>
      <c r="K670" s="220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</row>
    <row r="671" spans="1:49" s="207" customFormat="1" x14ac:dyDescent="0.25">
      <c r="A671" s="47"/>
      <c r="B671" s="47"/>
      <c r="C671" s="47"/>
      <c r="D671" s="208"/>
      <c r="E671" s="220"/>
      <c r="F671" s="220"/>
      <c r="G671" s="220"/>
      <c r="H671" s="220"/>
      <c r="I671" s="220"/>
      <c r="J671" s="220"/>
      <c r="K671" s="220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</row>
    <row r="672" spans="1:49" s="207" customFormat="1" x14ac:dyDescent="0.25">
      <c r="A672" s="47"/>
      <c r="B672" s="47"/>
      <c r="C672" s="47"/>
      <c r="D672" s="208"/>
      <c r="E672" s="220"/>
      <c r="F672" s="220"/>
      <c r="G672" s="220"/>
      <c r="H672" s="220"/>
      <c r="I672" s="220"/>
      <c r="J672" s="220"/>
      <c r="K672" s="220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</row>
    <row r="673" spans="1:49" s="207" customFormat="1" x14ac:dyDescent="0.25">
      <c r="A673" s="47"/>
      <c r="B673" s="47"/>
      <c r="C673" s="47"/>
      <c r="D673" s="208"/>
      <c r="E673" s="220"/>
      <c r="F673" s="220"/>
      <c r="G673" s="220"/>
      <c r="H673" s="220"/>
      <c r="I673" s="220"/>
      <c r="J673" s="220"/>
      <c r="K673" s="220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</row>
    <row r="674" spans="1:49" s="207" customFormat="1" x14ac:dyDescent="0.25">
      <c r="A674" s="47"/>
      <c r="B674" s="47"/>
      <c r="C674" s="47"/>
      <c r="D674" s="208"/>
      <c r="E674" s="220"/>
      <c r="F674" s="220"/>
      <c r="G674" s="220"/>
      <c r="H674" s="220"/>
      <c r="I674" s="220"/>
      <c r="J674" s="220"/>
      <c r="K674" s="220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</row>
    <row r="675" spans="1:49" s="207" customFormat="1" x14ac:dyDescent="0.25">
      <c r="A675" s="47"/>
      <c r="B675" s="47"/>
      <c r="C675" s="47"/>
      <c r="D675" s="208"/>
      <c r="E675" s="220"/>
      <c r="F675" s="220"/>
      <c r="G675" s="220"/>
      <c r="H675" s="220"/>
      <c r="I675" s="220"/>
      <c r="J675" s="220"/>
      <c r="K675" s="220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</row>
    <row r="676" spans="1:49" s="207" customFormat="1" x14ac:dyDescent="0.25">
      <c r="A676" s="47"/>
      <c r="B676" s="47"/>
      <c r="C676" s="47"/>
      <c r="D676" s="208"/>
      <c r="E676" s="220"/>
      <c r="F676" s="220"/>
      <c r="G676" s="220"/>
      <c r="H676" s="220"/>
      <c r="I676" s="220"/>
      <c r="J676" s="220"/>
      <c r="K676" s="220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</row>
    <row r="677" spans="1:49" s="207" customFormat="1" x14ac:dyDescent="0.25">
      <c r="A677" s="47"/>
      <c r="B677" s="47"/>
      <c r="C677" s="47"/>
      <c r="D677" s="208"/>
      <c r="E677" s="220"/>
      <c r="F677" s="220"/>
      <c r="G677" s="220"/>
      <c r="H677" s="220"/>
      <c r="I677" s="220"/>
      <c r="J677" s="220"/>
      <c r="K677" s="220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</row>
    <row r="678" spans="1:49" s="207" customFormat="1" x14ac:dyDescent="0.25">
      <c r="A678" s="47"/>
      <c r="B678" s="47"/>
      <c r="C678" s="47"/>
      <c r="D678" s="208"/>
      <c r="E678" s="220"/>
      <c r="F678" s="220"/>
      <c r="G678" s="220"/>
      <c r="H678" s="220"/>
      <c r="I678" s="220"/>
      <c r="J678" s="220"/>
      <c r="K678" s="220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</row>
    <row r="679" spans="1:49" s="207" customFormat="1" x14ac:dyDescent="0.25">
      <c r="A679" s="47"/>
      <c r="B679" s="47"/>
      <c r="C679" s="47"/>
      <c r="D679" s="208"/>
      <c r="E679" s="220"/>
      <c r="F679" s="220"/>
      <c r="G679" s="220"/>
      <c r="H679" s="220"/>
      <c r="I679" s="220"/>
      <c r="J679" s="220"/>
      <c r="K679" s="220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</row>
    <row r="680" spans="1:49" s="207" customFormat="1" x14ac:dyDescent="0.25">
      <c r="A680" s="47"/>
      <c r="B680" s="47"/>
      <c r="C680" s="47"/>
      <c r="D680" s="208"/>
      <c r="E680" s="220"/>
      <c r="F680" s="220"/>
      <c r="G680" s="220"/>
      <c r="H680" s="220"/>
      <c r="I680" s="220"/>
      <c r="J680" s="220"/>
      <c r="K680" s="220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</row>
    <row r="681" spans="1:49" s="207" customFormat="1" x14ac:dyDescent="0.25">
      <c r="A681" s="47"/>
      <c r="B681" s="47"/>
      <c r="C681" s="47"/>
      <c r="D681" s="208"/>
      <c r="E681" s="220"/>
      <c r="F681" s="220"/>
      <c r="G681" s="220"/>
      <c r="H681" s="220"/>
      <c r="I681" s="220"/>
      <c r="J681" s="220"/>
      <c r="K681" s="220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</row>
    <row r="682" spans="1:49" s="207" customFormat="1" x14ac:dyDescent="0.25">
      <c r="A682" s="47"/>
      <c r="B682" s="47"/>
      <c r="C682" s="47"/>
      <c r="D682" s="208"/>
      <c r="E682" s="220"/>
      <c r="F682" s="220"/>
      <c r="G682" s="220"/>
      <c r="H682" s="220"/>
      <c r="I682" s="220"/>
      <c r="J682" s="220"/>
      <c r="K682" s="220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</row>
    <row r="683" spans="1:49" s="207" customFormat="1" x14ac:dyDescent="0.25">
      <c r="A683" s="47"/>
      <c r="B683" s="47"/>
      <c r="C683" s="47"/>
      <c r="D683" s="208"/>
      <c r="E683" s="220"/>
      <c r="F683" s="220"/>
      <c r="G683" s="220"/>
      <c r="H683" s="220"/>
      <c r="I683" s="220"/>
      <c r="J683" s="220"/>
      <c r="K683" s="220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</row>
    <row r="684" spans="1:49" s="207" customFormat="1" x14ac:dyDescent="0.25">
      <c r="A684" s="47"/>
      <c r="B684" s="47"/>
      <c r="C684" s="47"/>
      <c r="D684" s="208"/>
      <c r="E684" s="220"/>
      <c r="F684" s="220"/>
      <c r="G684" s="220"/>
      <c r="H684" s="220"/>
      <c r="I684" s="220"/>
      <c r="J684" s="220"/>
      <c r="K684" s="220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</row>
    <row r="685" spans="1:49" s="207" customFormat="1" x14ac:dyDescent="0.25">
      <c r="A685" s="47"/>
      <c r="B685" s="47"/>
      <c r="C685" s="47"/>
      <c r="D685" s="208"/>
      <c r="E685" s="220"/>
      <c r="F685" s="220"/>
      <c r="G685" s="220"/>
      <c r="H685" s="220"/>
      <c r="I685" s="220"/>
      <c r="J685" s="220"/>
      <c r="K685" s="220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</row>
    <row r="686" spans="1:49" s="207" customFormat="1" x14ac:dyDescent="0.25">
      <c r="A686" s="47"/>
      <c r="B686" s="47"/>
      <c r="C686" s="47"/>
      <c r="D686" s="208"/>
      <c r="E686" s="220"/>
      <c r="F686" s="220"/>
      <c r="G686" s="220"/>
      <c r="H686" s="220"/>
      <c r="I686" s="220"/>
      <c r="J686" s="220"/>
      <c r="K686" s="220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</row>
    <row r="687" spans="1:49" s="207" customFormat="1" x14ac:dyDescent="0.25">
      <c r="A687" s="47"/>
      <c r="B687" s="47"/>
      <c r="C687" s="47"/>
      <c r="D687" s="208"/>
      <c r="E687" s="220"/>
      <c r="F687" s="220"/>
      <c r="G687" s="220"/>
      <c r="H687" s="220"/>
      <c r="I687" s="220"/>
      <c r="J687" s="220"/>
      <c r="K687" s="220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</row>
    <row r="688" spans="1:49" s="207" customFormat="1" x14ac:dyDescent="0.25">
      <c r="A688" s="47"/>
      <c r="B688" s="47"/>
      <c r="C688" s="47"/>
      <c r="D688" s="208"/>
      <c r="E688" s="220"/>
      <c r="F688" s="220"/>
      <c r="G688" s="220"/>
      <c r="H688" s="220"/>
      <c r="I688" s="220"/>
      <c r="J688" s="220"/>
      <c r="K688" s="220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</row>
    <row r="689" spans="1:49" s="207" customFormat="1" x14ac:dyDescent="0.25">
      <c r="A689" s="47"/>
      <c r="B689" s="47"/>
      <c r="C689" s="47"/>
      <c r="D689" s="208"/>
      <c r="E689" s="220"/>
      <c r="F689" s="220"/>
      <c r="G689" s="220"/>
      <c r="H689" s="220"/>
      <c r="I689" s="220"/>
      <c r="J689" s="220"/>
      <c r="K689" s="220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</row>
    <row r="690" spans="1:49" s="207" customFormat="1" x14ac:dyDescent="0.25">
      <c r="A690" s="47"/>
      <c r="B690" s="47"/>
      <c r="C690" s="47"/>
      <c r="D690" s="208"/>
      <c r="E690" s="220"/>
      <c r="F690" s="220"/>
      <c r="G690" s="220"/>
      <c r="H690" s="220"/>
      <c r="I690" s="220"/>
      <c r="J690" s="220"/>
      <c r="K690" s="220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</row>
    <row r="691" spans="1:49" s="207" customFormat="1" x14ac:dyDescent="0.25">
      <c r="A691" s="47"/>
      <c r="B691" s="47"/>
      <c r="C691" s="47"/>
      <c r="D691" s="208"/>
      <c r="E691" s="220"/>
      <c r="F691" s="220"/>
      <c r="G691" s="220"/>
      <c r="H691" s="220"/>
      <c r="I691" s="220"/>
      <c r="J691" s="220"/>
      <c r="K691" s="220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</row>
    <row r="692" spans="1:49" s="207" customFormat="1" x14ac:dyDescent="0.25">
      <c r="A692" s="47"/>
      <c r="B692" s="47"/>
      <c r="C692" s="47"/>
      <c r="D692" s="208"/>
      <c r="E692" s="220"/>
      <c r="F692" s="220"/>
      <c r="G692" s="220"/>
      <c r="H692" s="220"/>
      <c r="I692" s="220"/>
      <c r="J692" s="220"/>
      <c r="K692" s="220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</row>
    <row r="693" spans="1:49" s="207" customFormat="1" x14ac:dyDescent="0.25">
      <c r="A693" s="47"/>
      <c r="B693" s="47"/>
      <c r="C693" s="47"/>
      <c r="D693" s="208"/>
      <c r="E693" s="220"/>
      <c r="F693" s="220"/>
      <c r="G693" s="220"/>
      <c r="H693" s="220"/>
      <c r="I693" s="220"/>
      <c r="J693" s="220"/>
      <c r="K693" s="220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</row>
    <row r="694" spans="1:49" s="207" customFormat="1" x14ac:dyDescent="0.25">
      <c r="A694" s="47"/>
      <c r="B694" s="47"/>
      <c r="C694" s="47"/>
      <c r="D694" s="208"/>
      <c r="E694" s="220"/>
      <c r="F694" s="220"/>
      <c r="G694" s="220"/>
      <c r="H694" s="220"/>
      <c r="I694" s="220"/>
      <c r="J694" s="220"/>
      <c r="K694" s="220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</row>
    <row r="695" spans="1:49" s="207" customFormat="1" x14ac:dyDescent="0.25">
      <c r="A695" s="47"/>
      <c r="B695" s="47"/>
      <c r="C695" s="47"/>
      <c r="D695" s="208"/>
      <c r="E695" s="220"/>
      <c r="F695" s="220"/>
      <c r="G695" s="220"/>
      <c r="H695" s="220"/>
      <c r="I695" s="220"/>
      <c r="J695" s="220"/>
      <c r="K695" s="220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</row>
    <row r="696" spans="1:49" s="207" customFormat="1" x14ac:dyDescent="0.25">
      <c r="A696" s="47"/>
      <c r="B696" s="47"/>
      <c r="C696" s="47"/>
      <c r="D696" s="208"/>
      <c r="E696" s="220"/>
      <c r="F696" s="220"/>
      <c r="G696" s="220"/>
      <c r="H696" s="220"/>
      <c r="I696" s="220"/>
      <c r="J696" s="220"/>
      <c r="K696" s="220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</row>
    <row r="697" spans="1:49" s="207" customFormat="1" x14ac:dyDescent="0.25">
      <c r="A697" s="47"/>
      <c r="B697" s="47"/>
      <c r="C697" s="47"/>
      <c r="D697" s="208"/>
      <c r="E697" s="220"/>
      <c r="F697" s="220"/>
      <c r="G697" s="220"/>
      <c r="H697" s="220"/>
      <c r="I697" s="220"/>
      <c r="J697" s="220"/>
      <c r="K697" s="220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</row>
    <row r="698" spans="1:49" s="207" customFormat="1" x14ac:dyDescent="0.25">
      <c r="A698" s="47"/>
      <c r="B698" s="47"/>
      <c r="C698" s="47"/>
      <c r="D698" s="208"/>
      <c r="E698" s="220"/>
      <c r="F698" s="220"/>
      <c r="G698" s="220"/>
      <c r="H698" s="220"/>
      <c r="I698" s="220"/>
      <c r="J698" s="220"/>
      <c r="K698" s="220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</row>
    <row r="699" spans="1:49" s="207" customFormat="1" x14ac:dyDescent="0.25">
      <c r="A699" s="47"/>
      <c r="B699" s="47"/>
      <c r="C699" s="47"/>
      <c r="D699" s="208"/>
      <c r="E699" s="220"/>
      <c r="F699" s="220"/>
      <c r="G699" s="220"/>
      <c r="H699" s="220"/>
      <c r="I699" s="220"/>
      <c r="J699" s="220"/>
      <c r="K699" s="220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</row>
    <row r="700" spans="1:49" s="207" customFormat="1" x14ac:dyDescent="0.25">
      <c r="A700" s="47"/>
      <c r="B700" s="47"/>
      <c r="C700" s="47"/>
      <c r="D700" s="208"/>
      <c r="E700" s="220"/>
      <c r="F700" s="220"/>
      <c r="G700" s="220"/>
      <c r="H700" s="220"/>
      <c r="I700" s="220"/>
      <c r="J700" s="220"/>
      <c r="K700" s="220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</row>
    <row r="701" spans="1:49" s="207" customFormat="1" x14ac:dyDescent="0.25">
      <c r="A701" s="47"/>
      <c r="B701" s="47"/>
      <c r="C701" s="47"/>
      <c r="D701" s="208"/>
      <c r="E701" s="220"/>
      <c r="F701" s="220"/>
      <c r="G701" s="220"/>
      <c r="H701" s="220"/>
      <c r="I701" s="220"/>
      <c r="J701" s="220"/>
      <c r="K701" s="220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</row>
    <row r="702" spans="1:49" s="207" customFormat="1" x14ac:dyDescent="0.25">
      <c r="A702" s="47"/>
      <c r="B702" s="47"/>
      <c r="C702" s="47"/>
      <c r="D702" s="208"/>
      <c r="E702" s="220"/>
      <c r="F702" s="220"/>
      <c r="G702" s="220"/>
      <c r="H702" s="220"/>
      <c r="I702" s="220"/>
      <c r="J702" s="220"/>
      <c r="K702" s="220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</row>
    <row r="703" spans="1:49" s="207" customFormat="1" x14ac:dyDescent="0.25">
      <c r="A703" s="47"/>
      <c r="B703" s="47"/>
      <c r="C703" s="47"/>
      <c r="D703" s="208"/>
      <c r="E703" s="220"/>
      <c r="F703" s="220"/>
      <c r="G703" s="220"/>
      <c r="H703" s="220"/>
      <c r="I703" s="220"/>
      <c r="J703" s="220"/>
      <c r="K703" s="220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</row>
    <row r="704" spans="1:49" s="207" customFormat="1" x14ac:dyDescent="0.25">
      <c r="A704" s="47"/>
      <c r="B704" s="47"/>
      <c r="C704" s="47"/>
      <c r="D704" s="208"/>
      <c r="E704" s="220"/>
      <c r="F704" s="220"/>
      <c r="G704" s="220"/>
      <c r="H704" s="220"/>
      <c r="I704" s="220"/>
      <c r="J704" s="220"/>
      <c r="K704" s="220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</row>
    <row r="705" spans="1:49" s="207" customFormat="1" x14ac:dyDescent="0.25">
      <c r="A705" s="47"/>
      <c r="B705" s="47"/>
      <c r="C705" s="47"/>
      <c r="D705" s="208"/>
      <c r="E705" s="220"/>
      <c r="F705" s="220"/>
      <c r="G705" s="220"/>
      <c r="H705" s="220"/>
      <c r="I705" s="220"/>
      <c r="J705" s="220"/>
      <c r="K705" s="220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</row>
    <row r="706" spans="1:49" s="207" customFormat="1" x14ac:dyDescent="0.25">
      <c r="A706" s="47"/>
      <c r="B706" s="47"/>
      <c r="C706" s="47"/>
      <c r="D706" s="208"/>
      <c r="E706" s="220"/>
      <c r="F706" s="220"/>
      <c r="G706" s="220"/>
      <c r="H706" s="220"/>
      <c r="I706" s="220"/>
      <c r="J706" s="220"/>
      <c r="K706" s="220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</row>
    <row r="707" spans="1:49" s="207" customFormat="1" x14ac:dyDescent="0.25">
      <c r="A707" s="47"/>
      <c r="B707" s="47"/>
      <c r="C707" s="47"/>
      <c r="D707" s="208"/>
      <c r="E707" s="220"/>
      <c r="F707" s="220"/>
      <c r="G707" s="220"/>
      <c r="H707" s="220"/>
      <c r="I707" s="220"/>
      <c r="J707" s="220"/>
      <c r="K707" s="220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</row>
    <row r="708" spans="1:49" s="207" customFormat="1" x14ac:dyDescent="0.25">
      <c r="A708" s="47"/>
      <c r="B708" s="47"/>
      <c r="C708" s="47"/>
      <c r="D708" s="208"/>
      <c r="E708" s="220"/>
      <c r="F708" s="220"/>
      <c r="G708" s="220"/>
      <c r="H708" s="220"/>
      <c r="I708" s="220"/>
      <c r="J708" s="220"/>
      <c r="K708" s="220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</row>
    <row r="709" spans="1:49" s="207" customFormat="1" x14ac:dyDescent="0.25">
      <c r="A709" s="47"/>
      <c r="B709" s="47"/>
      <c r="C709" s="47"/>
      <c r="D709" s="208"/>
      <c r="E709" s="220"/>
      <c r="F709" s="220"/>
      <c r="G709" s="220"/>
      <c r="H709" s="220"/>
      <c r="I709" s="220"/>
      <c r="J709" s="220"/>
      <c r="K709" s="220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</row>
    <row r="710" spans="1:49" s="207" customFormat="1" x14ac:dyDescent="0.25">
      <c r="A710" s="47"/>
      <c r="B710" s="47"/>
      <c r="C710" s="47"/>
      <c r="D710" s="208"/>
      <c r="E710" s="220"/>
      <c r="F710" s="220"/>
      <c r="G710" s="220"/>
      <c r="H710" s="220"/>
      <c r="I710" s="220"/>
      <c r="J710" s="220"/>
      <c r="K710" s="220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</row>
    <row r="711" spans="1:49" s="207" customFormat="1" x14ac:dyDescent="0.25">
      <c r="A711" s="47"/>
      <c r="B711" s="47"/>
      <c r="C711" s="47"/>
      <c r="D711" s="208"/>
      <c r="E711" s="220"/>
      <c r="F711" s="220"/>
      <c r="G711" s="220"/>
      <c r="H711" s="220"/>
      <c r="I711" s="220"/>
      <c r="J711" s="220"/>
      <c r="K711" s="220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</row>
    <row r="712" spans="1:49" s="207" customFormat="1" x14ac:dyDescent="0.25">
      <c r="A712" s="47"/>
      <c r="B712" s="47"/>
      <c r="C712" s="47"/>
      <c r="D712" s="208"/>
      <c r="E712" s="220"/>
      <c r="F712" s="220"/>
      <c r="G712" s="220"/>
      <c r="H712" s="220"/>
      <c r="I712" s="220"/>
      <c r="J712" s="220"/>
      <c r="K712" s="220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</row>
    <row r="713" spans="1:49" s="207" customFormat="1" x14ac:dyDescent="0.25">
      <c r="A713" s="47"/>
      <c r="B713" s="47"/>
      <c r="C713" s="47"/>
      <c r="D713" s="208"/>
      <c r="E713" s="220"/>
      <c r="F713" s="220"/>
      <c r="G713" s="220"/>
      <c r="H713" s="220"/>
      <c r="I713" s="220"/>
      <c r="J713" s="220"/>
      <c r="K713" s="220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</row>
    <row r="714" spans="1:49" s="207" customFormat="1" x14ac:dyDescent="0.25">
      <c r="A714" s="47"/>
      <c r="B714" s="47"/>
      <c r="C714" s="47"/>
      <c r="D714" s="208"/>
      <c r="E714" s="220"/>
      <c r="F714" s="220"/>
      <c r="G714" s="220"/>
      <c r="H714" s="220"/>
      <c r="I714" s="220"/>
      <c r="J714" s="220"/>
      <c r="K714" s="220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</row>
    <row r="715" spans="1:49" s="207" customFormat="1" x14ac:dyDescent="0.25">
      <c r="A715" s="47"/>
      <c r="B715" s="47"/>
      <c r="C715" s="47"/>
      <c r="D715" s="208"/>
      <c r="E715" s="220"/>
      <c r="F715" s="220"/>
      <c r="G715" s="220"/>
      <c r="H715" s="220"/>
      <c r="I715" s="220"/>
      <c r="J715" s="220"/>
      <c r="K715" s="220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</row>
    <row r="716" spans="1:49" s="207" customFormat="1" x14ac:dyDescent="0.25">
      <c r="A716" s="47"/>
      <c r="B716" s="47"/>
      <c r="C716" s="47"/>
      <c r="D716" s="208"/>
      <c r="E716" s="220"/>
      <c r="F716" s="220"/>
      <c r="G716" s="220"/>
      <c r="H716" s="220"/>
      <c r="I716" s="220"/>
      <c r="J716" s="220"/>
      <c r="K716" s="220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</row>
    <row r="717" spans="1:49" s="207" customFormat="1" x14ac:dyDescent="0.25">
      <c r="A717" s="47"/>
      <c r="B717" s="47"/>
      <c r="C717" s="47"/>
      <c r="D717" s="208"/>
      <c r="E717" s="220"/>
      <c r="F717" s="220"/>
      <c r="G717" s="220"/>
      <c r="H717" s="220"/>
      <c r="I717" s="220"/>
      <c r="J717" s="220"/>
      <c r="K717" s="220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</row>
    <row r="718" spans="1:49" s="207" customFormat="1" x14ac:dyDescent="0.25">
      <c r="A718" s="47"/>
      <c r="B718" s="47"/>
      <c r="C718" s="47"/>
      <c r="D718" s="208"/>
      <c r="E718" s="220"/>
      <c r="F718" s="220"/>
      <c r="G718" s="220"/>
      <c r="H718" s="220"/>
      <c r="I718" s="220"/>
      <c r="J718" s="220"/>
      <c r="K718" s="220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</row>
    <row r="719" spans="1:49" s="207" customFormat="1" x14ac:dyDescent="0.25">
      <c r="A719" s="47"/>
      <c r="B719" s="47"/>
      <c r="C719" s="47"/>
      <c r="D719" s="208"/>
      <c r="E719" s="220"/>
      <c r="F719" s="220"/>
      <c r="G719" s="220"/>
      <c r="H719" s="220"/>
      <c r="I719" s="220"/>
      <c r="J719" s="220"/>
      <c r="K719" s="220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</row>
    <row r="720" spans="1:49" s="207" customFormat="1" x14ac:dyDescent="0.25">
      <c r="A720" s="47"/>
      <c r="B720" s="47"/>
      <c r="C720" s="47"/>
      <c r="D720" s="208"/>
      <c r="E720" s="220"/>
      <c r="F720" s="220"/>
      <c r="G720" s="220"/>
      <c r="H720" s="220"/>
      <c r="I720" s="220"/>
      <c r="J720" s="220"/>
      <c r="K720" s="220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</row>
    <row r="721" spans="1:49" s="207" customFormat="1" x14ac:dyDescent="0.25">
      <c r="A721" s="47"/>
      <c r="B721" s="47"/>
      <c r="C721" s="47"/>
      <c r="D721" s="208"/>
      <c r="E721" s="220"/>
      <c r="F721" s="220"/>
      <c r="G721" s="220"/>
      <c r="H721" s="220"/>
      <c r="I721" s="220"/>
      <c r="J721" s="220"/>
      <c r="K721" s="220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</row>
    <row r="722" spans="1:49" s="207" customFormat="1" x14ac:dyDescent="0.25">
      <c r="A722" s="47"/>
      <c r="B722" s="47"/>
      <c r="C722" s="47"/>
      <c r="D722" s="208"/>
      <c r="E722" s="220"/>
      <c r="F722" s="220"/>
      <c r="G722" s="220"/>
      <c r="H722" s="220"/>
      <c r="I722" s="220"/>
      <c r="J722" s="220"/>
      <c r="K722" s="220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</row>
    <row r="723" spans="1:49" s="207" customFormat="1" x14ac:dyDescent="0.25">
      <c r="A723" s="47"/>
      <c r="B723" s="47"/>
      <c r="C723" s="47"/>
      <c r="D723" s="208"/>
      <c r="E723" s="220"/>
      <c r="F723" s="220"/>
      <c r="G723" s="220"/>
      <c r="H723" s="220"/>
      <c r="I723" s="220"/>
      <c r="J723" s="220"/>
      <c r="K723" s="220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</row>
    <row r="724" spans="1:49" s="207" customFormat="1" x14ac:dyDescent="0.25">
      <c r="A724" s="47"/>
      <c r="B724" s="47"/>
      <c r="C724" s="47"/>
      <c r="D724" s="208"/>
      <c r="E724" s="220"/>
      <c r="F724" s="220"/>
      <c r="G724" s="220"/>
      <c r="H724" s="220"/>
      <c r="I724" s="220"/>
      <c r="J724" s="220"/>
      <c r="K724" s="220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</row>
    <row r="725" spans="1:49" s="207" customFormat="1" x14ac:dyDescent="0.25">
      <c r="A725" s="47"/>
      <c r="B725" s="47"/>
      <c r="C725" s="47"/>
      <c r="D725" s="208"/>
      <c r="E725" s="220"/>
      <c r="F725" s="220"/>
      <c r="G725" s="220"/>
      <c r="H725" s="220"/>
      <c r="I725" s="220"/>
      <c r="J725" s="220"/>
      <c r="K725" s="220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</row>
    <row r="726" spans="1:49" s="207" customFormat="1" x14ac:dyDescent="0.25">
      <c r="A726" s="47"/>
      <c r="B726" s="47"/>
      <c r="C726" s="47"/>
      <c r="D726" s="208"/>
      <c r="E726" s="220"/>
      <c r="F726" s="220"/>
      <c r="G726" s="220"/>
      <c r="H726" s="220"/>
      <c r="I726" s="220"/>
      <c r="J726" s="220"/>
      <c r="K726" s="220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</row>
    <row r="727" spans="1:49" s="207" customFormat="1" x14ac:dyDescent="0.25">
      <c r="A727" s="47"/>
      <c r="B727" s="47"/>
      <c r="C727" s="47"/>
      <c r="D727" s="208"/>
      <c r="E727" s="220"/>
      <c r="F727" s="220"/>
      <c r="G727" s="220"/>
      <c r="H727" s="220"/>
      <c r="I727" s="220"/>
      <c r="J727" s="220"/>
      <c r="K727" s="220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</row>
    <row r="728" spans="1:49" s="207" customFormat="1" x14ac:dyDescent="0.25">
      <c r="A728" s="47"/>
      <c r="B728" s="47"/>
      <c r="C728" s="47"/>
      <c r="D728" s="208"/>
      <c r="E728" s="220"/>
      <c r="F728" s="220"/>
      <c r="G728" s="220"/>
      <c r="H728" s="220"/>
      <c r="I728" s="220"/>
      <c r="J728" s="220"/>
      <c r="K728" s="220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</row>
    <row r="729" spans="1:49" s="207" customFormat="1" x14ac:dyDescent="0.25">
      <c r="A729" s="47"/>
      <c r="B729" s="47"/>
      <c r="C729" s="47"/>
      <c r="D729" s="208"/>
      <c r="E729" s="220"/>
      <c r="F729" s="220"/>
      <c r="G729" s="220"/>
      <c r="H729" s="220"/>
      <c r="I729" s="220"/>
      <c r="J729" s="220"/>
      <c r="K729" s="220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</row>
    <row r="730" spans="1:49" s="207" customFormat="1" x14ac:dyDescent="0.25">
      <c r="A730" s="47"/>
      <c r="B730" s="47"/>
      <c r="C730" s="47"/>
      <c r="D730" s="208"/>
      <c r="E730" s="220"/>
      <c r="F730" s="220"/>
      <c r="G730" s="220"/>
      <c r="H730" s="220"/>
      <c r="I730" s="220"/>
      <c r="J730" s="220"/>
      <c r="K730" s="220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</row>
    <row r="731" spans="1:49" s="207" customFormat="1" x14ac:dyDescent="0.25">
      <c r="A731" s="47"/>
      <c r="B731" s="47"/>
      <c r="C731" s="47"/>
      <c r="D731" s="208"/>
      <c r="E731" s="220"/>
      <c r="F731" s="220"/>
      <c r="G731" s="220"/>
      <c r="H731" s="220"/>
      <c r="I731" s="220"/>
      <c r="J731" s="220"/>
      <c r="K731" s="220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</row>
    <row r="732" spans="1:49" s="207" customFormat="1" x14ac:dyDescent="0.25">
      <c r="A732" s="47"/>
      <c r="B732" s="47"/>
      <c r="C732" s="47"/>
      <c r="D732" s="208"/>
      <c r="E732" s="220"/>
      <c r="F732" s="220"/>
      <c r="G732" s="220"/>
      <c r="H732" s="220"/>
      <c r="I732" s="220"/>
      <c r="J732" s="220"/>
      <c r="K732" s="220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</row>
    <row r="733" spans="1:49" s="207" customFormat="1" x14ac:dyDescent="0.25">
      <c r="A733" s="47"/>
      <c r="B733" s="47"/>
      <c r="C733" s="47"/>
      <c r="D733" s="208"/>
      <c r="E733" s="220"/>
      <c r="F733" s="220"/>
      <c r="G733" s="220"/>
      <c r="H733" s="220"/>
      <c r="I733" s="220"/>
      <c r="J733" s="220"/>
      <c r="K733" s="220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</row>
    <row r="734" spans="1:49" s="207" customFormat="1" x14ac:dyDescent="0.25">
      <c r="A734" s="47"/>
      <c r="B734" s="47"/>
      <c r="C734" s="47"/>
      <c r="D734" s="208"/>
      <c r="E734" s="220"/>
      <c r="F734" s="220"/>
      <c r="G734" s="220"/>
      <c r="H734" s="220"/>
      <c r="I734" s="220"/>
      <c r="J734" s="220"/>
      <c r="K734" s="220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</row>
    <row r="735" spans="1:49" s="207" customFormat="1" x14ac:dyDescent="0.25">
      <c r="A735" s="47"/>
      <c r="B735" s="47"/>
      <c r="C735" s="47"/>
      <c r="D735" s="208"/>
      <c r="E735" s="220"/>
      <c r="F735" s="220"/>
      <c r="G735" s="220"/>
      <c r="H735" s="220"/>
      <c r="I735" s="220"/>
      <c r="J735" s="220"/>
      <c r="K735" s="220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</row>
    <row r="736" spans="1:49" s="207" customFormat="1" x14ac:dyDescent="0.25">
      <c r="A736" s="47"/>
      <c r="B736" s="47"/>
      <c r="C736" s="47"/>
      <c r="D736" s="208"/>
      <c r="E736" s="220"/>
      <c r="F736" s="220"/>
      <c r="G736" s="220"/>
      <c r="H736" s="220"/>
      <c r="I736" s="220"/>
      <c r="J736" s="220"/>
      <c r="K736" s="220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</row>
    <row r="737" spans="1:49" s="207" customFormat="1" x14ac:dyDescent="0.25">
      <c r="A737" s="47"/>
      <c r="B737" s="47"/>
      <c r="C737" s="47"/>
      <c r="D737" s="208"/>
      <c r="E737" s="220"/>
      <c r="F737" s="220"/>
      <c r="G737" s="220"/>
      <c r="H737" s="220"/>
      <c r="I737" s="220"/>
      <c r="J737" s="220"/>
      <c r="K737" s="220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</row>
    <row r="738" spans="1:49" s="207" customFormat="1" x14ac:dyDescent="0.25">
      <c r="A738" s="47"/>
      <c r="B738" s="47"/>
      <c r="C738" s="47"/>
      <c r="D738" s="208"/>
      <c r="E738" s="220"/>
      <c r="F738" s="220"/>
      <c r="G738" s="220"/>
      <c r="H738" s="220"/>
      <c r="I738" s="220"/>
      <c r="J738" s="220"/>
      <c r="K738" s="220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</row>
    <row r="739" spans="1:49" s="207" customFormat="1" x14ac:dyDescent="0.25">
      <c r="A739" s="47"/>
      <c r="B739" s="47"/>
      <c r="C739" s="47"/>
      <c r="D739" s="208"/>
      <c r="E739" s="220"/>
      <c r="F739" s="220"/>
      <c r="G739" s="220"/>
      <c r="H739" s="220"/>
      <c r="I739" s="220"/>
      <c r="J739" s="220"/>
      <c r="K739" s="220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</row>
    <row r="740" spans="1:49" s="207" customFormat="1" x14ac:dyDescent="0.25">
      <c r="A740" s="47"/>
      <c r="B740" s="47"/>
      <c r="C740" s="47"/>
      <c r="D740" s="208"/>
      <c r="E740" s="220"/>
      <c r="F740" s="220"/>
      <c r="G740" s="220"/>
      <c r="H740" s="220"/>
      <c r="I740" s="220"/>
      <c r="J740" s="220"/>
      <c r="K740" s="220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</row>
    <row r="741" spans="1:49" s="207" customFormat="1" x14ac:dyDescent="0.25">
      <c r="A741" s="47"/>
      <c r="B741" s="47"/>
      <c r="C741" s="47"/>
      <c r="D741" s="208"/>
      <c r="E741" s="220"/>
      <c r="F741" s="220"/>
      <c r="G741" s="220"/>
      <c r="H741" s="220"/>
      <c r="I741" s="220"/>
      <c r="J741" s="220"/>
      <c r="K741" s="220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</row>
    <row r="742" spans="1:49" s="207" customFormat="1" x14ac:dyDescent="0.25">
      <c r="A742" s="47"/>
      <c r="B742" s="47"/>
      <c r="C742" s="47"/>
      <c r="D742" s="208"/>
      <c r="E742" s="220"/>
      <c r="F742" s="220"/>
      <c r="G742" s="220"/>
      <c r="H742" s="220"/>
      <c r="I742" s="220"/>
      <c r="J742" s="220"/>
      <c r="K742" s="220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</row>
    <row r="743" spans="1:49" s="207" customFormat="1" x14ac:dyDescent="0.25">
      <c r="A743" s="47"/>
      <c r="B743" s="47"/>
      <c r="C743" s="47"/>
      <c r="D743" s="208"/>
      <c r="E743" s="220"/>
      <c r="F743" s="220"/>
      <c r="G743" s="220"/>
      <c r="H743" s="220"/>
      <c r="I743" s="220"/>
      <c r="J743" s="220"/>
      <c r="K743" s="220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</row>
    <row r="744" spans="1:49" s="207" customFormat="1" x14ac:dyDescent="0.25">
      <c r="A744" s="47"/>
      <c r="B744" s="47"/>
      <c r="C744" s="47"/>
      <c r="D744" s="208"/>
      <c r="E744" s="220"/>
      <c r="F744" s="220"/>
      <c r="G744" s="220"/>
      <c r="H744" s="220"/>
      <c r="I744" s="220"/>
      <c r="J744" s="220"/>
      <c r="K744" s="220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</row>
    <row r="745" spans="1:49" s="207" customFormat="1" x14ac:dyDescent="0.25">
      <c r="A745" s="47"/>
      <c r="B745" s="47"/>
      <c r="C745" s="47"/>
      <c r="D745" s="208"/>
      <c r="E745" s="220"/>
      <c r="F745" s="220"/>
      <c r="G745" s="220"/>
      <c r="H745" s="220"/>
      <c r="I745" s="220"/>
      <c r="J745" s="220"/>
      <c r="K745" s="220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</row>
    <row r="746" spans="1:49" s="207" customFormat="1" x14ac:dyDescent="0.25">
      <c r="A746" s="47"/>
      <c r="B746" s="47"/>
      <c r="C746" s="47"/>
      <c r="D746" s="208"/>
      <c r="E746" s="220"/>
      <c r="F746" s="220"/>
      <c r="G746" s="220"/>
      <c r="H746" s="220"/>
      <c r="I746" s="220"/>
      <c r="J746" s="220"/>
      <c r="K746" s="220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</row>
    <row r="747" spans="1:49" s="207" customFormat="1" x14ac:dyDescent="0.25">
      <c r="A747" s="47"/>
      <c r="B747" s="47"/>
      <c r="C747" s="47"/>
      <c r="D747" s="208"/>
      <c r="E747" s="220"/>
      <c r="F747" s="220"/>
      <c r="G747" s="220"/>
      <c r="H747" s="220"/>
      <c r="I747" s="220"/>
      <c r="J747" s="220"/>
      <c r="K747" s="220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</row>
    <row r="748" spans="1:49" s="207" customFormat="1" x14ac:dyDescent="0.25">
      <c r="A748" s="47"/>
      <c r="B748" s="47"/>
      <c r="C748" s="47"/>
      <c r="D748" s="208"/>
      <c r="E748" s="220"/>
      <c r="F748" s="220"/>
      <c r="G748" s="220"/>
      <c r="H748" s="220"/>
      <c r="I748" s="220"/>
      <c r="J748" s="220"/>
      <c r="K748" s="220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</row>
    <row r="749" spans="1:49" s="207" customFormat="1" x14ac:dyDescent="0.25">
      <c r="A749" s="47"/>
      <c r="B749" s="47"/>
      <c r="C749" s="47"/>
      <c r="D749" s="208"/>
      <c r="E749" s="220"/>
      <c r="F749" s="220"/>
      <c r="G749" s="220"/>
      <c r="H749" s="220"/>
      <c r="I749" s="220"/>
      <c r="J749" s="220"/>
      <c r="K749" s="220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</row>
    <row r="750" spans="1:49" s="207" customFormat="1" x14ac:dyDescent="0.25">
      <c r="A750" s="47"/>
      <c r="B750" s="47"/>
      <c r="C750" s="47"/>
      <c r="D750" s="208"/>
      <c r="E750" s="220"/>
      <c r="F750" s="220"/>
      <c r="G750" s="220"/>
      <c r="H750" s="220"/>
      <c r="I750" s="220"/>
      <c r="J750" s="220"/>
      <c r="K750" s="220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</row>
    <row r="751" spans="1:49" s="207" customFormat="1" x14ac:dyDescent="0.25">
      <c r="A751" s="47"/>
      <c r="B751" s="47"/>
      <c r="C751" s="47"/>
      <c r="D751" s="208"/>
      <c r="E751" s="220"/>
      <c r="F751" s="220"/>
      <c r="G751" s="220"/>
      <c r="H751" s="220"/>
      <c r="I751" s="220"/>
      <c r="J751" s="220"/>
      <c r="K751" s="220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</row>
    <row r="752" spans="1:49" s="207" customFormat="1" x14ac:dyDescent="0.25">
      <c r="A752" s="47"/>
      <c r="B752" s="47"/>
      <c r="C752" s="47"/>
      <c r="D752" s="208"/>
      <c r="E752" s="220"/>
      <c r="F752" s="220"/>
      <c r="G752" s="220"/>
      <c r="H752" s="220"/>
      <c r="I752" s="220"/>
      <c r="J752" s="220"/>
      <c r="K752" s="220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</row>
    <row r="753" spans="1:49" s="207" customFormat="1" x14ac:dyDescent="0.25">
      <c r="A753" s="47"/>
      <c r="B753" s="47"/>
      <c r="C753" s="47"/>
      <c r="D753" s="208"/>
      <c r="E753" s="220"/>
      <c r="F753" s="220"/>
      <c r="G753" s="220"/>
      <c r="H753" s="220"/>
      <c r="I753" s="220"/>
      <c r="J753" s="220"/>
      <c r="K753" s="220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</row>
    <row r="754" spans="1:49" s="207" customFormat="1" x14ac:dyDescent="0.25">
      <c r="A754" s="47"/>
      <c r="B754" s="47"/>
      <c r="C754" s="47"/>
      <c r="D754" s="208"/>
      <c r="E754" s="220"/>
      <c r="F754" s="220"/>
      <c r="G754" s="220"/>
      <c r="H754" s="220"/>
      <c r="I754" s="220"/>
      <c r="J754" s="220"/>
      <c r="K754" s="220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</row>
    <row r="755" spans="1:49" s="207" customFormat="1" x14ac:dyDescent="0.25">
      <c r="A755" s="47"/>
      <c r="B755" s="47"/>
      <c r="C755" s="47"/>
      <c r="D755" s="208"/>
      <c r="E755" s="220"/>
      <c r="F755" s="220"/>
      <c r="G755" s="220"/>
      <c r="H755" s="220"/>
      <c r="I755" s="220"/>
      <c r="J755" s="220"/>
      <c r="K755" s="220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</row>
    <row r="756" spans="1:49" s="207" customFormat="1" x14ac:dyDescent="0.25">
      <c r="A756" s="47"/>
      <c r="B756" s="47"/>
      <c r="C756" s="47"/>
      <c r="D756" s="208"/>
      <c r="E756" s="220"/>
      <c r="F756" s="220"/>
      <c r="G756" s="220"/>
      <c r="H756" s="220"/>
      <c r="I756" s="220"/>
      <c r="J756" s="220"/>
      <c r="K756" s="220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</row>
    <row r="757" spans="1:49" s="207" customFormat="1" x14ac:dyDescent="0.25">
      <c r="A757" s="47"/>
      <c r="B757" s="47"/>
      <c r="C757" s="47"/>
      <c r="D757" s="208"/>
      <c r="E757" s="220"/>
      <c r="F757" s="220"/>
      <c r="G757" s="220"/>
      <c r="H757" s="220"/>
      <c r="I757" s="220"/>
      <c r="J757" s="220"/>
      <c r="K757" s="220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</row>
    <row r="758" spans="1:49" s="207" customFormat="1" x14ac:dyDescent="0.25">
      <c r="A758" s="47"/>
      <c r="B758" s="47"/>
      <c r="C758" s="47"/>
      <c r="D758" s="208"/>
      <c r="E758" s="220"/>
      <c r="F758" s="220"/>
      <c r="G758" s="220"/>
      <c r="H758" s="220"/>
      <c r="I758" s="220"/>
      <c r="J758" s="220"/>
      <c r="K758" s="220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</row>
    <row r="759" spans="1:49" s="207" customFormat="1" x14ac:dyDescent="0.25">
      <c r="A759" s="47"/>
      <c r="B759" s="47"/>
      <c r="C759" s="47"/>
      <c r="D759" s="208"/>
      <c r="E759" s="220"/>
      <c r="F759" s="220"/>
      <c r="G759" s="220"/>
      <c r="H759" s="220"/>
      <c r="I759" s="220"/>
      <c r="J759" s="220"/>
      <c r="K759" s="220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</row>
    <row r="760" spans="1:49" s="207" customFormat="1" x14ac:dyDescent="0.25">
      <c r="A760" s="47"/>
      <c r="B760" s="47"/>
      <c r="C760" s="47"/>
      <c r="D760" s="208"/>
      <c r="E760" s="220"/>
      <c r="F760" s="220"/>
      <c r="G760" s="220"/>
      <c r="H760" s="220"/>
      <c r="I760" s="220"/>
      <c r="J760" s="220"/>
      <c r="K760" s="220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</row>
    <row r="761" spans="1:49" s="207" customFormat="1" x14ac:dyDescent="0.25">
      <c r="A761" s="47"/>
      <c r="B761" s="47"/>
      <c r="C761" s="47"/>
      <c r="D761" s="208"/>
      <c r="E761" s="220"/>
      <c r="F761" s="220"/>
      <c r="G761" s="220"/>
      <c r="H761" s="220"/>
      <c r="I761" s="220"/>
      <c r="J761" s="220"/>
      <c r="K761" s="220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</row>
    <row r="762" spans="1:49" s="207" customFormat="1" x14ac:dyDescent="0.25">
      <c r="A762" s="47"/>
      <c r="B762" s="47"/>
      <c r="C762" s="47"/>
      <c r="D762" s="208"/>
      <c r="E762" s="220"/>
      <c r="F762" s="220"/>
      <c r="G762" s="220"/>
      <c r="H762" s="220"/>
      <c r="I762" s="220"/>
      <c r="J762" s="220"/>
      <c r="K762" s="220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</row>
    <row r="763" spans="1:49" s="207" customFormat="1" x14ac:dyDescent="0.25">
      <c r="A763" s="47"/>
      <c r="B763" s="47"/>
      <c r="C763" s="47"/>
      <c r="D763" s="208"/>
      <c r="E763" s="220"/>
      <c r="F763" s="220"/>
      <c r="G763" s="220"/>
      <c r="H763" s="220"/>
      <c r="I763" s="220"/>
      <c r="J763" s="220"/>
      <c r="K763" s="220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</row>
    <row r="764" spans="1:49" s="207" customFormat="1" x14ac:dyDescent="0.25">
      <c r="A764" s="47"/>
      <c r="B764" s="47"/>
      <c r="C764" s="47"/>
      <c r="D764" s="208"/>
      <c r="E764" s="220"/>
      <c r="F764" s="220"/>
      <c r="G764" s="220"/>
      <c r="H764" s="220"/>
      <c r="I764" s="220"/>
      <c r="J764" s="220"/>
      <c r="K764" s="220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</row>
    <row r="765" spans="1:49" s="207" customFormat="1" x14ac:dyDescent="0.25">
      <c r="A765" s="47"/>
      <c r="B765" s="47"/>
      <c r="C765" s="47"/>
      <c r="D765" s="208"/>
      <c r="E765" s="220"/>
      <c r="F765" s="220"/>
      <c r="G765" s="220"/>
      <c r="H765" s="220"/>
      <c r="I765" s="220"/>
      <c r="J765" s="220"/>
      <c r="K765" s="220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</row>
    <row r="766" spans="1:49" s="207" customFormat="1" x14ac:dyDescent="0.25">
      <c r="A766" s="47"/>
      <c r="B766" s="47"/>
      <c r="C766" s="47"/>
      <c r="D766" s="208"/>
      <c r="E766" s="220"/>
      <c r="F766" s="220"/>
      <c r="G766" s="220"/>
      <c r="H766" s="220"/>
      <c r="I766" s="220"/>
      <c r="J766" s="220"/>
      <c r="K766" s="220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</row>
    <row r="767" spans="1:49" s="207" customFormat="1" x14ac:dyDescent="0.25">
      <c r="A767" s="47"/>
      <c r="B767" s="47"/>
      <c r="C767" s="47"/>
      <c r="D767" s="208"/>
      <c r="E767" s="220"/>
      <c r="F767" s="220"/>
      <c r="G767" s="220"/>
      <c r="H767" s="220"/>
      <c r="I767" s="220"/>
      <c r="J767" s="220"/>
      <c r="K767" s="220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</row>
    <row r="768" spans="1:49" s="207" customFormat="1" x14ac:dyDescent="0.25">
      <c r="A768" s="47"/>
      <c r="B768" s="47"/>
      <c r="C768" s="47"/>
      <c r="D768" s="208"/>
      <c r="E768" s="220"/>
      <c r="F768" s="220"/>
      <c r="G768" s="220"/>
      <c r="H768" s="220"/>
      <c r="I768" s="220"/>
      <c r="J768" s="220"/>
      <c r="K768" s="220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</row>
    <row r="769" spans="1:49" s="207" customFormat="1" x14ac:dyDescent="0.25">
      <c r="A769" s="47"/>
      <c r="B769" s="47"/>
      <c r="C769" s="47"/>
      <c r="D769" s="208"/>
      <c r="E769" s="220"/>
      <c r="F769" s="220"/>
      <c r="G769" s="220"/>
      <c r="H769" s="220"/>
      <c r="I769" s="220"/>
      <c r="J769" s="220"/>
      <c r="K769" s="220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</row>
    <row r="770" spans="1:49" s="207" customFormat="1" x14ac:dyDescent="0.25">
      <c r="A770" s="47"/>
      <c r="B770" s="47"/>
      <c r="C770" s="47"/>
      <c r="D770" s="208"/>
      <c r="E770" s="220"/>
      <c r="F770" s="220"/>
      <c r="G770" s="220"/>
      <c r="H770" s="220"/>
      <c r="I770" s="220"/>
      <c r="J770" s="220"/>
      <c r="K770" s="220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</row>
    <row r="771" spans="1:49" s="207" customFormat="1" x14ac:dyDescent="0.25">
      <c r="A771" s="47"/>
      <c r="B771" s="47"/>
      <c r="C771" s="47"/>
      <c r="D771" s="208"/>
      <c r="E771" s="220"/>
      <c r="F771" s="220"/>
      <c r="G771" s="220"/>
      <c r="H771" s="220"/>
      <c r="I771" s="220"/>
      <c r="J771" s="220"/>
      <c r="K771" s="220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</row>
    <row r="772" spans="1:49" s="207" customFormat="1" x14ac:dyDescent="0.25">
      <c r="A772" s="47"/>
      <c r="B772" s="47"/>
      <c r="C772" s="47"/>
      <c r="D772" s="208"/>
      <c r="E772" s="220"/>
      <c r="F772" s="220"/>
      <c r="G772" s="220"/>
      <c r="H772" s="220"/>
      <c r="I772" s="220"/>
      <c r="J772" s="220"/>
      <c r="K772" s="220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</row>
    <row r="773" spans="1:49" s="207" customFormat="1" x14ac:dyDescent="0.25">
      <c r="A773" s="47"/>
      <c r="B773" s="47"/>
      <c r="C773" s="47"/>
      <c r="D773" s="208"/>
      <c r="E773" s="220"/>
      <c r="F773" s="220"/>
      <c r="G773" s="220"/>
      <c r="H773" s="220"/>
      <c r="I773" s="220"/>
      <c r="J773" s="220"/>
      <c r="K773" s="220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</row>
    <row r="774" spans="1:49" s="207" customFormat="1" x14ac:dyDescent="0.25">
      <c r="A774" s="47"/>
      <c r="B774" s="47"/>
      <c r="C774" s="47"/>
      <c r="D774" s="208"/>
      <c r="E774" s="220"/>
      <c r="F774" s="220"/>
      <c r="G774" s="220"/>
      <c r="H774" s="220"/>
      <c r="I774" s="220"/>
      <c r="J774" s="220"/>
      <c r="K774" s="220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</row>
    <row r="775" spans="1:49" s="207" customFormat="1" x14ac:dyDescent="0.25">
      <c r="A775" s="47"/>
      <c r="B775" s="47"/>
      <c r="C775" s="47"/>
      <c r="D775" s="208"/>
      <c r="E775" s="220"/>
      <c r="F775" s="220"/>
      <c r="G775" s="220"/>
      <c r="H775" s="220"/>
      <c r="I775" s="220"/>
      <c r="J775" s="220"/>
      <c r="K775" s="220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</row>
    <row r="776" spans="1:49" s="207" customFormat="1" x14ac:dyDescent="0.25">
      <c r="A776" s="47"/>
      <c r="B776" s="47"/>
      <c r="C776" s="47"/>
      <c r="D776" s="208"/>
      <c r="E776" s="220"/>
      <c r="F776" s="220"/>
      <c r="G776" s="220"/>
      <c r="H776" s="220"/>
      <c r="I776" s="220"/>
      <c r="J776" s="220"/>
      <c r="K776" s="220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</row>
    <row r="777" spans="1:49" s="207" customFormat="1" x14ac:dyDescent="0.25">
      <c r="A777" s="47"/>
      <c r="B777" s="47"/>
      <c r="C777" s="47"/>
      <c r="D777" s="208"/>
      <c r="E777" s="220"/>
      <c r="F777" s="220"/>
      <c r="G777" s="220"/>
      <c r="H777" s="220"/>
      <c r="I777" s="220"/>
      <c r="J777" s="220"/>
      <c r="K777" s="220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</row>
    <row r="778" spans="1:49" s="207" customFormat="1" x14ac:dyDescent="0.25">
      <c r="A778" s="47"/>
      <c r="B778" s="47"/>
      <c r="C778" s="47"/>
      <c r="D778" s="208"/>
      <c r="E778" s="220"/>
      <c r="F778" s="220"/>
      <c r="G778" s="220"/>
      <c r="H778" s="220"/>
      <c r="I778" s="220"/>
      <c r="J778" s="220"/>
      <c r="K778" s="220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</row>
    <row r="779" spans="1:49" s="207" customFormat="1" x14ac:dyDescent="0.25">
      <c r="A779" s="47"/>
      <c r="B779" s="47"/>
      <c r="C779" s="47"/>
      <c r="D779" s="208"/>
      <c r="E779" s="220"/>
      <c r="F779" s="220"/>
      <c r="G779" s="220"/>
      <c r="H779" s="220"/>
      <c r="I779" s="220"/>
      <c r="J779" s="220"/>
      <c r="K779" s="220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</row>
    <row r="780" spans="1:49" s="207" customFormat="1" x14ac:dyDescent="0.25">
      <c r="A780" s="47"/>
      <c r="B780" s="47"/>
      <c r="C780" s="47"/>
      <c r="D780" s="208"/>
      <c r="E780" s="220"/>
      <c r="F780" s="220"/>
      <c r="G780" s="220"/>
      <c r="H780" s="220"/>
      <c r="I780" s="220"/>
      <c r="J780" s="220"/>
      <c r="K780" s="220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</row>
    <row r="781" spans="1:49" s="207" customFormat="1" x14ac:dyDescent="0.25">
      <c r="A781" s="47"/>
      <c r="B781" s="47"/>
      <c r="C781" s="47"/>
      <c r="D781" s="208"/>
      <c r="E781" s="220"/>
      <c r="F781" s="220"/>
      <c r="G781" s="220"/>
      <c r="H781" s="220"/>
      <c r="I781" s="220"/>
      <c r="J781" s="220"/>
      <c r="K781" s="220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</row>
    <row r="782" spans="1:49" s="207" customFormat="1" x14ac:dyDescent="0.25">
      <c r="A782" s="47"/>
      <c r="B782" s="47"/>
      <c r="C782" s="47"/>
      <c r="D782" s="208"/>
      <c r="E782" s="220"/>
      <c r="F782" s="220"/>
      <c r="G782" s="220"/>
      <c r="H782" s="220"/>
      <c r="I782" s="220"/>
      <c r="J782" s="220"/>
      <c r="K782" s="220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</row>
    <row r="783" spans="1:49" s="207" customFormat="1" x14ac:dyDescent="0.25">
      <c r="A783" s="47"/>
      <c r="B783" s="47"/>
      <c r="C783" s="47"/>
      <c r="D783" s="208"/>
      <c r="E783" s="220"/>
      <c r="F783" s="220"/>
      <c r="G783" s="220"/>
      <c r="H783" s="220"/>
      <c r="I783" s="220"/>
      <c r="J783" s="220"/>
      <c r="K783" s="220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</row>
    <row r="784" spans="1:49" s="207" customFormat="1" x14ac:dyDescent="0.25">
      <c r="A784" s="47"/>
      <c r="B784" s="47"/>
      <c r="C784" s="47"/>
      <c r="D784" s="208"/>
      <c r="E784" s="220"/>
      <c r="F784" s="220"/>
      <c r="G784" s="220"/>
      <c r="H784" s="220"/>
      <c r="I784" s="220"/>
      <c r="J784" s="220"/>
      <c r="K784" s="220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</row>
    <row r="785" spans="1:49" s="207" customFormat="1" x14ac:dyDescent="0.25">
      <c r="A785" s="47"/>
      <c r="B785" s="47"/>
      <c r="C785" s="47"/>
      <c r="D785" s="208"/>
      <c r="E785" s="220"/>
      <c r="F785" s="220"/>
      <c r="G785" s="220"/>
      <c r="H785" s="220"/>
      <c r="I785" s="220"/>
      <c r="J785" s="220"/>
      <c r="K785" s="220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</row>
    <row r="786" spans="1:49" s="207" customFormat="1" x14ac:dyDescent="0.25">
      <c r="A786" s="47"/>
      <c r="B786" s="47"/>
      <c r="C786" s="47"/>
      <c r="D786" s="208"/>
      <c r="E786" s="220"/>
      <c r="F786" s="220"/>
      <c r="G786" s="220"/>
      <c r="H786" s="220"/>
      <c r="I786" s="220"/>
      <c r="J786" s="220"/>
      <c r="K786" s="220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</row>
    <row r="787" spans="1:49" s="207" customFormat="1" x14ac:dyDescent="0.25">
      <c r="A787" s="47"/>
      <c r="B787" s="47"/>
      <c r="C787" s="47"/>
      <c r="D787" s="208"/>
      <c r="E787" s="220"/>
      <c r="F787" s="220"/>
      <c r="G787" s="220"/>
      <c r="H787" s="220"/>
      <c r="I787" s="220"/>
      <c r="J787" s="220"/>
      <c r="K787" s="220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</row>
    <row r="788" spans="1:49" s="207" customFormat="1" x14ac:dyDescent="0.25">
      <c r="A788" s="47"/>
      <c r="B788" s="47"/>
      <c r="C788" s="47"/>
      <c r="D788" s="208"/>
      <c r="E788" s="220"/>
      <c r="F788" s="220"/>
      <c r="G788" s="220"/>
      <c r="H788" s="220"/>
      <c r="I788" s="220"/>
      <c r="J788" s="220"/>
      <c r="K788" s="220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</row>
    <row r="789" spans="1:49" s="207" customFormat="1" x14ac:dyDescent="0.25">
      <c r="A789" s="47"/>
      <c r="B789" s="47"/>
      <c r="C789" s="47"/>
      <c r="D789" s="208"/>
      <c r="E789" s="220"/>
      <c r="F789" s="220"/>
      <c r="G789" s="220"/>
      <c r="H789" s="220"/>
      <c r="I789" s="220"/>
      <c r="J789" s="220"/>
      <c r="K789" s="220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</row>
    <row r="790" spans="1:49" s="207" customFormat="1" x14ac:dyDescent="0.25">
      <c r="A790" s="47"/>
      <c r="B790" s="47"/>
      <c r="C790" s="47"/>
      <c r="D790" s="208"/>
      <c r="E790" s="220"/>
      <c r="F790" s="220"/>
      <c r="G790" s="220"/>
      <c r="H790" s="220"/>
      <c r="I790" s="220"/>
      <c r="J790" s="220"/>
      <c r="K790" s="220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</row>
    <row r="791" spans="1:49" s="207" customFormat="1" x14ac:dyDescent="0.25">
      <c r="A791" s="47"/>
      <c r="B791" s="47"/>
      <c r="C791" s="47"/>
      <c r="D791" s="208"/>
      <c r="E791" s="220"/>
      <c r="F791" s="220"/>
      <c r="G791" s="220"/>
      <c r="H791" s="220"/>
      <c r="I791" s="220"/>
      <c r="J791" s="220"/>
      <c r="K791" s="220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</row>
    <row r="792" spans="1:49" s="207" customFormat="1" x14ac:dyDescent="0.25">
      <c r="A792" s="47"/>
      <c r="B792" s="47"/>
      <c r="C792" s="47"/>
      <c r="D792" s="208"/>
      <c r="E792" s="220"/>
      <c r="F792" s="220"/>
      <c r="G792" s="220"/>
      <c r="H792" s="220"/>
      <c r="I792" s="220"/>
      <c r="J792" s="220"/>
      <c r="K792" s="220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</row>
    <row r="793" spans="1:49" s="207" customFormat="1" x14ac:dyDescent="0.25">
      <c r="A793" s="47"/>
      <c r="B793" s="47"/>
      <c r="C793" s="47"/>
      <c r="D793" s="208"/>
      <c r="E793" s="220"/>
      <c r="F793" s="220"/>
      <c r="G793" s="220"/>
      <c r="H793" s="220"/>
      <c r="I793" s="220"/>
      <c r="J793" s="220"/>
      <c r="K793" s="220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</row>
    <row r="794" spans="1:49" s="207" customFormat="1" x14ac:dyDescent="0.25">
      <c r="A794" s="47"/>
      <c r="B794" s="47"/>
      <c r="C794" s="47"/>
      <c r="D794" s="208"/>
      <c r="E794" s="220"/>
      <c r="F794" s="220"/>
      <c r="G794" s="220"/>
      <c r="H794" s="220"/>
      <c r="I794" s="220"/>
      <c r="J794" s="220"/>
      <c r="K794" s="220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</row>
    <row r="795" spans="1:49" s="207" customFormat="1" x14ac:dyDescent="0.25">
      <c r="A795" s="47"/>
      <c r="B795" s="47"/>
      <c r="C795" s="47"/>
      <c r="D795" s="208"/>
      <c r="E795" s="220"/>
      <c r="F795" s="220"/>
      <c r="G795" s="220"/>
      <c r="H795" s="220"/>
      <c r="I795" s="220"/>
      <c r="J795" s="220"/>
      <c r="K795" s="220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</row>
    <row r="796" spans="1:49" s="207" customFormat="1" x14ac:dyDescent="0.25">
      <c r="A796" s="47"/>
      <c r="B796" s="47"/>
      <c r="C796" s="47"/>
      <c r="D796" s="208"/>
      <c r="E796" s="220"/>
      <c r="F796" s="220"/>
      <c r="G796" s="220"/>
      <c r="H796" s="220"/>
      <c r="I796" s="220"/>
      <c r="J796" s="220"/>
      <c r="K796" s="220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</row>
    <row r="797" spans="1:49" s="207" customFormat="1" x14ac:dyDescent="0.25">
      <c r="A797" s="47"/>
      <c r="B797" s="47"/>
      <c r="C797" s="47"/>
      <c r="D797" s="208"/>
      <c r="E797" s="220"/>
      <c r="F797" s="220"/>
      <c r="G797" s="220"/>
      <c r="H797" s="220"/>
      <c r="I797" s="220"/>
      <c r="J797" s="220"/>
      <c r="K797" s="220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</row>
    <row r="798" spans="1:49" s="207" customFormat="1" x14ac:dyDescent="0.25">
      <c r="A798" s="47"/>
      <c r="B798" s="47"/>
      <c r="C798" s="47"/>
      <c r="D798" s="208"/>
      <c r="E798" s="220"/>
      <c r="F798" s="220"/>
      <c r="G798" s="220"/>
      <c r="H798" s="220"/>
      <c r="I798" s="220"/>
      <c r="J798" s="220"/>
      <c r="K798" s="220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</row>
    <row r="799" spans="1:49" s="207" customFormat="1" x14ac:dyDescent="0.25">
      <c r="A799" s="47"/>
      <c r="B799" s="47"/>
      <c r="C799" s="47"/>
      <c r="D799" s="208"/>
      <c r="E799" s="220"/>
      <c r="F799" s="220"/>
      <c r="G799" s="220"/>
      <c r="H799" s="220"/>
      <c r="I799" s="220"/>
      <c r="J799" s="220"/>
      <c r="K799" s="220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</row>
    <row r="800" spans="1:49" s="207" customFormat="1" x14ac:dyDescent="0.25">
      <c r="A800" s="47"/>
      <c r="B800" s="47"/>
      <c r="C800" s="47"/>
      <c r="D800" s="208"/>
      <c r="E800" s="220"/>
      <c r="F800" s="220"/>
      <c r="G800" s="220"/>
      <c r="H800" s="220"/>
      <c r="I800" s="220"/>
      <c r="J800" s="220"/>
      <c r="K800" s="220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</row>
    <row r="801" spans="1:49" s="207" customFormat="1" x14ac:dyDescent="0.25">
      <c r="A801" s="47"/>
      <c r="B801" s="47"/>
      <c r="C801" s="47"/>
      <c r="D801" s="208"/>
      <c r="E801" s="220"/>
      <c r="F801" s="220"/>
      <c r="G801" s="220"/>
      <c r="H801" s="220"/>
      <c r="I801" s="220"/>
      <c r="J801" s="220"/>
      <c r="K801" s="220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</row>
    <row r="802" spans="1:49" s="207" customFormat="1" x14ac:dyDescent="0.25">
      <c r="A802" s="47"/>
      <c r="B802" s="47"/>
      <c r="C802" s="47"/>
      <c r="D802" s="208"/>
      <c r="E802" s="220"/>
      <c r="F802" s="220"/>
      <c r="G802" s="220"/>
      <c r="H802" s="220"/>
      <c r="I802" s="220"/>
      <c r="J802" s="220"/>
      <c r="K802" s="220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</row>
    <row r="803" spans="1:49" s="207" customFormat="1" x14ac:dyDescent="0.25">
      <c r="A803" s="47"/>
      <c r="B803" s="47"/>
      <c r="C803" s="47"/>
      <c r="D803" s="208"/>
      <c r="E803" s="220"/>
      <c r="F803" s="220"/>
      <c r="G803" s="220"/>
      <c r="H803" s="220"/>
      <c r="I803" s="220"/>
      <c r="J803" s="220"/>
      <c r="K803" s="220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</row>
    <row r="804" spans="1:49" s="207" customFormat="1" x14ac:dyDescent="0.25">
      <c r="A804" s="47"/>
      <c r="B804" s="47"/>
      <c r="C804" s="47"/>
      <c r="D804" s="208"/>
      <c r="E804" s="220"/>
      <c r="F804" s="220"/>
      <c r="G804" s="220"/>
      <c r="H804" s="220"/>
      <c r="I804" s="220"/>
      <c r="J804" s="220"/>
      <c r="K804" s="220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</row>
    <row r="805" spans="1:49" s="207" customFormat="1" x14ac:dyDescent="0.25">
      <c r="A805" s="47"/>
      <c r="B805" s="47"/>
      <c r="C805" s="47"/>
      <c r="D805" s="208"/>
      <c r="E805" s="220"/>
      <c r="F805" s="220"/>
      <c r="G805" s="220"/>
      <c r="H805" s="220"/>
      <c r="I805" s="220"/>
      <c r="J805" s="220"/>
      <c r="K805" s="220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</row>
    <row r="806" spans="1:49" s="207" customFormat="1" x14ac:dyDescent="0.25">
      <c r="A806" s="47"/>
      <c r="B806" s="47"/>
      <c r="C806" s="47"/>
      <c r="D806" s="208"/>
      <c r="E806" s="220"/>
      <c r="F806" s="220"/>
      <c r="G806" s="220"/>
      <c r="H806" s="220"/>
      <c r="I806" s="220"/>
      <c r="J806" s="220"/>
      <c r="K806" s="220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</row>
    <row r="807" spans="1:49" s="207" customFormat="1" x14ac:dyDescent="0.25">
      <c r="A807" s="47"/>
      <c r="B807" s="47"/>
      <c r="C807" s="47"/>
      <c r="D807" s="208"/>
      <c r="E807" s="220"/>
      <c r="F807" s="220"/>
      <c r="G807" s="220"/>
      <c r="H807" s="220"/>
      <c r="I807" s="220"/>
      <c r="J807" s="220"/>
      <c r="K807" s="220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</row>
    <row r="808" spans="1:49" s="207" customFormat="1" x14ac:dyDescent="0.25">
      <c r="A808" s="47"/>
      <c r="B808" s="47"/>
      <c r="C808" s="47"/>
      <c r="D808" s="208"/>
      <c r="E808" s="220"/>
      <c r="F808" s="220"/>
      <c r="G808" s="220"/>
      <c r="H808" s="220"/>
      <c r="I808" s="220"/>
      <c r="J808" s="220"/>
      <c r="K808" s="220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</row>
    <row r="809" spans="1:49" s="207" customFormat="1" x14ac:dyDescent="0.25">
      <c r="A809" s="47"/>
      <c r="B809" s="47"/>
      <c r="C809" s="47"/>
      <c r="D809" s="208"/>
      <c r="E809" s="220"/>
      <c r="F809" s="220"/>
      <c r="G809" s="220"/>
      <c r="H809" s="220"/>
      <c r="I809" s="220"/>
      <c r="J809" s="220"/>
      <c r="K809" s="220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</row>
    <row r="810" spans="1:49" s="207" customFormat="1" x14ac:dyDescent="0.25">
      <c r="A810" s="47"/>
      <c r="B810" s="47"/>
      <c r="C810" s="47"/>
      <c r="D810" s="208"/>
      <c r="E810" s="220"/>
      <c r="F810" s="220"/>
      <c r="G810" s="220"/>
      <c r="H810" s="220"/>
      <c r="I810" s="220"/>
      <c r="J810" s="220"/>
      <c r="K810" s="220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</row>
    <row r="811" spans="1:49" s="207" customFormat="1" x14ac:dyDescent="0.25">
      <c r="A811" s="47"/>
      <c r="B811" s="47"/>
      <c r="C811" s="47"/>
      <c r="D811" s="208"/>
      <c r="E811" s="220"/>
      <c r="F811" s="220"/>
      <c r="G811" s="220"/>
      <c r="H811" s="220"/>
      <c r="I811" s="220"/>
      <c r="J811" s="220"/>
      <c r="K811" s="220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</row>
    <row r="812" spans="1:49" s="207" customFormat="1" x14ac:dyDescent="0.25">
      <c r="A812" s="47"/>
      <c r="B812" s="47"/>
      <c r="C812" s="47"/>
      <c r="D812" s="208"/>
      <c r="E812" s="220"/>
      <c r="F812" s="220"/>
      <c r="G812" s="220"/>
      <c r="H812" s="220"/>
      <c r="I812" s="220"/>
      <c r="J812" s="220"/>
      <c r="K812" s="220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</row>
    <row r="813" spans="1:49" s="207" customFormat="1" x14ac:dyDescent="0.25">
      <c r="A813" s="47"/>
      <c r="B813" s="47"/>
      <c r="C813" s="47"/>
      <c r="D813" s="208"/>
      <c r="E813" s="220"/>
      <c r="F813" s="220"/>
      <c r="G813" s="220"/>
      <c r="H813" s="220"/>
      <c r="I813" s="220"/>
      <c r="J813" s="220"/>
      <c r="K813" s="220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</row>
    <row r="814" spans="1:49" s="207" customFormat="1" x14ac:dyDescent="0.25">
      <c r="A814" s="47"/>
      <c r="B814" s="47"/>
      <c r="C814" s="47"/>
      <c r="D814" s="208"/>
      <c r="E814" s="220"/>
      <c r="F814" s="220"/>
      <c r="G814" s="220"/>
      <c r="H814" s="220"/>
      <c r="I814" s="220"/>
      <c r="J814" s="220"/>
      <c r="K814" s="220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</row>
    <row r="815" spans="1:49" s="207" customFormat="1" x14ac:dyDescent="0.25">
      <c r="A815" s="47"/>
      <c r="B815" s="47"/>
      <c r="C815" s="47"/>
      <c r="D815" s="208"/>
      <c r="E815" s="220"/>
      <c r="F815" s="220"/>
      <c r="G815" s="220"/>
      <c r="H815" s="220"/>
      <c r="I815" s="220"/>
      <c r="J815" s="220"/>
      <c r="K815" s="220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</row>
    <row r="816" spans="1:49" s="207" customFormat="1" x14ac:dyDescent="0.25">
      <c r="A816" s="47"/>
      <c r="B816" s="47"/>
      <c r="C816" s="47"/>
      <c r="D816" s="208"/>
      <c r="E816" s="220"/>
      <c r="F816" s="220"/>
      <c r="G816" s="220"/>
      <c r="H816" s="220"/>
      <c r="I816" s="220"/>
      <c r="J816" s="220"/>
      <c r="K816" s="220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</row>
    <row r="817" spans="1:49" s="207" customFormat="1" x14ac:dyDescent="0.25">
      <c r="A817" s="47"/>
      <c r="B817" s="47"/>
      <c r="C817" s="47"/>
      <c r="D817" s="208"/>
      <c r="E817" s="220"/>
      <c r="F817" s="220"/>
      <c r="G817" s="220"/>
      <c r="H817" s="220"/>
      <c r="I817" s="220"/>
      <c r="J817" s="220"/>
      <c r="K817" s="220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</row>
    <row r="818" spans="1:49" s="207" customFormat="1" x14ac:dyDescent="0.25">
      <c r="A818" s="47"/>
      <c r="B818" s="47"/>
      <c r="C818" s="47"/>
      <c r="D818" s="208"/>
      <c r="E818" s="220"/>
      <c r="F818" s="220"/>
      <c r="G818" s="220"/>
      <c r="H818" s="220"/>
      <c r="I818" s="220"/>
      <c r="J818" s="220"/>
      <c r="K818" s="220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</row>
    <row r="819" spans="1:49" s="207" customFormat="1" x14ac:dyDescent="0.25">
      <c r="A819" s="47"/>
      <c r="B819" s="47"/>
      <c r="C819" s="47"/>
      <c r="D819" s="208"/>
      <c r="E819" s="220"/>
      <c r="F819" s="220"/>
      <c r="G819" s="220"/>
      <c r="H819" s="220"/>
      <c r="I819" s="220"/>
      <c r="J819" s="220"/>
      <c r="K819" s="220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</row>
    <row r="820" spans="1:49" s="207" customFormat="1" x14ac:dyDescent="0.25">
      <c r="A820" s="47"/>
      <c r="B820" s="47"/>
      <c r="C820" s="47"/>
      <c r="D820" s="208"/>
      <c r="E820" s="220"/>
      <c r="F820" s="220"/>
      <c r="G820" s="220"/>
      <c r="H820" s="220"/>
      <c r="I820" s="220"/>
      <c r="J820" s="220"/>
      <c r="K820" s="220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</row>
    <row r="821" spans="1:49" s="207" customFormat="1" x14ac:dyDescent="0.25">
      <c r="A821" s="47"/>
      <c r="B821" s="47"/>
      <c r="C821" s="47"/>
      <c r="D821" s="208"/>
      <c r="E821" s="220"/>
      <c r="F821" s="220"/>
      <c r="G821" s="220"/>
      <c r="H821" s="220"/>
      <c r="I821" s="220"/>
      <c r="J821" s="220"/>
      <c r="K821" s="220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</row>
    <row r="822" spans="1:49" s="207" customFormat="1" x14ac:dyDescent="0.25">
      <c r="A822" s="47"/>
      <c r="B822" s="47"/>
      <c r="C822" s="47"/>
      <c r="D822" s="208"/>
      <c r="E822" s="220"/>
      <c r="F822" s="220"/>
      <c r="G822" s="220"/>
      <c r="H822" s="220"/>
      <c r="I822" s="220"/>
      <c r="J822" s="220"/>
      <c r="K822" s="220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</row>
    <row r="823" spans="1:49" s="207" customFormat="1" x14ac:dyDescent="0.25">
      <c r="A823" s="47"/>
      <c r="B823" s="47"/>
      <c r="C823" s="47"/>
      <c r="D823" s="208"/>
      <c r="E823" s="220"/>
      <c r="F823" s="220"/>
      <c r="G823" s="220"/>
      <c r="H823" s="220"/>
      <c r="I823" s="220"/>
      <c r="J823" s="220"/>
      <c r="K823" s="220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</row>
    <row r="824" spans="1:49" s="207" customFormat="1" x14ac:dyDescent="0.25">
      <c r="A824" s="47"/>
      <c r="B824" s="47"/>
      <c r="C824" s="47"/>
      <c r="D824" s="208"/>
      <c r="E824" s="220"/>
      <c r="F824" s="220"/>
      <c r="G824" s="220"/>
      <c r="H824" s="220"/>
      <c r="I824" s="220"/>
      <c r="J824" s="220"/>
      <c r="K824" s="220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</row>
    <row r="825" spans="1:49" s="207" customFormat="1" x14ac:dyDescent="0.25">
      <c r="A825" s="47"/>
      <c r="B825" s="47"/>
      <c r="C825" s="47"/>
      <c r="D825" s="208"/>
      <c r="E825" s="220"/>
      <c r="F825" s="220"/>
      <c r="G825" s="220"/>
      <c r="H825" s="220"/>
      <c r="I825" s="220"/>
      <c r="J825" s="220"/>
      <c r="K825" s="220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</row>
    <row r="826" spans="1:49" s="207" customFormat="1" x14ac:dyDescent="0.25">
      <c r="A826" s="47"/>
      <c r="B826" s="47"/>
      <c r="C826" s="47"/>
      <c r="D826" s="208"/>
      <c r="E826" s="220"/>
      <c r="F826" s="220"/>
      <c r="G826" s="220"/>
      <c r="H826" s="220"/>
      <c r="I826" s="220"/>
      <c r="J826" s="220"/>
      <c r="K826" s="220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</row>
    <row r="827" spans="1:49" s="207" customFormat="1" x14ac:dyDescent="0.25">
      <c r="A827" s="47"/>
      <c r="B827" s="47"/>
      <c r="C827" s="47"/>
      <c r="D827" s="208"/>
      <c r="E827" s="220"/>
      <c r="F827" s="220"/>
      <c r="G827" s="220"/>
      <c r="H827" s="220"/>
      <c r="I827" s="220"/>
      <c r="J827" s="220"/>
      <c r="K827" s="220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</row>
    <row r="828" spans="1:49" s="207" customFormat="1" x14ac:dyDescent="0.25">
      <c r="A828" s="47"/>
      <c r="B828" s="47"/>
      <c r="C828" s="47"/>
      <c r="D828" s="208"/>
      <c r="E828" s="220"/>
      <c r="F828" s="220"/>
      <c r="G828" s="220"/>
      <c r="H828" s="220"/>
      <c r="I828" s="220"/>
      <c r="J828" s="220"/>
      <c r="K828" s="220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</row>
    <row r="829" spans="1:49" s="207" customFormat="1" x14ac:dyDescent="0.25">
      <c r="A829" s="47"/>
      <c r="B829" s="47"/>
      <c r="C829" s="47"/>
      <c r="D829" s="208"/>
      <c r="E829" s="220"/>
      <c r="F829" s="220"/>
      <c r="G829" s="220"/>
      <c r="H829" s="220"/>
      <c r="I829" s="220"/>
      <c r="J829" s="220"/>
      <c r="K829" s="220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</row>
    <row r="830" spans="1:49" s="207" customFormat="1" x14ac:dyDescent="0.25">
      <c r="A830" s="47"/>
      <c r="B830" s="47"/>
      <c r="C830" s="47"/>
      <c r="D830" s="208"/>
      <c r="E830" s="220"/>
      <c r="F830" s="220"/>
      <c r="G830" s="220"/>
      <c r="H830" s="220"/>
      <c r="I830" s="220"/>
      <c r="J830" s="220"/>
      <c r="K830" s="220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</row>
    <row r="831" spans="1:49" s="207" customFormat="1" x14ac:dyDescent="0.25">
      <c r="A831" s="47"/>
      <c r="B831" s="47"/>
      <c r="C831" s="47"/>
      <c r="D831" s="208"/>
      <c r="E831" s="220"/>
      <c r="F831" s="220"/>
      <c r="G831" s="220"/>
      <c r="H831" s="220"/>
      <c r="I831" s="220"/>
      <c r="J831" s="220"/>
      <c r="K831" s="220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</row>
    <row r="832" spans="1:49" s="207" customFormat="1" x14ac:dyDescent="0.25">
      <c r="A832" s="47"/>
      <c r="B832" s="47"/>
      <c r="C832" s="47"/>
      <c r="D832" s="208"/>
      <c r="E832" s="220"/>
      <c r="F832" s="220"/>
      <c r="G832" s="220"/>
      <c r="H832" s="220"/>
      <c r="I832" s="220"/>
      <c r="J832" s="220"/>
      <c r="K832" s="220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</row>
    <row r="833" spans="1:49" s="207" customFormat="1" x14ac:dyDescent="0.25">
      <c r="A833" s="47"/>
      <c r="B833" s="47"/>
      <c r="C833" s="47"/>
      <c r="D833" s="208"/>
      <c r="E833" s="220"/>
      <c r="F833" s="220"/>
      <c r="G833" s="220"/>
      <c r="H833" s="220"/>
      <c r="I833" s="220"/>
      <c r="J833" s="220"/>
      <c r="K833" s="220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</row>
    <row r="834" spans="1:49" s="207" customFormat="1" x14ac:dyDescent="0.25">
      <c r="A834" s="47"/>
      <c r="B834" s="47"/>
      <c r="C834" s="47"/>
      <c r="D834" s="208"/>
      <c r="E834" s="220"/>
      <c r="F834" s="220"/>
      <c r="G834" s="220"/>
      <c r="H834" s="220"/>
      <c r="I834" s="220"/>
      <c r="J834" s="220"/>
      <c r="K834" s="220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</row>
    <row r="835" spans="1:49" s="207" customFormat="1" x14ac:dyDescent="0.25">
      <c r="A835" s="47"/>
      <c r="B835" s="47"/>
      <c r="C835" s="47"/>
      <c r="D835" s="208"/>
      <c r="E835" s="220"/>
      <c r="F835" s="220"/>
      <c r="G835" s="220"/>
      <c r="H835" s="220"/>
      <c r="I835" s="220"/>
      <c r="J835" s="220"/>
      <c r="K835" s="220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</row>
    <row r="836" spans="1:49" s="207" customFormat="1" x14ac:dyDescent="0.25">
      <c r="A836" s="47"/>
      <c r="B836" s="47"/>
      <c r="C836" s="47"/>
      <c r="D836" s="208"/>
      <c r="E836" s="220"/>
      <c r="F836" s="220"/>
      <c r="G836" s="220"/>
      <c r="H836" s="220"/>
      <c r="I836" s="220"/>
      <c r="J836" s="220"/>
      <c r="K836" s="220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</row>
    <row r="837" spans="1:49" s="207" customFormat="1" x14ac:dyDescent="0.25">
      <c r="A837" s="47"/>
      <c r="B837" s="47"/>
      <c r="C837" s="47"/>
      <c r="D837" s="208"/>
      <c r="E837" s="220"/>
      <c r="F837" s="220"/>
      <c r="G837" s="220"/>
      <c r="H837" s="220"/>
      <c r="I837" s="220"/>
      <c r="J837" s="220"/>
      <c r="K837" s="220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</row>
    <row r="838" spans="1:49" s="207" customFormat="1" x14ac:dyDescent="0.25">
      <c r="A838" s="47"/>
      <c r="B838" s="47"/>
      <c r="C838" s="47"/>
      <c r="D838" s="208"/>
      <c r="E838" s="220"/>
      <c r="F838" s="220"/>
      <c r="G838" s="220"/>
      <c r="H838" s="220"/>
      <c r="I838" s="220"/>
      <c r="J838" s="220"/>
      <c r="K838" s="220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</row>
    <row r="839" spans="1:49" s="207" customFormat="1" x14ac:dyDescent="0.25">
      <c r="A839" s="47"/>
      <c r="B839" s="47"/>
      <c r="C839" s="47"/>
      <c r="D839" s="208"/>
      <c r="E839" s="220"/>
      <c r="F839" s="220"/>
      <c r="G839" s="220"/>
      <c r="H839" s="220"/>
      <c r="I839" s="220"/>
      <c r="J839" s="220"/>
      <c r="K839" s="220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</row>
    <row r="840" spans="1:49" s="207" customFormat="1" x14ac:dyDescent="0.25">
      <c r="A840" s="47"/>
      <c r="B840" s="47"/>
      <c r="C840" s="47"/>
      <c r="D840" s="208"/>
      <c r="E840" s="220"/>
      <c r="F840" s="220"/>
      <c r="G840" s="220"/>
      <c r="H840" s="220"/>
      <c r="I840" s="220"/>
      <c r="J840" s="220"/>
      <c r="K840" s="220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</row>
    <row r="841" spans="1:49" s="207" customFormat="1" x14ac:dyDescent="0.25">
      <c r="A841" s="47"/>
      <c r="B841" s="47"/>
      <c r="C841" s="47"/>
      <c r="D841" s="208"/>
      <c r="E841" s="220"/>
      <c r="F841" s="220"/>
      <c r="G841" s="220"/>
      <c r="H841" s="220"/>
      <c r="I841" s="220"/>
      <c r="J841" s="220"/>
      <c r="K841" s="220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</row>
    <row r="842" spans="1:49" s="207" customFormat="1" x14ac:dyDescent="0.25">
      <c r="A842" s="47"/>
      <c r="B842" s="47"/>
      <c r="C842" s="47"/>
      <c r="D842" s="208"/>
      <c r="E842" s="220"/>
      <c r="F842" s="220"/>
      <c r="G842" s="220"/>
      <c r="H842" s="220"/>
      <c r="I842" s="220"/>
      <c r="J842" s="220"/>
      <c r="K842" s="220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</row>
    <row r="843" spans="1:49" s="207" customFormat="1" x14ac:dyDescent="0.25">
      <c r="A843" s="47"/>
      <c r="B843" s="47"/>
      <c r="C843" s="47"/>
      <c r="D843" s="208"/>
      <c r="E843" s="220"/>
      <c r="F843" s="220"/>
      <c r="G843" s="220"/>
      <c r="H843" s="220"/>
      <c r="I843" s="220"/>
      <c r="J843" s="220"/>
      <c r="K843" s="220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</row>
    <row r="844" spans="1:49" s="207" customFormat="1" x14ac:dyDescent="0.25">
      <c r="A844" s="47"/>
      <c r="B844" s="47"/>
      <c r="C844" s="47"/>
      <c r="D844" s="208"/>
      <c r="E844" s="220"/>
      <c r="F844" s="220"/>
      <c r="G844" s="220"/>
      <c r="H844" s="220"/>
      <c r="I844" s="220"/>
      <c r="J844" s="220"/>
      <c r="K844" s="220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</row>
    <row r="845" spans="1:49" s="207" customFormat="1" x14ac:dyDescent="0.25">
      <c r="A845" s="47"/>
      <c r="B845" s="47"/>
      <c r="C845" s="47"/>
      <c r="D845" s="208"/>
      <c r="E845" s="220"/>
      <c r="F845" s="220"/>
      <c r="G845" s="220"/>
      <c r="H845" s="220"/>
      <c r="I845" s="220"/>
      <c r="J845" s="220"/>
      <c r="K845" s="220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</row>
    <row r="846" spans="1:49" s="207" customFormat="1" x14ac:dyDescent="0.25">
      <c r="A846" s="47"/>
      <c r="B846" s="47"/>
      <c r="C846" s="47"/>
      <c r="D846" s="208"/>
      <c r="E846" s="220"/>
      <c r="F846" s="220"/>
      <c r="G846" s="220"/>
      <c r="H846" s="220"/>
      <c r="I846" s="220"/>
      <c r="J846" s="220"/>
      <c r="K846" s="220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</row>
    <row r="847" spans="1:49" s="207" customFormat="1" x14ac:dyDescent="0.25">
      <c r="A847" s="47"/>
      <c r="B847" s="47"/>
      <c r="C847" s="47"/>
      <c r="D847" s="208"/>
      <c r="E847" s="220"/>
      <c r="F847" s="220"/>
      <c r="G847" s="220"/>
      <c r="H847" s="220"/>
      <c r="I847" s="220"/>
      <c r="J847" s="220"/>
      <c r="K847" s="220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</row>
    <row r="848" spans="1:49" s="207" customFormat="1" x14ac:dyDescent="0.25">
      <c r="A848" s="47"/>
      <c r="B848" s="47"/>
      <c r="C848" s="47"/>
      <c r="D848" s="208"/>
      <c r="E848" s="220"/>
      <c r="F848" s="220"/>
      <c r="G848" s="220"/>
      <c r="H848" s="220"/>
      <c r="I848" s="220"/>
      <c r="J848" s="220"/>
      <c r="K848" s="220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</row>
    <row r="849" spans="1:49" s="207" customFormat="1" x14ac:dyDescent="0.25">
      <c r="A849" s="47"/>
      <c r="B849" s="47"/>
      <c r="C849" s="47"/>
      <c r="D849" s="208"/>
      <c r="E849" s="220"/>
      <c r="F849" s="220"/>
      <c r="G849" s="220"/>
      <c r="H849" s="220"/>
      <c r="I849" s="220"/>
      <c r="J849" s="220"/>
      <c r="K849" s="220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</row>
    <row r="850" spans="1:49" s="207" customFormat="1" x14ac:dyDescent="0.25">
      <c r="A850" s="47"/>
      <c r="B850" s="47"/>
      <c r="C850" s="47"/>
      <c r="D850" s="208"/>
      <c r="E850" s="220"/>
      <c r="F850" s="220"/>
      <c r="G850" s="220"/>
      <c r="H850" s="220"/>
      <c r="I850" s="220"/>
      <c r="J850" s="220"/>
      <c r="K850" s="220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</row>
    <row r="851" spans="1:49" s="207" customFormat="1" x14ac:dyDescent="0.25">
      <c r="A851" s="47"/>
      <c r="B851" s="47"/>
      <c r="C851" s="47"/>
      <c r="D851" s="208"/>
      <c r="E851" s="220"/>
      <c r="F851" s="220"/>
      <c r="G851" s="220"/>
      <c r="H851" s="220"/>
      <c r="I851" s="220"/>
      <c r="J851" s="220"/>
      <c r="K851" s="220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</row>
    <row r="852" spans="1:49" s="207" customFormat="1" x14ac:dyDescent="0.25">
      <c r="A852" s="47"/>
      <c r="B852" s="47"/>
      <c r="C852" s="47"/>
      <c r="D852" s="208"/>
      <c r="E852" s="220"/>
      <c r="F852" s="220"/>
      <c r="G852" s="220"/>
      <c r="H852" s="220"/>
      <c r="I852" s="220"/>
      <c r="J852" s="220"/>
      <c r="K852" s="220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</row>
    <row r="853" spans="1:49" s="207" customFormat="1" x14ac:dyDescent="0.25">
      <c r="A853" s="47"/>
      <c r="B853" s="47"/>
      <c r="C853" s="47"/>
      <c r="D853" s="208"/>
      <c r="E853" s="220"/>
      <c r="F853" s="220"/>
      <c r="G853" s="220"/>
      <c r="H853" s="220"/>
      <c r="I853" s="220"/>
      <c r="J853" s="220"/>
      <c r="K853" s="220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</row>
    <row r="854" spans="1:49" s="207" customFormat="1" x14ac:dyDescent="0.25">
      <c r="A854" s="47"/>
      <c r="B854" s="47"/>
      <c r="C854" s="47"/>
      <c r="D854" s="208"/>
      <c r="E854" s="220"/>
      <c r="F854" s="220"/>
      <c r="G854" s="220"/>
      <c r="H854" s="220"/>
      <c r="I854" s="220"/>
      <c r="J854" s="220"/>
      <c r="K854" s="220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</row>
    <row r="855" spans="1:49" s="207" customFormat="1" x14ac:dyDescent="0.25">
      <c r="A855" s="47"/>
      <c r="B855" s="47"/>
      <c r="C855" s="47"/>
      <c r="D855" s="208"/>
      <c r="E855" s="220"/>
      <c r="F855" s="220"/>
      <c r="G855" s="220"/>
      <c r="H855" s="220"/>
      <c r="I855" s="220"/>
      <c r="J855" s="220"/>
      <c r="K855" s="220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</row>
    <row r="856" spans="1:49" s="207" customFormat="1" x14ac:dyDescent="0.25">
      <c r="A856" s="47"/>
      <c r="B856" s="47"/>
      <c r="C856" s="47"/>
      <c r="D856" s="208"/>
      <c r="E856" s="220"/>
      <c r="F856" s="220"/>
      <c r="G856" s="220"/>
      <c r="H856" s="220"/>
      <c r="I856" s="220"/>
      <c r="J856" s="220"/>
      <c r="K856" s="220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</row>
    <row r="857" spans="1:49" s="207" customFormat="1" x14ac:dyDescent="0.25">
      <c r="A857" s="47"/>
      <c r="B857" s="47"/>
      <c r="C857" s="47"/>
      <c r="D857" s="208"/>
      <c r="E857" s="220"/>
      <c r="F857" s="220"/>
      <c r="G857" s="220"/>
      <c r="H857" s="220"/>
      <c r="I857" s="220"/>
      <c r="J857" s="220"/>
      <c r="K857" s="220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</row>
    <row r="858" spans="1:49" s="207" customFormat="1" x14ac:dyDescent="0.25">
      <c r="A858" s="47"/>
      <c r="B858" s="47"/>
      <c r="C858" s="47"/>
      <c r="D858" s="208"/>
      <c r="E858" s="220"/>
      <c r="F858" s="220"/>
      <c r="G858" s="220"/>
      <c r="H858" s="220"/>
      <c r="I858" s="220"/>
      <c r="J858" s="220"/>
      <c r="K858" s="220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</row>
    <row r="859" spans="1:49" s="207" customFormat="1" x14ac:dyDescent="0.25">
      <c r="A859" s="47"/>
      <c r="B859" s="47"/>
      <c r="C859" s="47"/>
      <c r="D859" s="208"/>
      <c r="E859" s="220"/>
      <c r="F859" s="220"/>
      <c r="G859" s="220"/>
      <c r="H859" s="220"/>
      <c r="I859" s="220"/>
      <c r="J859" s="220"/>
      <c r="K859" s="220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</row>
    <row r="860" spans="1:49" s="207" customFormat="1" x14ac:dyDescent="0.25">
      <c r="A860" s="47"/>
      <c r="B860" s="47"/>
      <c r="C860" s="47"/>
      <c r="D860" s="208"/>
      <c r="E860" s="220"/>
      <c r="F860" s="220"/>
      <c r="G860" s="220"/>
      <c r="H860" s="220"/>
      <c r="I860" s="220"/>
      <c r="J860" s="220"/>
      <c r="K860" s="220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</row>
    <row r="861" spans="1:49" s="207" customFormat="1" x14ac:dyDescent="0.25">
      <c r="A861" s="47"/>
      <c r="B861" s="47"/>
      <c r="C861" s="47"/>
      <c r="D861" s="208"/>
      <c r="E861" s="220"/>
      <c r="F861" s="220"/>
      <c r="G861" s="220"/>
      <c r="H861" s="220"/>
      <c r="I861" s="220"/>
      <c r="J861" s="220"/>
      <c r="K861" s="220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</row>
    <row r="862" spans="1:49" s="207" customFormat="1" x14ac:dyDescent="0.25">
      <c r="A862" s="47"/>
      <c r="B862" s="47"/>
      <c r="C862" s="47"/>
      <c r="D862" s="208"/>
      <c r="E862" s="220"/>
      <c r="F862" s="220"/>
      <c r="G862" s="220"/>
      <c r="H862" s="220"/>
      <c r="I862" s="220"/>
      <c r="J862" s="220"/>
      <c r="K862" s="220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</row>
    <row r="863" spans="1:49" s="207" customFormat="1" x14ac:dyDescent="0.25">
      <c r="A863" s="47"/>
      <c r="B863" s="47"/>
      <c r="C863" s="47"/>
      <c r="D863" s="208"/>
      <c r="E863" s="220"/>
      <c r="F863" s="220"/>
      <c r="G863" s="220"/>
      <c r="H863" s="220"/>
      <c r="I863" s="220"/>
      <c r="J863" s="220"/>
      <c r="K863" s="220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</row>
    <row r="864" spans="1:49" s="207" customFormat="1" x14ac:dyDescent="0.25">
      <c r="A864" s="47"/>
      <c r="B864" s="47"/>
      <c r="C864" s="47"/>
      <c r="D864" s="208"/>
      <c r="E864" s="220"/>
      <c r="F864" s="220"/>
      <c r="G864" s="220"/>
      <c r="H864" s="220"/>
      <c r="I864" s="220"/>
      <c r="J864" s="220"/>
      <c r="K864" s="220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</row>
    <row r="865" spans="1:49" s="207" customFormat="1" x14ac:dyDescent="0.25">
      <c r="A865" s="47"/>
      <c r="B865" s="47"/>
      <c r="C865" s="47"/>
      <c r="D865" s="208"/>
      <c r="E865" s="220"/>
      <c r="F865" s="220"/>
      <c r="G865" s="220"/>
      <c r="H865" s="220"/>
      <c r="I865" s="220"/>
      <c r="J865" s="220"/>
      <c r="K865" s="220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</row>
    <row r="866" spans="1:49" s="207" customFormat="1" x14ac:dyDescent="0.25">
      <c r="A866" s="47"/>
      <c r="B866" s="47"/>
      <c r="C866" s="47"/>
      <c r="D866" s="208"/>
      <c r="E866" s="220"/>
      <c r="F866" s="220"/>
      <c r="G866" s="220"/>
      <c r="H866" s="220"/>
      <c r="I866" s="220"/>
      <c r="J866" s="220"/>
      <c r="K866" s="220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</row>
    <row r="867" spans="1:49" s="207" customFormat="1" x14ac:dyDescent="0.25">
      <c r="A867" s="47"/>
      <c r="B867" s="47"/>
      <c r="C867" s="47"/>
      <c r="D867" s="208"/>
      <c r="E867" s="220"/>
      <c r="F867" s="220"/>
      <c r="G867" s="220"/>
      <c r="H867" s="220"/>
      <c r="I867" s="220"/>
      <c r="J867" s="220"/>
      <c r="K867" s="220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</row>
    <row r="868" spans="1:49" s="207" customFormat="1" x14ac:dyDescent="0.25">
      <c r="A868" s="47"/>
      <c r="B868" s="47"/>
      <c r="C868" s="47"/>
      <c r="D868" s="208"/>
      <c r="E868" s="220"/>
      <c r="F868" s="220"/>
      <c r="G868" s="220"/>
      <c r="H868" s="220"/>
      <c r="I868" s="220"/>
      <c r="J868" s="220"/>
      <c r="K868" s="220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</row>
    <row r="869" spans="1:49" s="207" customFormat="1" x14ac:dyDescent="0.25">
      <c r="A869" s="47"/>
      <c r="B869" s="47"/>
      <c r="C869" s="47"/>
      <c r="D869" s="208"/>
      <c r="E869" s="220"/>
      <c r="F869" s="220"/>
      <c r="G869" s="220"/>
      <c r="H869" s="220"/>
      <c r="I869" s="220"/>
      <c r="J869" s="220"/>
      <c r="K869" s="220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</row>
    <row r="870" spans="1:49" s="207" customFormat="1" x14ac:dyDescent="0.25">
      <c r="A870" s="47"/>
      <c r="B870" s="47"/>
      <c r="C870" s="47"/>
      <c r="D870" s="208"/>
      <c r="E870" s="220"/>
      <c r="F870" s="220"/>
      <c r="G870" s="220"/>
      <c r="H870" s="220"/>
      <c r="I870" s="220"/>
      <c r="J870" s="220"/>
      <c r="K870" s="220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</row>
    <row r="871" spans="1:49" s="207" customFormat="1" x14ac:dyDescent="0.25">
      <c r="A871" s="47"/>
      <c r="B871" s="47"/>
      <c r="C871" s="47"/>
      <c r="D871" s="208"/>
      <c r="E871" s="220"/>
      <c r="F871" s="220"/>
      <c r="G871" s="220"/>
      <c r="H871" s="220"/>
      <c r="I871" s="220"/>
      <c r="J871" s="220"/>
      <c r="K871" s="220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</row>
    <row r="872" spans="1:49" s="207" customFormat="1" x14ac:dyDescent="0.25">
      <c r="A872" s="47"/>
      <c r="B872" s="47"/>
      <c r="C872" s="47"/>
      <c r="D872" s="208"/>
      <c r="E872" s="220"/>
      <c r="F872" s="220"/>
      <c r="G872" s="220"/>
      <c r="H872" s="220"/>
      <c r="I872" s="220"/>
      <c r="J872" s="220"/>
      <c r="K872" s="220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</row>
    <row r="873" spans="1:49" s="207" customFormat="1" x14ac:dyDescent="0.25">
      <c r="A873" s="47"/>
      <c r="B873" s="47"/>
      <c r="C873" s="47"/>
      <c r="D873" s="208"/>
      <c r="E873" s="220"/>
      <c r="F873" s="220"/>
      <c r="G873" s="220"/>
      <c r="H873" s="220"/>
      <c r="I873" s="220"/>
      <c r="J873" s="220"/>
      <c r="K873" s="220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</row>
    <row r="874" spans="1:49" s="207" customFormat="1" x14ac:dyDescent="0.25">
      <c r="A874" s="47"/>
      <c r="B874" s="47"/>
      <c r="C874" s="47"/>
      <c r="D874" s="208"/>
      <c r="E874" s="220"/>
      <c r="F874" s="220"/>
      <c r="G874" s="220"/>
      <c r="H874" s="220"/>
      <c r="I874" s="220"/>
      <c r="J874" s="220"/>
      <c r="K874" s="220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</row>
    <row r="875" spans="1:49" s="207" customFormat="1" x14ac:dyDescent="0.25">
      <c r="A875" s="47"/>
      <c r="B875" s="47"/>
      <c r="C875" s="47"/>
      <c r="D875" s="208"/>
      <c r="E875" s="220"/>
      <c r="F875" s="220"/>
      <c r="G875" s="220"/>
      <c r="H875" s="220"/>
      <c r="I875" s="220"/>
      <c r="J875" s="220"/>
      <c r="K875" s="220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</row>
    <row r="876" spans="1:49" s="207" customFormat="1" x14ac:dyDescent="0.25">
      <c r="A876" s="47"/>
      <c r="B876" s="47"/>
      <c r="C876" s="47"/>
      <c r="D876" s="208"/>
      <c r="E876" s="220"/>
      <c r="F876" s="220"/>
      <c r="G876" s="220"/>
      <c r="H876" s="220"/>
      <c r="I876" s="220"/>
      <c r="J876" s="220"/>
      <c r="K876" s="220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</row>
    <row r="877" spans="1:49" s="207" customFormat="1" x14ac:dyDescent="0.25">
      <c r="A877" s="47"/>
      <c r="B877" s="47"/>
      <c r="C877" s="47"/>
      <c r="D877" s="208"/>
      <c r="E877" s="220"/>
      <c r="F877" s="220"/>
      <c r="G877" s="220"/>
      <c r="H877" s="220"/>
      <c r="I877" s="220"/>
      <c r="J877" s="220"/>
      <c r="K877" s="220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</row>
    <row r="878" spans="1:49" s="207" customFormat="1" x14ac:dyDescent="0.25">
      <c r="A878" s="47"/>
      <c r="B878" s="47"/>
      <c r="C878" s="47"/>
      <c r="D878" s="208"/>
      <c r="E878" s="220"/>
      <c r="F878" s="220"/>
      <c r="G878" s="220"/>
      <c r="H878" s="220"/>
      <c r="I878" s="220"/>
      <c r="J878" s="220"/>
      <c r="K878" s="220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</row>
    <row r="879" spans="1:49" s="207" customFormat="1" x14ac:dyDescent="0.25">
      <c r="A879" s="47"/>
      <c r="B879" s="47"/>
      <c r="C879" s="47"/>
      <c r="D879" s="208"/>
      <c r="E879" s="220"/>
      <c r="F879" s="220"/>
      <c r="G879" s="220"/>
      <c r="H879" s="220"/>
      <c r="I879" s="220"/>
      <c r="J879" s="220"/>
      <c r="K879" s="220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</row>
    <row r="880" spans="1:49" s="207" customFormat="1" x14ac:dyDescent="0.25">
      <c r="A880" s="47"/>
      <c r="B880" s="47"/>
      <c r="C880" s="47"/>
      <c r="D880" s="208"/>
      <c r="E880" s="220"/>
      <c r="F880" s="220"/>
      <c r="G880" s="220"/>
      <c r="H880" s="220"/>
      <c r="I880" s="220"/>
      <c r="J880" s="220"/>
      <c r="K880" s="220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</row>
    <row r="881" spans="1:49" s="207" customFormat="1" x14ac:dyDescent="0.25">
      <c r="A881" s="47"/>
      <c r="B881" s="47"/>
      <c r="C881" s="47"/>
      <c r="D881" s="208"/>
      <c r="E881" s="220"/>
      <c r="F881" s="220"/>
      <c r="G881" s="220"/>
      <c r="H881" s="220"/>
      <c r="I881" s="220"/>
      <c r="J881" s="220"/>
      <c r="K881" s="220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</row>
    <row r="882" spans="1:49" s="207" customFormat="1" x14ac:dyDescent="0.25">
      <c r="A882" s="47"/>
      <c r="B882" s="47"/>
      <c r="C882" s="47"/>
      <c r="D882" s="208"/>
      <c r="E882" s="220"/>
      <c r="F882" s="220"/>
      <c r="G882" s="220"/>
      <c r="H882" s="220"/>
      <c r="I882" s="220"/>
      <c r="J882" s="220"/>
      <c r="K882" s="220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</row>
    <row r="883" spans="1:49" s="207" customFormat="1" x14ac:dyDescent="0.25">
      <c r="A883" s="47"/>
      <c r="B883" s="47"/>
      <c r="C883" s="47"/>
      <c r="D883" s="208"/>
      <c r="E883" s="220"/>
      <c r="F883" s="220"/>
      <c r="G883" s="220"/>
      <c r="H883" s="220"/>
      <c r="I883" s="220"/>
      <c r="J883" s="220"/>
      <c r="K883" s="220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</row>
    <row r="884" spans="1:49" s="207" customFormat="1" x14ac:dyDescent="0.25">
      <c r="A884" s="47"/>
      <c r="B884" s="47"/>
      <c r="C884" s="47"/>
      <c r="D884" s="208"/>
      <c r="E884" s="220"/>
      <c r="F884" s="220"/>
      <c r="G884" s="220"/>
      <c r="H884" s="220"/>
      <c r="I884" s="220"/>
      <c r="J884" s="220"/>
      <c r="K884" s="220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</row>
    <row r="885" spans="1:49" s="207" customFormat="1" x14ac:dyDescent="0.25">
      <c r="A885" s="47"/>
      <c r="B885" s="47"/>
      <c r="C885" s="47"/>
      <c r="D885" s="208"/>
      <c r="E885" s="220"/>
      <c r="F885" s="220"/>
      <c r="G885" s="220"/>
      <c r="H885" s="220"/>
      <c r="I885" s="220"/>
      <c r="J885" s="220"/>
      <c r="K885" s="220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</row>
    <row r="886" spans="1:49" s="207" customFormat="1" x14ac:dyDescent="0.25">
      <c r="A886" s="47"/>
      <c r="B886" s="47"/>
      <c r="C886" s="47"/>
      <c r="D886" s="208"/>
      <c r="E886" s="220"/>
      <c r="F886" s="220"/>
      <c r="G886" s="220"/>
      <c r="H886" s="220"/>
      <c r="I886" s="220"/>
      <c r="J886" s="220"/>
      <c r="K886" s="220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</row>
    <row r="887" spans="1:49" s="207" customFormat="1" x14ac:dyDescent="0.25">
      <c r="A887" s="47"/>
      <c r="B887" s="47"/>
      <c r="C887" s="47"/>
      <c r="D887" s="208"/>
      <c r="E887" s="220"/>
      <c r="F887" s="220"/>
      <c r="G887" s="220"/>
      <c r="H887" s="220"/>
      <c r="I887" s="220"/>
      <c r="J887" s="220"/>
      <c r="K887" s="220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</row>
    <row r="888" spans="1:49" s="207" customFormat="1" x14ac:dyDescent="0.25">
      <c r="A888" s="47"/>
      <c r="B888" s="47"/>
      <c r="C888" s="47"/>
      <c r="D888" s="208"/>
      <c r="E888" s="220"/>
      <c r="F888" s="220"/>
      <c r="G888" s="220"/>
      <c r="H888" s="220"/>
      <c r="I888" s="220"/>
      <c r="J888" s="220"/>
      <c r="K888" s="220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</row>
    <row r="889" spans="1:49" s="207" customFormat="1" x14ac:dyDescent="0.25">
      <c r="A889" s="47"/>
      <c r="B889" s="47"/>
      <c r="C889" s="47"/>
      <c r="D889" s="208"/>
      <c r="E889" s="220"/>
      <c r="F889" s="220"/>
      <c r="G889" s="220"/>
      <c r="H889" s="220"/>
      <c r="I889" s="220"/>
      <c r="J889" s="220"/>
      <c r="K889" s="220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</row>
    <row r="890" spans="1:49" s="207" customFormat="1" x14ac:dyDescent="0.25">
      <c r="A890" s="47"/>
      <c r="B890" s="47"/>
      <c r="C890" s="47"/>
      <c r="D890" s="208"/>
      <c r="E890" s="220"/>
      <c r="F890" s="220"/>
      <c r="G890" s="220"/>
      <c r="H890" s="220"/>
      <c r="I890" s="220"/>
      <c r="J890" s="220"/>
      <c r="K890" s="220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</row>
    <row r="891" spans="1:49" s="207" customFormat="1" x14ac:dyDescent="0.25">
      <c r="A891" s="47"/>
      <c r="B891" s="47"/>
      <c r="C891" s="47"/>
      <c r="D891" s="208"/>
      <c r="E891" s="220"/>
      <c r="F891" s="220"/>
      <c r="G891" s="220"/>
      <c r="H891" s="220"/>
      <c r="I891" s="220"/>
      <c r="J891" s="220"/>
      <c r="K891" s="220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</row>
    <row r="892" spans="1:49" s="207" customFormat="1" x14ac:dyDescent="0.25">
      <c r="A892" s="47"/>
      <c r="B892" s="47"/>
      <c r="C892" s="47"/>
      <c r="D892" s="208"/>
      <c r="E892" s="220"/>
      <c r="F892" s="220"/>
      <c r="G892" s="220"/>
      <c r="H892" s="220"/>
      <c r="I892" s="220"/>
      <c r="J892" s="220"/>
      <c r="K892" s="220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</row>
    <row r="893" spans="1:49" s="207" customFormat="1" x14ac:dyDescent="0.25">
      <c r="A893" s="47"/>
      <c r="B893" s="47"/>
      <c r="C893" s="47"/>
      <c r="D893" s="208"/>
      <c r="E893" s="220"/>
      <c r="F893" s="220"/>
      <c r="G893" s="220"/>
      <c r="H893" s="220"/>
      <c r="I893" s="220"/>
      <c r="J893" s="220"/>
      <c r="K893" s="220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</row>
    <row r="894" spans="1:49" s="207" customFormat="1" x14ac:dyDescent="0.25">
      <c r="A894" s="47"/>
      <c r="B894" s="47"/>
      <c r="C894" s="47"/>
      <c r="D894" s="208"/>
      <c r="E894" s="220"/>
      <c r="F894" s="220"/>
      <c r="G894" s="220"/>
      <c r="H894" s="220"/>
      <c r="I894" s="220"/>
      <c r="J894" s="220"/>
      <c r="K894" s="220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</row>
    <row r="895" spans="1:49" s="207" customFormat="1" x14ac:dyDescent="0.25">
      <c r="A895" s="47"/>
      <c r="B895" s="47"/>
      <c r="C895" s="47"/>
      <c r="D895" s="208"/>
      <c r="E895" s="220"/>
      <c r="F895" s="220"/>
      <c r="G895" s="220"/>
      <c r="H895" s="220"/>
      <c r="I895" s="220"/>
      <c r="J895" s="220"/>
      <c r="K895" s="220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</row>
    <row r="896" spans="1:49" s="207" customFormat="1" x14ac:dyDescent="0.25">
      <c r="A896" s="47"/>
      <c r="B896" s="47"/>
      <c r="C896" s="47"/>
      <c r="D896" s="208"/>
      <c r="E896" s="220"/>
      <c r="F896" s="220"/>
      <c r="G896" s="220"/>
      <c r="H896" s="220"/>
      <c r="I896" s="220"/>
      <c r="J896" s="220"/>
      <c r="K896" s="220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</row>
    <row r="897" spans="1:49" s="207" customFormat="1" x14ac:dyDescent="0.25">
      <c r="A897" s="47"/>
      <c r="B897" s="47"/>
      <c r="C897" s="47"/>
      <c r="D897" s="208"/>
      <c r="E897" s="220"/>
      <c r="F897" s="220"/>
      <c r="G897" s="220"/>
      <c r="H897" s="220"/>
      <c r="I897" s="220"/>
      <c r="J897" s="220"/>
      <c r="K897" s="220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</row>
    <row r="898" spans="1:49" s="207" customFormat="1" x14ac:dyDescent="0.25">
      <c r="A898" s="47"/>
      <c r="B898" s="47"/>
      <c r="C898" s="47"/>
      <c r="D898" s="208"/>
      <c r="E898" s="220"/>
      <c r="F898" s="220"/>
      <c r="G898" s="220"/>
      <c r="H898" s="220"/>
      <c r="I898" s="220"/>
      <c r="J898" s="220"/>
      <c r="K898" s="220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</row>
    <row r="899" spans="1:49" s="207" customFormat="1" x14ac:dyDescent="0.25">
      <c r="A899" s="47"/>
      <c r="B899" s="47"/>
      <c r="C899" s="47"/>
      <c r="D899" s="208"/>
      <c r="E899" s="220"/>
      <c r="F899" s="220"/>
      <c r="G899" s="220"/>
      <c r="H899" s="220"/>
      <c r="I899" s="220"/>
      <c r="J899" s="220"/>
      <c r="K899" s="220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</row>
    <row r="900" spans="1:49" s="207" customFormat="1" x14ac:dyDescent="0.25">
      <c r="A900" s="47"/>
      <c r="B900" s="47"/>
      <c r="C900" s="47"/>
      <c r="D900" s="208"/>
      <c r="E900" s="220"/>
      <c r="F900" s="220"/>
      <c r="G900" s="220"/>
      <c r="H900" s="220"/>
      <c r="I900" s="220"/>
      <c r="J900" s="220"/>
      <c r="K900" s="220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</row>
    <row r="901" spans="1:49" s="207" customFormat="1" x14ac:dyDescent="0.25">
      <c r="A901" s="47"/>
      <c r="B901" s="47"/>
      <c r="C901" s="47"/>
      <c r="D901" s="208"/>
      <c r="E901" s="220"/>
      <c r="F901" s="220"/>
      <c r="G901" s="220"/>
      <c r="H901" s="220"/>
      <c r="I901" s="220"/>
      <c r="J901" s="220"/>
      <c r="K901" s="220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</row>
    <row r="902" spans="1:49" s="207" customFormat="1" x14ac:dyDescent="0.25">
      <c r="A902" s="47"/>
      <c r="B902" s="47"/>
      <c r="C902" s="47"/>
      <c r="D902" s="208"/>
      <c r="E902" s="220"/>
      <c r="F902" s="220"/>
      <c r="G902" s="220"/>
      <c r="H902" s="220"/>
      <c r="I902" s="220"/>
      <c r="J902" s="220"/>
      <c r="K902" s="220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</row>
    <row r="903" spans="1:49" s="207" customFormat="1" x14ac:dyDescent="0.25">
      <c r="A903" s="47"/>
      <c r="B903" s="47"/>
      <c r="C903" s="47"/>
      <c r="D903" s="208"/>
      <c r="E903" s="220"/>
      <c r="F903" s="220"/>
      <c r="G903" s="220"/>
      <c r="H903" s="220"/>
      <c r="I903" s="220"/>
      <c r="J903" s="220"/>
      <c r="K903" s="220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</row>
    <row r="904" spans="1:49" s="207" customFormat="1" x14ac:dyDescent="0.25">
      <c r="A904" s="47"/>
      <c r="B904" s="47"/>
      <c r="C904" s="47"/>
      <c r="D904" s="208"/>
      <c r="E904" s="220"/>
      <c r="F904" s="220"/>
      <c r="G904" s="220"/>
      <c r="H904" s="220"/>
      <c r="I904" s="220"/>
      <c r="J904" s="220"/>
      <c r="K904" s="220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</row>
    <row r="905" spans="1:49" s="207" customFormat="1" x14ac:dyDescent="0.25">
      <c r="A905" s="47"/>
      <c r="B905" s="47"/>
      <c r="C905" s="47"/>
      <c r="D905" s="208"/>
      <c r="E905" s="220"/>
      <c r="F905" s="220"/>
      <c r="G905" s="220"/>
      <c r="H905" s="220"/>
      <c r="I905" s="220"/>
      <c r="J905" s="220"/>
      <c r="K905" s="220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</row>
    <row r="906" spans="1:49" s="207" customFormat="1" x14ac:dyDescent="0.25">
      <c r="A906" s="47"/>
      <c r="B906" s="47"/>
      <c r="C906" s="47"/>
      <c r="D906" s="208"/>
      <c r="E906" s="220"/>
      <c r="F906" s="220"/>
      <c r="G906" s="220"/>
      <c r="H906" s="220"/>
      <c r="I906" s="220"/>
      <c r="J906" s="220"/>
      <c r="K906" s="220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</row>
    <row r="907" spans="1:49" s="207" customFormat="1" x14ac:dyDescent="0.25">
      <c r="A907" s="47"/>
      <c r="B907" s="47"/>
      <c r="C907" s="47"/>
      <c r="D907" s="208"/>
      <c r="E907" s="220"/>
      <c r="F907" s="220"/>
      <c r="G907" s="220"/>
      <c r="H907" s="220"/>
      <c r="I907" s="220"/>
      <c r="J907" s="220"/>
      <c r="K907" s="220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</row>
    <row r="908" spans="1:49" s="207" customFormat="1" x14ac:dyDescent="0.25">
      <c r="A908" s="47"/>
      <c r="B908" s="47"/>
      <c r="C908" s="47"/>
      <c r="D908" s="208"/>
      <c r="E908" s="220"/>
      <c r="F908" s="220"/>
      <c r="G908" s="220"/>
      <c r="H908" s="220"/>
      <c r="I908" s="220"/>
      <c r="J908" s="220"/>
      <c r="K908" s="220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</row>
    <row r="909" spans="1:49" s="207" customFormat="1" x14ac:dyDescent="0.25">
      <c r="A909" s="47"/>
      <c r="B909" s="47"/>
      <c r="C909" s="47"/>
      <c r="D909" s="208"/>
      <c r="E909" s="220"/>
      <c r="F909" s="220"/>
      <c r="G909" s="220"/>
      <c r="H909" s="220"/>
      <c r="I909" s="220"/>
      <c r="J909" s="220"/>
      <c r="K909" s="220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</row>
    <row r="910" spans="1:49" s="207" customFormat="1" x14ac:dyDescent="0.25">
      <c r="A910" s="47"/>
      <c r="B910" s="47"/>
      <c r="C910" s="47"/>
      <c r="D910" s="208"/>
      <c r="E910" s="220"/>
      <c r="F910" s="220"/>
      <c r="G910" s="220"/>
      <c r="H910" s="220"/>
      <c r="I910" s="220"/>
      <c r="J910" s="220"/>
      <c r="K910" s="220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</row>
    <row r="911" spans="1:49" s="207" customFormat="1" x14ac:dyDescent="0.25">
      <c r="A911" s="47"/>
      <c r="B911" s="47"/>
      <c r="C911" s="47"/>
      <c r="D911" s="208"/>
      <c r="E911" s="220"/>
      <c r="F911" s="220"/>
      <c r="G911" s="220"/>
      <c r="H911" s="220"/>
      <c r="I911" s="220"/>
      <c r="J911" s="220"/>
      <c r="K911" s="220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</row>
    <row r="912" spans="1:49" s="207" customFormat="1" x14ac:dyDescent="0.25">
      <c r="A912" s="47"/>
      <c r="B912" s="47"/>
      <c r="C912" s="47"/>
      <c r="D912" s="208"/>
      <c r="E912" s="220"/>
      <c r="F912" s="220"/>
      <c r="G912" s="220"/>
      <c r="H912" s="220"/>
      <c r="I912" s="220"/>
      <c r="J912" s="220"/>
      <c r="K912" s="220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</row>
    <row r="913" spans="1:49" s="207" customFormat="1" x14ac:dyDescent="0.25">
      <c r="A913" s="47"/>
      <c r="B913" s="47"/>
      <c r="C913" s="47"/>
      <c r="D913" s="208"/>
      <c r="E913" s="220"/>
      <c r="F913" s="220"/>
      <c r="G913" s="220"/>
      <c r="H913" s="220"/>
      <c r="I913" s="220"/>
      <c r="J913" s="220"/>
      <c r="K913" s="220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</row>
    <row r="914" spans="1:49" s="207" customFormat="1" x14ac:dyDescent="0.25">
      <c r="A914" s="47"/>
      <c r="B914" s="47"/>
      <c r="C914" s="47"/>
      <c r="D914" s="208"/>
      <c r="E914" s="220"/>
      <c r="F914" s="220"/>
      <c r="G914" s="220"/>
      <c r="H914" s="220"/>
      <c r="I914" s="220"/>
      <c r="J914" s="220"/>
      <c r="K914" s="220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</row>
    <row r="915" spans="1:49" s="207" customFormat="1" x14ac:dyDescent="0.25">
      <c r="A915" s="47"/>
      <c r="B915" s="47"/>
      <c r="C915" s="47"/>
      <c r="D915" s="208"/>
      <c r="E915" s="220"/>
      <c r="F915" s="220"/>
      <c r="G915" s="220"/>
      <c r="H915" s="220"/>
      <c r="I915" s="220"/>
      <c r="J915" s="220"/>
      <c r="K915" s="220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</row>
    <row r="916" spans="1:49" s="207" customFormat="1" x14ac:dyDescent="0.25">
      <c r="A916" s="47"/>
      <c r="B916" s="47"/>
      <c r="C916" s="47"/>
      <c r="D916" s="208"/>
      <c r="E916" s="220"/>
      <c r="F916" s="220"/>
      <c r="G916" s="220"/>
      <c r="H916" s="220"/>
      <c r="I916" s="220"/>
      <c r="J916" s="220"/>
      <c r="K916" s="220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</row>
    <row r="917" spans="1:49" s="207" customFormat="1" x14ac:dyDescent="0.25">
      <c r="A917" s="47"/>
      <c r="B917" s="47"/>
      <c r="C917" s="47"/>
      <c r="D917" s="208"/>
      <c r="E917" s="220"/>
      <c r="F917" s="220"/>
      <c r="G917" s="220"/>
      <c r="H917" s="220"/>
      <c r="I917" s="220"/>
      <c r="J917" s="220"/>
      <c r="K917" s="220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</row>
    <row r="918" spans="1:49" s="207" customFormat="1" x14ac:dyDescent="0.25">
      <c r="A918" s="47"/>
      <c r="B918" s="47"/>
      <c r="C918" s="47"/>
      <c r="D918" s="208"/>
      <c r="E918" s="220"/>
      <c r="F918" s="220"/>
      <c r="G918" s="220"/>
      <c r="H918" s="220"/>
      <c r="I918" s="220"/>
      <c r="J918" s="220"/>
      <c r="K918" s="220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</row>
    <row r="919" spans="1:49" s="207" customFormat="1" x14ac:dyDescent="0.25">
      <c r="A919" s="47"/>
      <c r="B919" s="47"/>
      <c r="C919" s="47"/>
      <c r="D919" s="208"/>
      <c r="E919" s="220"/>
      <c r="F919" s="220"/>
      <c r="G919" s="220"/>
      <c r="H919" s="220"/>
      <c r="I919" s="220"/>
      <c r="J919" s="220"/>
      <c r="K919" s="220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</row>
    <row r="920" spans="1:49" s="207" customFormat="1" x14ac:dyDescent="0.25">
      <c r="A920" s="47"/>
      <c r="B920" s="47"/>
      <c r="C920" s="47"/>
      <c r="D920" s="208"/>
      <c r="E920" s="220"/>
      <c r="F920" s="220"/>
      <c r="G920" s="220"/>
      <c r="H920" s="220"/>
      <c r="I920" s="220"/>
      <c r="J920" s="220"/>
      <c r="K920" s="220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</row>
    <row r="921" spans="1:49" s="207" customFormat="1" x14ac:dyDescent="0.25">
      <c r="A921" s="47"/>
      <c r="B921" s="47"/>
      <c r="C921" s="47"/>
      <c r="D921" s="208"/>
      <c r="E921" s="220"/>
      <c r="F921" s="220"/>
      <c r="G921" s="220"/>
      <c r="H921" s="220"/>
      <c r="I921" s="220"/>
      <c r="J921" s="220"/>
      <c r="K921" s="220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</row>
    <row r="922" spans="1:49" s="207" customFormat="1" x14ac:dyDescent="0.25">
      <c r="A922" s="47"/>
      <c r="B922" s="47"/>
      <c r="C922" s="47"/>
      <c r="D922" s="208"/>
      <c r="E922" s="220"/>
      <c r="F922" s="220"/>
      <c r="G922" s="220"/>
      <c r="H922" s="220"/>
      <c r="I922" s="220"/>
      <c r="J922" s="220"/>
      <c r="K922" s="220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</row>
    <row r="923" spans="1:49" s="207" customFormat="1" x14ac:dyDescent="0.25">
      <c r="A923" s="47"/>
      <c r="B923" s="47"/>
      <c r="C923" s="47"/>
      <c r="D923" s="208"/>
      <c r="E923" s="220"/>
      <c r="F923" s="220"/>
      <c r="G923" s="220"/>
      <c r="H923" s="220"/>
      <c r="I923" s="220"/>
      <c r="J923" s="220"/>
      <c r="K923" s="220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</row>
    <row r="924" spans="1:49" s="207" customFormat="1" x14ac:dyDescent="0.25">
      <c r="A924" s="47"/>
      <c r="B924" s="47"/>
      <c r="C924" s="47"/>
      <c r="D924" s="208"/>
      <c r="E924" s="220"/>
      <c r="F924" s="220"/>
      <c r="G924" s="220"/>
      <c r="H924" s="220"/>
      <c r="I924" s="220"/>
      <c r="J924" s="220"/>
      <c r="K924" s="220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</row>
    <row r="925" spans="1:49" s="207" customFormat="1" x14ac:dyDescent="0.25">
      <c r="A925" s="47"/>
      <c r="B925" s="47"/>
      <c r="C925" s="47"/>
      <c r="D925" s="208"/>
      <c r="E925" s="220"/>
      <c r="F925" s="220"/>
      <c r="G925" s="220"/>
      <c r="H925" s="220"/>
      <c r="I925" s="220"/>
      <c r="J925" s="220"/>
      <c r="K925" s="220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</row>
    <row r="926" spans="1:49" s="207" customFormat="1" x14ac:dyDescent="0.25">
      <c r="A926" s="47"/>
      <c r="B926" s="47"/>
      <c r="C926" s="47"/>
      <c r="D926" s="208"/>
      <c r="E926" s="220"/>
      <c r="F926" s="220"/>
      <c r="G926" s="220"/>
      <c r="H926" s="220"/>
      <c r="I926" s="220"/>
      <c r="J926" s="220"/>
      <c r="K926" s="220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</row>
    <row r="927" spans="1:49" s="207" customFormat="1" x14ac:dyDescent="0.25">
      <c r="A927" s="47"/>
      <c r="B927" s="47"/>
      <c r="C927" s="47"/>
      <c r="D927" s="208"/>
      <c r="E927" s="220"/>
      <c r="F927" s="220"/>
      <c r="G927" s="220"/>
      <c r="H927" s="220"/>
      <c r="I927" s="220"/>
      <c r="J927" s="220"/>
      <c r="K927" s="220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</row>
    <row r="928" spans="1:49" s="207" customFormat="1" x14ac:dyDescent="0.25">
      <c r="A928" s="47"/>
      <c r="B928" s="47"/>
      <c r="C928" s="47"/>
      <c r="D928" s="208"/>
      <c r="E928" s="220"/>
      <c r="F928" s="220"/>
      <c r="G928" s="220"/>
      <c r="H928" s="220"/>
      <c r="I928" s="220"/>
      <c r="J928" s="220"/>
      <c r="K928" s="220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</row>
    <row r="929" spans="1:49" s="207" customFormat="1" x14ac:dyDescent="0.25">
      <c r="A929" s="47"/>
      <c r="B929" s="47"/>
      <c r="C929" s="47"/>
      <c r="D929" s="208"/>
      <c r="E929" s="220"/>
      <c r="F929" s="220"/>
      <c r="G929" s="220"/>
      <c r="H929" s="220"/>
      <c r="I929" s="220"/>
      <c r="J929" s="220"/>
      <c r="K929" s="220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</row>
    <row r="930" spans="1:49" s="207" customFormat="1" x14ac:dyDescent="0.25">
      <c r="A930" s="47"/>
      <c r="B930" s="47"/>
      <c r="C930" s="47"/>
      <c r="D930" s="208"/>
      <c r="E930" s="220"/>
      <c r="F930" s="220"/>
      <c r="G930" s="220"/>
      <c r="H930" s="220"/>
      <c r="I930" s="220"/>
      <c r="J930" s="220"/>
      <c r="K930" s="220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</row>
    <row r="931" spans="1:49" s="207" customFormat="1" x14ac:dyDescent="0.25">
      <c r="A931" s="47"/>
      <c r="B931" s="47"/>
      <c r="C931" s="47"/>
      <c r="D931" s="208"/>
      <c r="E931" s="220"/>
      <c r="F931" s="220"/>
      <c r="G931" s="220"/>
      <c r="H931" s="220"/>
      <c r="I931" s="220"/>
      <c r="J931" s="220"/>
      <c r="K931" s="220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</row>
    <row r="932" spans="1:49" s="207" customFormat="1" x14ac:dyDescent="0.25">
      <c r="A932" s="47"/>
      <c r="B932" s="47"/>
      <c r="C932" s="47"/>
      <c r="D932" s="208"/>
      <c r="E932" s="220"/>
      <c r="F932" s="220"/>
      <c r="G932" s="220"/>
      <c r="H932" s="220"/>
      <c r="I932" s="220"/>
      <c r="J932" s="220"/>
      <c r="K932" s="220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</row>
    <row r="933" spans="1:49" s="207" customFormat="1" x14ac:dyDescent="0.25">
      <c r="A933" s="47"/>
      <c r="B933" s="47"/>
      <c r="C933" s="47"/>
      <c r="D933" s="208"/>
      <c r="E933" s="220"/>
      <c r="F933" s="220"/>
      <c r="G933" s="220"/>
      <c r="H933" s="220"/>
      <c r="I933" s="220"/>
      <c r="J933" s="220"/>
      <c r="K933" s="220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</row>
    <row r="934" spans="1:49" s="207" customFormat="1" x14ac:dyDescent="0.25">
      <c r="A934" s="47"/>
      <c r="B934" s="47"/>
      <c r="C934" s="47"/>
      <c r="D934" s="208"/>
      <c r="E934" s="220"/>
      <c r="F934" s="220"/>
      <c r="G934" s="220"/>
      <c r="H934" s="220"/>
      <c r="I934" s="220"/>
      <c r="J934" s="220"/>
      <c r="K934" s="220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</row>
    <row r="935" spans="1:49" s="207" customFormat="1" x14ac:dyDescent="0.25">
      <c r="A935" s="47"/>
      <c r="B935" s="47"/>
      <c r="C935" s="47"/>
      <c r="D935" s="208"/>
      <c r="E935" s="220"/>
      <c r="F935" s="220"/>
      <c r="G935" s="220"/>
      <c r="H935" s="220"/>
      <c r="I935" s="220"/>
      <c r="J935" s="220"/>
      <c r="K935" s="220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</row>
    <row r="936" spans="1:49" s="207" customFormat="1" x14ac:dyDescent="0.25">
      <c r="A936" s="47"/>
      <c r="B936" s="47"/>
      <c r="C936" s="47"/>
      <c r="D936" s="208"/>
      <c r="E936" s="220"/>
      <c r="F936" s="220"/>
      <c r="G936" s="220"/>
      <c r="H936" s="220"/>
      <c r="I936" s="220"/>
      <c r="J936" s="220"/>
      <c r="K936" s="220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</row>
    <row r="937" spans="1:49" s="207" customFormat="1" x14ac:dyDescent="0.25">
      <c r="A937" s="47"/>
      <c r="B937" s="47"/>
      <c r="C937" s="47"/>
      <c r="D937" s="208"/>
      <c r="E937" s="220"/>
      <c r="F937" s="220"/>
      <c r="G937" s="220"/>
      <c r="H937" s="220"/>
      <c r="I937" s="220"/>
      <c r="J937" s="220"/>
      <c r="K937" s="220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</row>
    <row r="938" spans="1:49" s="207" customFormat="1" x14ac:dyDescent="0.25">
      <c r="A938" s="47"/>
      <c r="B938" s="47"/>
      <c r="C938" s="47"/>
      <c r="D938" s="208"/>
      <c r="E938" s="220"/>
      <c r="F938" s="220"/>
      <c r="G938" s="220"/>
      <c r="H938" s="220"/>
      <c r="I938" s="220"/>
      <c r="J938" s="220"/>
      <c r="K938" s="220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</row>
    <row r="939" spans="1:49" s="207" customFormat="1" x14ac:dyDescent="0.25">
      <c r="A939" s="47"/>
      <c r="B939" s="47"/>
      <c r="C939" s="47"/>
      <c r="D939" s="208"/>
      <c r="E939" s="220"/>
      <c r="F939" s="220"/>
      <c r="G939" s="220"/>
      <c r="H939" s="220"/>
      <c r="I939" s="220"/>
      <c r="J939" s="220"/>
      <c r="K939" s="220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</row>
    <row r="940" spans="1:49" s="207" customFormat="1" x14ac:dyDescent="0.25">
      <c r="A940" s="47"/>
      <c r="B940" s="47"/>
      <c r="C940" s="47"/>
      <c r="D940" s="208"/>
      <c r="E940" s="220"/>
      <c r="F940" s="220"/>
      <c r="G940" s="220"/>
      <c r="H940" s="220"/>
      <c r="I940" s="220"/>
      <c r="J940" s="220"/>
      <c r="K940" s="220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</row>
    <row r="941" spans="1:49" s="207" customFormat="1" x14ac:dyDescent="0.25">
      <c r="A941" s="47"/>
      <c r="B941" s="47"/>
      <c r="C941" s="47"/>
      <c r="D941" s="208"/>
      <c r="E941" s="220"/>
      <c r="F941" s="220"/>
      <c r="G941" s="220"/>
      <c r="H941" s="220"/>
      <c r="I941" s="220"/>
      <c r="J941" s="220"/>
      <c r="K941" s="220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</row>
    <row r="942" spans="1:49" s="207" customFormat="1" x14ac:dyDescent="0.25">
      <c r="A942" s="47"/>
      <c r="B942" s="47"/>
      <c r="C942" s="47"/>
      <c r="D942" s="208"/>
      <c r="E942" s="220"/>
      <c r="F942" s="220"/>
      <c r="G942" s="220"/>
      <c r="H942" s="220"/>
      <c r="I942" s="220"/>
      <c r="J942" s="220"/>
      <c r="K942" s="220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</row>
    <row r="943" spans="1:49" s="207" customFormat="1" x14ac:dyDescent="0.25">
      <c r="A943" s="47"/>
      <c r="B943" s="47"/>
      <c r="C943" s="47"/>
      <c r="D943" s="208"/>
      <c r="E943" s="220"/>
      <c r="F943" s="220"/>
      <c r="G943" s="220"/>
      <c r="H943" s="220"/>
      <c r="I943" s="220"/>
      <c r="J943" s="220"/>
      <c r="K943" s="220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</row>
    <row r="944" spans="1:49" s="207" customFormat="1" x14ac:dyDescent="0.25">
      <c r="A944" s="47"/>
      <c r="B944" s="47"/>
      <c r="C944" s="47"/>
      <c r="D944" s="208"/>
      <c r="E944" s="220"/>
      <c r="F944" s="220"/>
      <c r="G944" s="220"/>
      <c r="H944" s="220"/>
      <c r="I944" s="220"/>
      <c r="J944" s="220"/>
      <c r="K944" s="220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</row>
    <row r="945" spans="1:49" s="207" customFormat="1" x14ac:dyDescent="0.25">
      <c r="A945" s="47"/>
      <c r="B945" s="47"/>
      <c r="C945" s="47"/>
      <c r="D945" s="208"/>
      <c r="E945" s="220"/>
      <c r="F945" s="220"/>
      <c r="G945" s="220"/>
      <c r="H945" s="220"/>
      <c r="I945" s="220"/>
      <c r="J945" s="220"/>
      <c r="K945" s="220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</row>
    <row r="946" spans="1:49" s="207" customFormat="1" x14ac:dyDescent="0.25">
      <c r="A946" s="47"/>
      <c r="B946" s="47"/>
      <c r="C946" s="47"/>
      <c r="D946" s="208"/>
      <c r="E946" s="220"/>
      <c r="F946" s="220"/>
      <c r="G946" s="220"/>
      <c r="H946" s="220"/>
      <c r="I946" s="220"/>
      <c r="J946" s="220"/>
      <c r="K946" s="220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</row>
    <row r="947" spans="1:49" s="207" customFormat="1" x14ac:dyDescent="0.25">
      <c r="A947" s="47"/>
      <c r="B947" s="47"/>
      <c r="C947" s="47"/>
      <c r="D947" s="208"/>
      <c r="E947" s="220"/>
      <c r="F947" s="220"/>
      <c r="G947" s="220"/>
      <c r="H947" s="220"/>
      <c r="I947" s="220"/>
      <c r="J947" s="220"/>
      <c r="K947" s="220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</row>
    <row r="948" spans="1:49" s="207" customFormat="1" x14ac:dyDescent="0.25">
      <c r="A948" s="47"/>
      <c r="B948" s="47"/>
      <c r="C948" s="47"/>
      <c r="D948" s="208"/>
      <c r="E948" s="220"/>
      <c r="F948" s="220"/>
      <c r="G948" s="220"/>
      <c r="H948" s="220"/>
      <c r="I948" s="220"/>
      <c r="J948" s="220"/>
      <c r="K948" s="220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</row>
    <row r="949" spans="1:49" s="207" customFormat="1" x14ac:dyDescent="0.25">
      <c r="A949" s="47"/>
      <c r="B949" s="47"/>
      <c r="C949" s="47"/>
      <c r="D949" s="208"/>
      <c r="E949" s="220"/>
      <c r="F949" s="220"/>
      <c r="G949" s="220"/>
      <c r="H949" s="220"/>
      <c r="I949" s="220"/>
      <c r="J949" s="220"/>
      <c r="K949" s="220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</row>
    <row r="950" spans="1:49" s="207" customFormat="1" x14ac:dyDescent="0.25">
      <c r="A950" s="47"/>
      <c r="B950" s="47"/>
      <c r="C950" s="47"/>
      <c r="D950" s="208"/>
      <c r="E950" s="220"/>
      <c r="F950" s="220"/>
      <c r="G950" s="220"/>
      <c r="H950" s="220"/>
      <c r="I950" s="220"/>
      <c r="J950" s="220"/>
      <c r="K950" s="220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</row>
    <row r="951" spans="1:49" s="207" customFormat="1" x14ac:dyDescent="0.25">
      <c r="A951" s="47"/>
      <c r="B951" s="47"/>
      <c r="C951" s="47"/>
      <c r="D951" s="208"/>
      <c r="E951" s="220"/>
      <c r="F951" s="220"/>
      <c r="G951" s="220"/>
      <c r="H951" s="220"/>
      <c r="I951" s="220"/>
      <c r="J951" s="220"/>
      <c r="K951" s="220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</row>
    <row r="952" spans="1:49" s="207" customFormat="1" x14ac:dyDescent="0.25">
      <c r="A952" s="47"/>
      <c r="B952" s="47"/>
      <c r="C952" s="47"/>
      <c r="D952" s="208"/>
      <c r="E952" s="220"/>
      <c r="F952" s="220"/>
      <c r="G952" s="220"/>
      <c r="H952" s="220"/>
      <c r="I952" s="220"/>
      <c r="J952" s="220"/>
      <c r="K952" s="220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</row>
    <row r="953" spans="1:49" s="207" customFormat="1" x14ac:dyDescent="0.25">
      <c r="A953" s="47"/>
      <c r="B953" s="47"/>
      <c r="C953" s="47"/>
      <c r="D953" s="208"/>
      <c r="E953" s="220"/>
      <c r="F953" s="220"/>
      <c r="G953" s="220"/>
      <c r="H953" s="220"/>
      <c r="I953" s="220"/>
      <c r="J953" s="220"/>
      <c r="K953" s="220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</row>
    <row r="954" spans="1:49" s="207" customFormat="1" x14ac:dyDescent="0.25">
      <c r="A954" s="47"/>
      <c r="B954" s="47"/>
      <c r="C954" s="47"/>
      <c r="D954" s="208"/>
      <c r="E954" s="220"/>
      <c r="F954" s="220"/>
      <c r="G954" s="220"/>
      <c r="H954" s="220"/>
      <c r="I954" s="220"/>
      <c r="J954" s="220"/>
      <c r="K954" s="220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</row>
    <row r="955" spans="1:49" s="207" customFormat="1" x14ac:dyDescent="0.25">
      <c r="A955" s="47"/>
      <c r="B955" s="47"/>
      <c r="C955" s="47"/>
      <c r="D955" s="208"/>
      <c r="E955" s="220"/>
      <c r="F955" s="220"/>
      <c r="G955" s="220"/>
      <c r="H955" s="220"/>
      <c r="I955" s="220"/>
      <c r="J955" s="220"/>
      <c r="K955" s="220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</row>
    <row r="956" spans="1:49" s="207" customFormat="1" x14ac:dyDescent="0.25">
      <c r="A956" s="47"/>
      <c r="B956" s="47"/>
      <c r="C956" s="47"/>
      <c r="D956" s="208"/>
      <c r="E956" s="220"/>
      <c r="F956" s="220"/>
      <c r="G956" s="220"/>
      <c r="H956" s="220"/>
      <c r="I956" s="220"/>
      <c r="J956" s="220"/>
      <c r="K956" s="220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</row>
    <row r="957" spans="1:49" s="207" customFormat="1" x14ac:dyDescent="0.25">
      <c r="A957" s="47"/>
      <c r="B957" s="47"/>
      <c r="C957" s="47"/>
      <c r="D957" s="208"/>
      <c r="E957" s="220"/>
      <c r="F957" s="220"/>
      <c r="G957" s="220"/>
      <c r="H957" s="220"/>
      <c r="I957" s="220"/>
      <c r="J957" s="220"/>
      <c r="K957" s="220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</row>
    <row r="958" spans="1:49" s="207" customFormat="1" x14ac:dyDescent="0.25">
      <c r="A958" s="47"/>
      <c r="B958" s="47"/>
      <c r="C958" s="47"/>
      <c r="D958" s="208"/>
      <c r="E958" s="220"/>
      <c r="F958" s="220"/>
      <c r="G958" s="220"/>
      <c r="H958" s="220"/>
      <c r="I958" s="220"/>
      <c r="J958" s="220"/>
      <c r="K958" s="220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</row>
    <row r="959" spans="1:49" s="207" customFormat="1" x14ac:dyDescent="0.25">
      <c r="A959" s="47"/>
      <c r="B959" s="47"/>
      <c r="C959" s="47"/>
      <c r="D959" s="208"/>
      <c r="E959" s="220"/>
      <c r="F959" s="220"/>
      <c r="G959" s="220"/>
      <c r="H959" s="220"/>
      <c r="I959" s="220"/>
      <c r="J959" s="220"/>
      <c r="K959" s="220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</row>
    <row r="960" spans="1:49" s="207" customFormat="1" x14ac:dyDescent="0.25">
      <c r="A960" s="47"/>
      <c r="B960" s="47"/>
      <c r="C960" s="47"/>
      <c r="D960" s="208"/>
      <c r="E960" s="220"/>
      <c r="F960" s="220"/>
      <c r="G960" s="220"/>
      <c r="H960" s="220"/>
      <c r="I960" s="220"/>
      <c r="J960" s="220"/>
      <c r="K960" s="220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</row>
    <row r="961" spans="1:49" s="207" customFormat="1" x14ac:dyDescent="0.25">
      <c r="A961" s="47"/>
      <c r="B961" s="47"/>
      <c r="C961" s="47"/>
      <c r="D961" s="208"/>
      <c r="E961" s="220"/>
      <c r="F961" s="220"/>
      <c r="G961" s="220"/>
      <c r="H961" s="220"/>
      <c r="I961" s="220"/>
      <c r="J961" s="220"/>
      <c r="K961" s="220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</row>
    <row r="962" spans="1:49" s="207" customFormat="1" x14ac:dyDescent="0.25">
      <c r="A962" s="47"/>
      <c r="B962" s="47"/>
      <c r="C962" s="47"/>
      <c r="D962" s="208"/>
      <c r="E962" s="220"/>
      <c r="F962" s="220"/>
      <c r="G962" s="220"/>
      <c r="H962" s="220"/>
      <c r="I962" s="220"/>
      <c r="J962" s="220"/>
      <c r="K962" s="220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</row>
    <row r="963" spans="1:49" s="207" customFormat="1" x14ac:dyDescent="0.25">
      <c r="A963" s="47"/>
      <c r="B963" s="47"/>
      <c r="C963" s="47"/>
      <c r="D963" s="208"/>
      <c r="E963" s="220"/>
      <c r="F963" s="220"/>
      <c r="G963" s="220"/>
      <c r="H963" s="220"/>
      <c r="I963" s="220"/>
      <c r="J963" s="220"/>
      <c r="K963" s="220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</row>
    <row r="964" spans="1:49" s="207" customFormat="1" x14ac:dyDescent="0.25">
      <c r="A964" s="47"/>
      <c r="B964" s="47"/>
      <c r="C964" s="47"/>
      <c r="D964" s="208"/>
      <c r="E964" s="220"/>
      <c r="F964" s="220"/>
      <c r="G964" s="220"/>
      <c r="H964" s="220"/>
      <c r="I964" s="220"/>
      <c r="J964" s="220"/>
      <c r="K964" s="220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</row>
    <row r="965" spans="1:49" s="207" customFormat="1" x14ac:dyDescent="0.25">
      <c r="A965" s="47"/>
      <c r="B965" s="47"/>
      <c r="C965" s="47"/>
      <c r="D965" s="208"/>
      <c r="E965" s="220"/>
      <c r="F965" s="220"/>
      <c r="G965" s="220"/>
      <c r="H965" s="220"/>
      <c r="I965" s="220"/>
      <c r="J965" s="220"/>
      <c r="K965" s="220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</row>
    <row r="966" spans="1:49" s="207" customFormat="1" x14ac:dyDescent="0.25">
      <c r="A966" s="47"/>
      <c r="B966" s="47"/>
      <c r="C966" s="47"/>
      <c r="D966" s="208"/>
      <c r="E966" s="220"/>
      <c r="F966" s="220"/>
      <c r="G966" s="220"/>
      <c r="H966" s="220"/>
      <c r="I966" s="220"/>
      <c r="J966" s="220"/>
      <c r="K966" s="220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</row>
    <row r="967" spans="1:49" s="207" customFormat="1" x14ac:dyDescent="0.25">
      <c r="A967" s="47"/>
      <c r="B967" s="47"/>
      <c r="C967" s="47"/>
      <c r="D967" s="208"/>
      <c r="E967" s="220"/>
      <c r="F967" s="220"/>
      <c r="G967" s="220"/>
      <c r="H967" s="220"/>
      <c r="I967" s="220"/>
      <c r="J967" s="220"/>
      <c r="K967" s="220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</row>
    <row r="968" spans="1:49" s="207" customFormat="1" x14ac:dyDescent="0.25">
      <c r="A968" s="47"/>
      <c r="B968" s="47"/>
      <c r="C968" s="47"/>
      <c r="D968" s="208"/>
      <c r="E968" s="220"/>
      <c r="F968" s="220"/>
      <c r="G968" s="220"/>
      <c r="H968" s="220"/>
      <c r="I968" s="220"/>
      <c r="J968" s="220"/>
      <c r="K968" s="220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</row>
    <row r="969" spans="1:49" s="207" customFormat="1" x14ac:dyDescent="0.25">
      <c r="A969" s="47"/>
      <c r="B969" s="47"/>
      <c r="C969" s="47"/>
      <c r="D969" s="208"/>
      <c r="E969" s="220"/>
      <c r="F969" s="220"/>
      <c r="G969" s="220"/>
      <c r="H969" s="220"/>
      <c r="I969" s="220"/>
      <c r="J969" s="220"/>
      <c r="K969" s="220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</row>
    <row r="970" spans="1:49" s="207" customFormat="1" x14ac:dyDescent="0.25">
      <c r="A970" s="47"/>
      <c r="B970" s="47"/>
      <c r="C970" s="47"/>
      <c r="D970" s="208"/>
      <c r="E970" s="220"/>
      <c r="F970" s="220"/>
      <c r="G970" s="220"/>
      <c r="H970" s="220"/>
      <c r="I970" s="220"/>
      <c r="J970" s="220"/>
      <c r="K970" s="220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</row>
    <row r="971" spans="1:49" s="207" customFormat="1" x14ac:dyDescent="0.25">
      <c r="A971" s="47"/>
      <c r="B971" s="47"/>
      <c r="C971" s="47"/>
      <c r="D971" s="208"/>
      <c r="E971" s="220"/>
      <c r="F971" s="220"/>
      <c r="G971" s="220"/>
      <c r="H971" s="220"/>
      <c r="I971" s="220"/>
      <c r="J971" s="220"/>
      <c r="K971" s="220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</row>
    <row r="972" spans="1:49" s="207" customFormat="1" x14ac:dyDescent="0.25">
      <c r="A972" s="47"/>
      <c r="B972" s="47"/>
      <c r="C972" s="47"/>
      <c r="D972" s="208"/>
      <c r="E972" s="220"/>
      <c r="F972" s="220"/>
      <c r="G972" s="220"/>
      <c r="H972" s="220"/>
      <c r="I972" s="220"/>
      <c r="J972" s="220"/>
      <c r="K972" s="220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</row>
    <row r="973" spans="1:49" s="207" customFormat="1" x14ac:dyDescent="0.25">
      <c r="A973" s="47"/>
      <c r="B973" s="47"/>
      <c r="C973" s="47"/>
      <c r="D973" s="208"/>
      <c r="E973" s="220"/>
      <c r="F973" s="220"/>
      <c r="G973" s="220"/>
      <c r="H973" s="220"/>
      <c r="I973" s="220"/>
      <c r="J973" s="220"/>
      <c r="K973" s="220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</row>
    <row r="974" spans="1:49" s="207" customFormat="1" x14ac:dyDescent="0.25">
      <c r="A974" s="47"/>
      <c r="B974" s="47"/>
      <c r="C974" s="47"/>
      <c r="D974" s="208"/>
      <c r="E974" s="220"/>
      <c r="F974" s="220"/>
      <c r="G974" s="220"/>
      <c r="H974" s="220"/>
      <c r="I974" s="220"/>
      <c r="J974" s="220"/>
      <c r="K974" s="220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</row>
    <row r="975" spans="1:49" s="207" customFormat="1" x14ac:dyDescent="0.25">
      <c r="A975" s="47"/>
      <c r="B975" s="47"/>
      <c r="C975" s="47"/>
      <c r="D975" s="208"/>
      <c r="E975" s="220"/>
      <c r="F975" s="220"/>
      <c r="G975" s="220"/>
      <c r="H975" s="220"/>
      <c r="I975" s="220"/>
      <c r="J975" s="220"/>
      <c r="K975" s="220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</row>
    <row r="976" spans="1:49" s="207" customFormat="1" x14ac:dyDescent="0.25">
      <c r="A976" s="47"/>
      <c r="B976" s="47"/>
      <c r="C976" s="47"/>
      <c r="D976" s="208"/>
      <c r="E976" s="220"/>
      <c r="F976" s="220"/>
      <c r="G976" s="220"/>
      <c r="H976" s="220"/>
      <c r="I976" s="220"/>
      <c r="J976" s="220"/>
      <c r="K976" s="220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</row>
    <row r="977" spans="1:49" s="207" customFormat="1" x14ac:dyDescent="0.25">
      <c r="A977" s="47"/>
      <c r="B977" s="47"/>
      <c r="C977" s="47"/>
      <c r="D977" s="208"/>
      <c r="E977" s="220"/>
      <c r="F977" s="220"/>
      <c r="G977" s="220"/>
      <c r="H977" s="220"/>
      <c r="I977" s="220"/>
      <c r="J977" s="220"/>
      <c r="K977" s="220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</row>
    <row r="978" spans="1:49" s="207" customFormat="1" x14ac:dyDescent="0.25">
      <c r="A978" s="47"/>
      <c r="B978" s="47"/>
      <c r="C978" s="47"/>
      <c r="D978" s="208"/>
      <c r="E978" s="220"/>
      <c r="F978" s="220"/>
      <c r="G978" s="220"/>
      <c r="H978" s="220"/>
      <c r="I978" s="220"/>
      <c r="J978" s="220"/>
      <c r="K978" s="220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</row>
    <row r="979" spans="1:49" s="207" customFormat="1" x14ac:dyDescent="0.25">
      <c r="A979" s="47"/>
      <c r="B979" s="47"/>
      <c r="C979" s="47"/>
      <c r="D979" s="208"/>
      <c r="E979" s="220"/>
      <c r="F979" s="220"/>
      <c r="G979" s="220"/>
      <c r="H979" s="220"/>
      <c r="I979" s="220"/>
      <c r="J979" s="220"/>
      <c r="K979" s="220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</row>
    <row r="980" spans="1:49" s="207" customFormat="1" x14ac:dyDescent="0.25">
      <c r="A980" s="47"/>
      <c r="B980" s="47"/>
      <c r="C980" s="47"/>
      <c r="D980" s="208"/>
      <c r="E980" s="220"/>
      <c r="F980" s="220"/>
      <c r="G980" s="220"/>
      <c r="H980" s="220"/>
      <c r="I980" s="220"/>
      <c r="J980" s="220"/>
      <c r="K980" s="220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</row>
    <row r="981" spans="1:49" s="207" customFormat="1" x14ac:dyDescent="0.25">
      <c r="A981" s="47"/>
      <c r="B981" s="47"/>
      <c r="C981" s="47"/>
      <c r="D981" s="208"/>
      <c r="E981" s="220"/>
      <c r="F981" s="220"/>
      <c r="G981" s="220"/>
      <c r="H981" s="220"/>
      <c r="I981" s="220"/>
      <c r="J981" s="220"/>
      <c r="K981" s="220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</row>
    <row r="982" spans="1:49" s="207" customFormat="1" x14ac:dyDescent="0.25">
      <c r="A982" s="47"/>
      <c r="B982" s="47"/>
      <c r="C982" s="47"/>
      <c r="D982" s="208"/>
      <c r="E982" s="220"/>
      <c r="F982" s="220"/>
      <c r="G982" s="220"/>
      <c r="H982" s="220"/>
      <c r="I982" s="220"/>
      <c r="J982" s="220"/>
      <c r="K982" s="220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</row>
    <row r="983" spans="1:49" s="207" customFormat="1" x14ac:dyDescent="0.25">
      <c r="A983" s="47"/>
      <c r="B983" s="47"/>
      <c r="C983" s="47"/>
      <c r="D983" s="208"/>
      <c r="E983" s="220"/>
      <c r="F983" s="220"/>
      <c r="G983" s="220"/>
      <c r="H983" s="220"/>
      <c r="I983" s="220"/>
      <c r="J983" s="220"/>
      <c r="K983" s="220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</row>
    <row r="984" spans="1:49" s="207" customFormat="1" x14ac:dyDescent="0.25">
      <c r="A984" s="47"/>
      <c r="B984" s="47"/>
      <c r="C984" s="47"/>
      <c r="D984" s="208"/>
      <c r="E984" s="220"/>
      <c r="F984" s="220"/>
      <c r="G984" s="220"/>
      <c r="H984" s="220"/>
      <c r="I984" s="220"/>
      <c r="J984" s="220"/>
      <c r="K984" s="220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</row>
    <row r="985" spans="1:49" s="207" customFormat="1" x14ac:dyDescent="0.25">
      <c r="A985" s="47"/>
      <c r="B985" s="47"/>
      <c r="C985" s="47"/>
      <c r="D985" s="208"/>
      <c r="E985" s="220"/>
      <c r="F985" s="220"/>
      <c r="G985" s="220"/>
      <c r="H985" s="220"/>
      <c r="I985" s="220"/>
      <c r="J985" s="220"/>
      <c r="K985" s="220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</row>
    <row r="986" spans="1:49" s="207" customFormat="1" x14ac:dyDescent="0.25">
      <c r="A986" s="47"/>
      <c r="B986" s="47"/>
      <c r="C986" s="47"/>
      <c r="D986" s="208"/>
      <c r="E986" s="220"/>
      <c r="F986" s="220"/>
      <c r="G986" s="220"/>
      <c r="H986" s="220"/>
      <c r="I986" s="220"/>
      <c r="J986" s="220"/>
      <c r="K986" s="220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</row>
    <row r="987" spans="1:49" s="207" customFormat="1" x14ac:dyDescent="0.25">
      <c r="A987" s="47"/>
      <c r="B987" s="47"/>
      <c r="C987" s="47"/>
      <c r="D987" s="208"/>
      <c r="E987" s="220"/>
      <c r="F987" s="220"/>
      <c r="G987" s="220"/>
      <c r="H987" s="220"/>
      <c r="I987" s="220"/>
      <c r="J987" s="220"/>
      <c r="K987" s="220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</row>
    <row r="988" spans="1:49" s="207" customFormat="1" x14ac:dyDescent="0.25">
      <c r="A988" s="47"/>
      <c r="B988" s="47"/>
      <c r="C988" s="47"/>
      <c r="D988" s="208"/>
      <c r="E988" s="220"/>
      <c r="F988" s="220"/>
      <c r="G988" s="220"/>
      <c r="H988" s="220"/>
      <c r="I988" s="220"/>
      <c r="J988" s="220"/>
      <c r="K988" s="220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</row>
    <row r="989" spans="1:49" s="207" customFormat="1" x14ac:dyDescent="0.25">
      <c r="A989" s="47"/>
      <c r="B989" s="47"/>
      <c r="C989" s="47"/>
      <c r="D989" s="208"/>
      <c r="E989" s="220"/>
      <c r="F989" s="220"/>
      <c r="G989" s="220"/>
      <c r="H989" s="220"/>
      <c r="I989" s="220"/>
      <c r="J989" s="220"/>
      <c r="K989" s="220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</row>
    <row r="990" spans="1:49" s="207" customFormat="1" x14ac:dyDescent="0.25">
      <c r="A990" s="47"/>
      <c r="B990" s="47"/>
      <c r="C990" s="47"/>
      <c r="D990" s="208"/>
      <c r="E990" s="220"/>
      <c r="F990" s="220"/>
      <c r="G990" s="220"/>
      <c r="H990" s="220"/>
      <c r="I990" s="220"/>
      <c r="J990" s="220"/>
      <c r="K990" s="220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</row>
    <row r="991" spans="1:49" s="207" customFormat="1" x14ac:dyDescent="0.25">
      <c r="A991" s="47"/>
      <c r="B991" s="47"/>
      <c r="C991" s="47"/>
      <c r="D991" s="208"/>
      <c r="E991" s="220"/>
      <c r="F991" s="220"/>
      <c r="G991" s="220"/>
      <c r="H991" s="220"/>
      <c r="I991" s="220"/>
      <c r="J991" s="220"/>
      <c r="K991" s="220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</row>
    <row r="992" spans="1:49" s="207" customFormat="1" x14ac:dyDescent="0.25">
      <c r="A992" s="47"/>
      <c r="B992" s="47"/>
      <c r="C992" s="47"/>
      <c r="D992" s="208"/>
      <c r="E992" s="220"/>
      <c r="F992" s="220"/>
      <c r="G992" s="220"/>
      <c r="H992" s="220"/>
      <c r="I992" s="220"/>
      <c r="J992" s="220"/>
      <c r="K992" s="220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</row>
    <row r="993" spans="1:49" s="207" customFormat="1" x14ac:dyDescent="0.25">
      <c r="A993" s="47"/>
      <c r="B993" s="47"/>
      <c r="C993" s="47"/>
      <c r="D993" s="208"/>
      <c r="E993" s="220"/>
      <c r="F993" s="220"/>
      <c r="G993" s="220"/>
      <c r="H993" s="220"/>
      <c r="I993" s="220"/>
      <c r="J993" s="220"/>
      <c r="K993" s="220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</row>
    <row r="994" spans="1:49" s="207" customFormat="1" x14ac:dyDescent="0.25">
      <c r="A994" s="47"/>
      <c r="B994" s="47"/>
      <c r="C994" s="47"/>
      <c r="D994" s="208"/>
      <c r="E994" s="220"/>
      <c r="F994" s="220"/>
      <c r="G994" s="220"/>
      <c r="H994" s="220"/>
      <c r="I994" s="220"/>
      <c r="J994" s="220"/>
      <c r="K994" s="220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</row>
    <row r="995" spans="1:49" s="207" customFormat="1" x14ac:dyDescent="0.25">
      <c r="A995" s="47"/>
      <c r="B995" s="47"/>
      <c r="C995" s="47"/>
      <c r="D995" s="208"/>
      <c r="E995" s="220"/>
      <c r="F995" s="220"/>
      <c r="G995" s="220"/>
      <c r="H995" s="220"/>
      <c r="I995" s="220"/>
      <c r="J995" s="220"/>
      <c r="K995" s="220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</row>
    <row r="996" spans="1:49" s="207" customFormat="1" x14ac:dyDescent="0.25">
      <c r="A996" s="47"/>
      <c r="B996" s="47"/>
      <c r="C996" s="47"/>
      <c r="D996" s="208"/>
      <c r="E996" s="220"/>
      <c r="F996" s="220"/>
      <c r="G996" s="220"/>
      <c r="H996" s="220"/>
      <c r="I996" s="220"/>
      <c r="J996" s="220"/>
      <c r="K996" s="220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</row>
    <row r="997" spans="1:49" s="207" customFormat="1" x14ac:dyDescent="0.25">
      <c r="A997" s="47"/>
      <c r="B997" s="47"/>
      <c r="C997" s="47"/>
      <c r="D997" s="208"/>
      <c r="E997" s="220"/>
      <c r="F997" s="220"/>
      <c r="G997" s="220"/>
      <c r="H997" s="220"/>
      <c r="I997" s="220"/>
      <c r="J997" s="220"/>
      <c r="K997" s="220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</row>
    <row r="998" spans="1:49" s="207" customFormat="1" x14ac:dyDescent="0.25">
      <c r="A998" s="47"/>
      <c r="B998" s="47"/>
      <c r="C998" s="47"/>
      <c r="D998" s="208"/>
      <c r="E998" s="220"/>
      <c r="F998" s="220"/>
      <c r="G998" s="220"/>
      <c r="H998" s="220"/>
      <c r="I998" s="220"/>
      <c r="J998" s="220"/>
      <c r="K998" s="220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</row>
    <row r="999" spans="1:49" s="207" customFormat="1" x14ac:dyDescent="0.25">
      <c r="A999" s="47"/>
      <c r="B999" s="47"/>
      <c r="C999" s="47"/>
      <c r="D999" s="208"/>
      <c r="E999" s="220"/>
      <c r="F999" s="220"/>
      <c r="G999" s="220"/>
      <c r="H999" s="220"/>
      <c r="I999" s="220"/>
      <c r="J999" s="220"/>
      <c r="K999" s="220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</row>
    <row r="1000" spans="1:49" s="207" customFormat="1" x14ac:dyDescent="0.25">
      <c r="A1000" s="47"/>
      <c r="B1000" s="47"/>
      <c r="C1000" s="47"/>
      <c r="D1000" s="208"/>
      <c r="E1000" s="220"/>
      <c r="F1000" s="220"/>
      <c r="G1000" s="220"/>
      <c r="H1000" s="220"/>
      <c r="I1000" s="220"/>
      <c r="J1000" s="220"/>
      <c r="K1000" s="220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</row>
    <row r="1001" spans="1:49" s="207" customFormat="1" x14ac:dyDescent="0.25">
      <c r="A1001" s="47"/>
      <c r="B1001" s="47"/>
      <c r="C1001" s="47"/>
      <c r="D1001" s="208"/>
      <c r="E1001" s="220"/>
      <c r="F1001" s="220"/>
      <c r="G1001" s="220"/>
      <c r="H1001" s="220"/>
      <c r="I1001" s="220"/>
      <c r="J1001" s="220"/>
      <c r="K1001" s="220"/>
      <c r="M1001" s="208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</row>
    <row r="1002" spans="1:49" s="207" customFormat="1" x14ac:dyDescent="0.25">
      <c r="A1002" s="47"/>
      <c r="B1002" s="47"/>
      <c r="C1002" s="47"/>
      <c r="D1002" s="208"/>
      <c r="E1002" s="220"/>
      <c r="F1002" s="220"/>
      <c r="G1002" s="220"/>
      <c r="H1002" s="220"/>
      <c r="I1002" s="220"/>
      <c r="J1002" s="220"/>
      <c r="K1002" s="220"/>
      <c r="M1002" s="208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</row>
    <row r="1003" spans="1:49" s="207" customFormat="1" x14ac:dyDescent="0.25">
      <c r="A1003" s="47"/>
      <c r="B1003" s="47"/>
      <c r="C1003" s="47"/>
      <c r="D1003" s="208"/>
      <c r="E1003" s="220"/>
      <c r="F1003" s="220"/>
      <c r="G1003" s="220"/>
      <c r="H1003" s="220"/>
      <c r="I1003" s="220"/>
      <c r="J1003" s="220"/>
      <c r="K1003" s="220"/>
      <c r="M1003" s="208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</row>
    <row r="1004" spans="1:49" s="207" customFormat="1" x14ac:dyDescent="0.25">
      <c r="A1004" s="47"/>
      <c r="B1004" s="47"/>
      <c r="C1004" s="47"/>
      <c r="D1004" s="208"/>
      <c r="E1004" s="220"/>
      <c r="F1004" s="220"/>
      <c r="G1004" s="220"/>
      <c r="H1004" s="220"/>
      <c r="I1004" s="220"/>
      <c r="J1004" s="220"/>
      <c r="K1004" s="220"/>
      <c r="M1004" s="208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</row>
    <row r="1005" spans="1:49" s="207" customFormat="1" x14ac:dyDescent="0.25">
      <c r="A1005" s="47"/>
      <c r="B1005" s="47"/>
      <c r="C1005" s="47"/>
      <c r="D1005" s="208"/>
      <c r="E1005" s="220"/>
      <c r="F1005" s="220"/>
      <c r="G1005" s="220"/>
      <c r="H1005" s="220"/>
      <c r="I1005" s="220"/>
      <c r="J1005" s="220"/>
      <c r="K1005" s="220"/>
      <c r="M1005" s="208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</row>
    <row r="1006" spans="1:49" s="207" customFormat="1" x14ac:dyDescent="0.25">
      <c r="A1006" s="47"/>
      <c r="B1006" s="47"/>
      <c r="C1006" s="47"/>
      <c r="D1006" s="208"/>
      <c r="E1006" s="220"/>
      <c r="F1006" s="220"/>
      <c r="G1006" s="220"/>
      <c r="H1006" s="220"/>
      <c r="I1006" s="220"/>
      <c r="J1006" s="220"/>
      <c r="K1006" s="220"/>
      <c r="M1006" s="208"/>
      <c r="N1006" s="208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</row>
    <row r="1007" spans="1:49" s="207" customFormat="1" x14ac:dyDescent="0.25">
      <c r="A1007" s="47"/>
      <c r="B1007" s="47"/>
      <c r="C1007" s="47"/>
      <c r="D1007" s="208"/>
      <c r="E1007" s="220"/>
      <c r="F1007" s="220"/>
      <c r="G1007" s="220"/>
      <c r="H1007" s="220"/>
      <c r="I1007" s="220"/>
      <c r="J1007" s="220"/>
      <c r="K1007" s="220"/>
      <c r="M1007" s="208"/>
      <c r="N1007" s="208"/>
      <c r="O1007" s="208"/>
      <c r="P1007" s="208"/>
      <c r="Q1007" s="208"/>
      <c r="R1007" s="208"/>
      <c r="S1007" s="208"/>
      <c r="T1007" s="208"/>
      <c r="U1007" s="208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</row>
    <row r="1008" spans="1:49" s="207" customFormat="1" x14ac:dyDescent="0.25">
      <c r="A1008" s="47"/>
      <c r="B1008" s="47"/>
      <c r="C1008" s="47"/>
      <c r="D1008" s="208"/>
      <c r="E1008" s="220"/>
      <c r="F1008" s="220"/>
      <c r="G1008" s="220"/>
      <c r="H1008" s="220"/>
      <c r="I1008" s="220"/>
      <c r="J1008" s="220"/>
      <c r="K1008" s="220"/>
      <c r="M1008" s="208"/>
      <c r="N1008" s="208"/>
      <c r="O1008" s="208"/>
      <c r="P1008" s="208"/>
      <c r="Q1008" s="208"/>
      <c r="R1008" s="208"/>
      <c r="S1008" s="208"/>
      <c r="T1008" s="208"/>
      <c r="U1008" s="208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</row>
    <row r="1009" spans="1:49" s="207" customFormat="1" x14ac:dyDescent="0.25">
      <c r="A1009" s="47"/>
      <c r="B1009" s="47"/>
      <c r="C1009" s="47"/>
      <c r="D1009" s="208"/>
      <c r="E1009" s="220"/>
      <c r="F1009" s="220"/>
      <c r="G1009" s="220"/>
      <c r="H1009" s="220"/>
      <c r="I1009" s="220"/>
      <c r="J1009" s="220"/>
      <c r="K1009" s="220"/>
      <c r="M1009" s="208"/>
      <c r="N1009" s="208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</row>
    <row r="1010" spans="1:49" s="207" customFormat="1" x14ac:dyDescent="0.25">
      <c r="A1010" s="47"/>
      <c r="B1010" s="47"/>
      <c r="C1010" s="47"/>
      <c r="D1010" s="208"/>
      <c r="E1010" s="220"/>
      <c r="F1010" s="220"/>
      <c r="G1010" s="220"/>
      <c r="H1010" s="220"/>
      <c r="I1010" s="220"/>
      <c r="J1010" s="220"/>
      <c r="K1010" s="220"/>
      <c r="M1010" s="208"/>
      <c r="N1010" s="208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</row>
    <row r="1011" spans="1:49" s="207" customFormat="1" x14ac:dyDescent="0.25">
      <c r="A1011" s="47"/>
      <c r="B1011" s="47"/>
      <c r="C1011" s="47"/>
      <c r="D1011" s="208"/>
      <c r="E1011" s="220"/>
      <c r="F1011" s="220"/>
      <c r="G1011" s="220"/>
      <c r="H1011" s="220"/>
      <c r="I1011" s="220"/>
      <c r="J1011" s="220"/>
      <c r="K1011" s="220"/>
      <c r="M1011" s="208"/>
      <c r="N1011" s="208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</row>
    <row r="1012" spans="1:49" s="207" customFormat="1" x14ac:dyDescent="0.25">
      <c r="A1012" s="47"/>
      <c r="B1012" s="47"/>
      <c r="C1012" s="47"/>
      <c r="D1012" s="208"/>
      <c r="E1012" s="220"/>
      <c r="F1012" s="220"/>
      <c r="G1012" s="220"/>
      <c r="H1012" s="220"/>
      <c r="I1012" s="220"/>
      <c r="J1012" s="220"/>
      <c r="K1012" s="220"/>
      <c r="M1012" s="208"/>
      <c r="N1012" s="208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</row>
    <row r="1013" spans="1:49" s="207" customFormat="1" x14ac:dyDescent="0.25">
      <c r="A1013" s="47"/>
      <c r="B1013" s="47"/>
      <c r="C1013" s="47"/>
      <c r="D1013" s="208"/>
      <c r="E1013" s="220"/>
      <c r="F1013" s="220"/>
      <c r="G1013" s="220"/>
      <c r="H1013" s="220"/>
      <c r="I1013" s="220"/>
      <c r="J1013" s="220"/>
      <c r="K1013" s="220"/>
      <c r="M1013" s="208"/>
      <c r="N1013" s="208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</row>
    <row r="1014" spans="1:49" s="207" customFormat="1" x14ac:dyDescent="0.25">
      <c r="A1014" s="47"/>
      <c r="B1014" s="47"/>
      <c r="C1014" s="47"/>
      <c r="D1014" s="208"/>
      <c r="E1014" s="220"/>
      <c r="F1014" s="220"/>
      <c r="G1014" s="220"/>
      <c r="H1014" s="220"/>
      <c r="I1014" s="220"/>
      <c r="J1014" s="220"/>
      <c r="K1014" s="220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</row>
    <row r="1015" spans="1:49" s="207" customFormat="1" x14ac:dyDescent="0.25">
      <c r="A1015" s="47"/>
      <c r="B1015" s="47"/>
      <c r="C1015" s="47"/>
      <c r="D1015" s="208"/>
      <c r="E1015" s="220"/>
      <c r="F1015" s="220"/>
      <c r="G1015" s="220"/>
      <c r="H1015" s="220"/>
      <c r="I1015" s="220"/>
      <c r="J1015" s="220"/>
      <c r="K1015" s="220"/>
      <c r="M1015" s="208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</row>
    <row r="1016" spans="1:49" s="207" customFormat="1" x14ac:dyDescent="0.25">
      <c r="A1016" s="47"/>
      <c r="B1016" s="47"/>
      <c r="C1016" s="47"/>
      <c r="D1016" s="208"/>
      <c r="E1016" s="220"/>
      <c r="F1016" s="220"/>
      <c r="G1016" s="220"/>
      <c r="H1016" s="220"/>
      <c r="I1016" s="220"/>
      <c r="J1016" s="220"/>
      <c r="K1016" s="220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</row>
    <row r="1017" spans="1:49" s="207" customFormat="1" x14ac:dyDescent="0.25">
      <c r="A1017" s="47"/>
      <c r="B1017" s="47"/>
      <c r="C1017" s="47"/>
      <c r="D1017" s="208"/>
      <c r="E1017" s="220"/>
      <c r="F1017" s="220"/>
      <c r="G1017" s="220"/>
      <c r="H1017" s="220"/>
      <c r="I1017" s="220"/>
      <c r="J1017" s="220"/>
      <c r="K1017" s="220"/>
      <c r="M1017" s="208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</row>
    <row r="1018" spans="1:49" s="207" customFormat="1" x14ac:dyDescent="0.25">
      <c r="A1018" s="47"/>
      <c r="B1018" s="47"/>
      <c r="C1018" s="47"/>
      <c r="D1018" s="208"/>
      <c r="E1018" s="220"/>
      <c r="F1018" s="220"/>
      <c r="G1018" s="220"/>
      <c r="H1018" s="220"/>
      <c r="I1018" s="220"/>
      <c r="J1018" s="220"/>
      <c r="K1018" s="220"/>
      <c r="M1018" s="208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</row>
    <row r="1019" spans="1:49" s="207" customFormat="1" x14ac:dyDescent="0.25">
      <c r="A1019" s="47"/>
      <c r="B1019" s="47"/>
      <c r="C1019" s="47"/>
      <c r="D1019" s="208"/>
      <c r="E1019" s="220"/>
      <c r="F1019" s="220"/>
      <c r="G1019" s="220"/>
      <c r="H1019" s="220"/>
      <c r="I1019" s="220"/>
      <c r="J1019" s="220"/>
      <c r="K1019" s="220"/>
      <c r="M1019" s="208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</row>
    <row r="1020" spans="1:49" s="207" customFormat="1" x14ac:dyDescent="0.25">
      <c r="A1020" s="47"/>
      <c r="B1020" s="47"/>
      <c r="C1020" s="47"/>
      <c r="D1020" s="208"/>
      <c r="E1020" s="220"/>
      <c r="F1020" s="220"/>
      <c r="G1020" s="220"/>
      <c r="H1020" s="220"/>
      <c r="I1020" s="220"/>
      <c r="J1020" s="220"/>
      <c r="K1020" s="220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</row>
    <row r="1021" spans="1:49" s="207" customFormat="1" x14ac:dyDescent="0.25">
      <c r="A1021" s="47"/>
      <c r="B1021" s="47"/>
      <c r="C1021" s="47"/>
      <c r="D1021" s="208"/>
      <c r="E1021" s="220"/>
      <c r="F1021" s="220"/>
      <c r="G1021" s="220"/>
      <c r="H1021" s="220"/>
      <c r="I1021" s="220"/>
      <c r="J1021" s="220"/>
      <c r="K1021" s="220"/>
      <c r="M1021" s="208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</row>
    <row r="1022" spans="1:49" s="207" customFormat="1" x14ac:dyDescent="0.25">
      <c r="A1022" s="47"/>
      <c r="B1022" s="47"/>
      <c r="C1022" s="47"/>
      <c r="D1022" s="208"/>
      <c r="E1022" s="220"/>
      <c r="F1022" s="220"/>
      <c r="G1022" s="220"/>
      <c r="H1022" s="220"/>
      <c r="I1022" s="220"/>
      <c r="J1022" s="220"/>
      <c r="K1022" s="220"/>
      <c r="M1022" s="208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</row>
    <row r="1023" spans="1:49" s="207" customFormat="1" x14ac:dyDescent="0.25">
      <c r="A1023" s="47"/>
      <c r="B1023" s="47"/>
      <c r="C1023" s="47"/>
      <c r="D1023" s="208"/>
      <c r="E1023" s="220"/>
      <c r="F1023" s="220"/>
      <c r="G1023" s="220"/>
      <c r="H1023" s="220"/>
      <c r="I1023" s="220"/>
      <c r="J1023" s="220"/>
      <c r="K1023" s="220"/>
      <c r="M1023" s="208"/>
      <c r="N1023" s="208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8"/>
      <c r="Y1023" s="208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</row>
    <row r="1024" spans="1:49" s="207" customFormat="1" x14ac:dyDescent="0.25">
      <c r="A1024" s="47"/>
      <c r="B1024" s="47"/>
      <c r="C1024" s="47"/>
      <c r="D1024" s="208"/>
      <c r="E1024" s="220"/>
      <c r="F1024" s="220"/>
      <c r="G1024" s="220"/>
      <c r="H1024" s="220"/>
      <c r="I1024" s="220"/>
      <c r="J1024" s="220"/>
      <c r="K1024" s="220"/>
      <c r="M1024" s="208"/>
      <c r="N1024" s="208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8"/>
      <c r="Y1024" s="208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</row>
    <row r="1025" spans="1:49" s="207" customFormat="1" x14ac:dyDescent="0.25">
      <c r="A1025" s="47"/>
      <c r="B1025" s="47"/>
      <c r="C1025" s="47"/>
      <c r="D1025" s="208"/>
      <c r="E1025" s="220"/>
      <c r="F1025" s="220"/>
      <c r="G1025" s="220"/>
      <c r="H1025" s="220"/>
      <c r="I1025" s="220"/>
      <c r="J1025" s="220"/>
      <c r="K1025" s="220"/>
      <c r="M1025" s="208"/>
      <c r="N1025" s="208"/>
      <c r="O1025" s="208"/>
      <c r="P1025" s="208"/>
      <c r="Q1025" s="208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</row>
    <row r="1026" spans="1:49" s="207" customFormat="1" x14ac:dyDescent="0.25">
      <c r="A1026" s="47"/>
      <c r="B1026" s="47"/>
      <c r="C1026" s="47"/>
      <c r="D1026" s="208"/>
      <c r="E1026" s="220"/>
      <c r="F1026" s="220"/>
      <c r="G1026" s="220"/>
      <c r="H1026" s="220"/>
      <c r="I1026" s="220"/>
      <c r="J1026" s="220"/>
      <c r="K1026" s="220"/>
      <c r="M1026" s="208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</row>
    <row r="1027" spans="1:49" s="207" customFormat="1" x14ac:dyDescent="0.25">
      <c r="A1027" s="47"/>
      <c r="B1027" s="47"/>
      <c r="C1027" s="47"/>
      <c r="D1027" s="208"/>
      <c r="E1027" s="220"/>
      <c r="F1027" s="220"/>
      <c r="G1027" s="220"/>
      <c r="H1027" s="220"/>
      <c r="I1027" s="220"/>
      <c r="J1027" s="220"/>
      <c r="K1027" s="220"/>
      <c r="M1027" s="208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</row>
    <row r="1028" spans="1:49" s="207" customFormat="1" x14ac:dyDescent="0.25">
      <c r="A1028" s="47"/>
      <c r="B1028" s="47"/>
      <c r="C1028" s="47"/>
      <c r="D1028" s="208"/>
      <c r="E1028" s="220"/>
      <c r="F1028" s="220"/>
      <c r="G1028" s="220"/>
      <c r="H1028" s="220"/>
      <c r="I1028" s="220"/>
      <c r="J1028" s="220"/>
      <c r="K1028" s="220"/>
      <c r="M1028" s="208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</row>
    <row r="1029" spans="1:49" s="207" customFormat="1" x14ac:dyDescent="0.25">
      <c r="A1029" s="47"/>
      <c r="B1029" s="47"/>
      <c r="C1029" s="47"/>
      <c r="D1029" s="208"/>
      <c r="E1029" s="220"/>
      <c r="F1029" s="220"/>
      <c r="G1029" s="220"/>
      <c r="H1029" s="220"/>
      <c r="I1029" s="220"/>
      <c r="J1029" s="220"/>
      <c r="K1029" s="220"/>
      <c r="M1029" s="208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</row>
    <row r="1030" spans="1:49" s="207" customFormat="1" x14ac:dyDescent="0.25">
      <c r="A1030" s="47"/>
      <c r="B1030" s="47"/>
      <c r="C1030" s="47"/>
      <c r="D1030" s="208"/>
      <c r="E1030" s="220"/>
      <c r="F1030" s="220"/>
      <c r="G1030" s="220"/>
      <c r="H1030" s="220"/>
      <c r="I1030" s="220"/>
      <c r="J1030" s="220"/>
      <c r="K1030" s="220"/>
      <c r="M1030" s="208"/>
      <c r="N1030" s="208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</row>
    <row r="1031" spans="1:49" s="207" customFormat="1" x14ac:dyDescent="0.25">
      <c r="A1031" s="47"/>
      <c r="B1031" s="47"/>
      <c r="C1031" s="47"/>
      <c r="D1031" s="208"/>
      <c r="E1031" s="220"/>
      <c r="F1031" s="220"/>
      <c r="G1031" s="220"/>
      <c r="H1031" s="220"/>
      <c r="I1031" s="220"/>
      <c r="J1031" s="220"/>
      <c r="K1031" s="220"/>
      <c r="M1031" s="208"/>
      <c r="N1031" s="208"/>
      <c r="O1031" s="208"/>
      <c r="P1031" s="208"/>
      <c r="Q1031" s="208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</row>
    <row r="1032" spans="1:49" s="207" customFormat="1" x14ac:dyDescent="0.25">
      <c r="A1032" s="47"/>
      <c r="B1032" s="47"/>
      <c r="C1032" s="47"/>
      <c r="D1032" s="208"/>
      <c r="E1032" s="220"/>
      <c r="F1032" s="220"/>
      <c r="G1032" s="220"/>
      <c r="H1032" s="220"/>
      <c r="I1032" s="220"/>
      <c r="J1032" s="220"/>
      <c r="K1032" s="220"/>
      <c r="M1032" s="208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</row>
    <row r="1033" spans="1:49" s="207" customFormat="1" x14ac:dyDescent="0.25">
      <c r="A1033" s="47"/>
      <c r="B1033" s="47"/>
      <c r="C1033" s="47"/>
      <c r="D1033" s="208"/>
      <c r="E1033" s="220"/>
      <c r="F1033" s="220"/>
      <c r="G1033" s="220"/>
      <c r="H1033" s="220"/>
      <c r="I1033" s="220"/>
      <c r="J1033" s="220"/>
      <c r="K1033" s="220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</row>
    <row r="1034" spans="1:49" s="207" customFormat="1" x14ac:dyDescent="0.25">
      <c r="A1034" s="47"/>
      <c r="B1034" s="47"/>
      <c r="C1034" s="47"/>
      <c r="D1034" s="208"/>
      <c r="E1034" s="220"/>
      <c r="F1034" s="220"/>
      <c r="G1034" s="220"/>
      <c r="H1034" s="220"/>
      <c r="I1034" s="220"/>
      <c r="J1034" s="220"/>
      <c r="K1034" s="220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</row>
    <row r="1035" spans="1:49" s="207" customFormat="1" x14ac:dyDescent="0.25">
      <c r="A1035" s="47"/>
      <c r="B1035" s="47"/>
      <c r="C1035" s="47"/>
      <c r="D1035" s="208"/>
      <c r="E1035" s="220"/>
      <c r="F1035" s="220"/>
      <c r="G1035" s="220"/>
      <c r="H1035" s="220"/>
      <c r="I1035" s="220"/>
      <c r="J1035" s="220"/>
      <c r="K1035" s="220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</row>
    <row r="1036" spans="1:49" s="207" customFormat="1" x14ac:dyDescent="0.25">
      <c r="A1036" s="47"/>
      <c r="B1036" s="47"/>
      <c r="C1036" s="47"/>
      <c r="D1036" s="208"/>
      <c r="E1036" s="220"/>
      <c r="F1036" s="220"/>
      <c r="G1036" s="220"/>
      <c r="H1036" s="220"/>
      <c r="I1036" s="220"/>
      <c r="J1036" s="220"/>
      <c r="K1036" s="220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</row>
    <row r="1037" spans="1:49" s="207" customFormat="1" x14ac:dyDescent="0.25">
      <c r="A1037" s="47"/>
      <c r="B1037" s="47"/>
      <c r="C1037" s="47"/>
      <c r="D1037" s="208"/>
      <c r="E1037" s="220"/>
      <c r="F1037" s="220"/>
      <c r="G1037" s="220"/>
      <c r="H1037" s="220"/>
      <c r="I1037" s="220"/>
      <c r="J1037" s="220"/>
      <c r="K1037" s="220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</row>
    <row r="1038" spans="1:49" s="207" customFormat="1" x14ac:dyDescent="0.25">
      <c r="A1038" s="47"/>
      <c r="B1038" s="47"/>
      <c r="C1038" s="47"/>
      <c r="D1038" s="208"/>
      <c r="E1038" s="220"/>
      <c r="F1038" s="220"/>
      <c r="G1038" s="220"/>
      <c r="H1038" s="220"/>
      <c r="I1038" s="220"/>
      <c r="J1038" s="220"/>
      <c r="K1038" s="220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</row>
    <row r="1039" spans="1:49" s="207" customFormat="1" x14ac:dyDescent="0.25">
      <c r="A1039" s="47"/>
      <c r="B1039" s="47"/>
      <c r="C1039" s="47"/>
      <c r="D1039" s="208"/>
      <c r="E1039" s="220"/>
      <c r="F1039" s="220"/>
      <c r="G1039" s="220"/>
      <c r="H1039" s="220"/>
      <c r="I1039" s="220"/>
      <c r="J1039" s="220"/>
      <c r="K1039" s="220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</row>
    <row r="1040" spans="1:49" s="207" customFormat="1" x14ac:dyDescent="0.25">
      <c r="A1040" s="47"/>
      <c r="B1040" s="47"/>
      <c r="C1040" s="47"/>
      <c r="D1040" s="208"/>
      <c r="E1040" s="220"/>
      <c r="F1040" s="220"/>
      <c r="G1040" s="220"/>
      <c r="H1040" s="220"/>
      <c r="I1040" s="220"/>
      <c r="J1040" s="220"/>
      <c r="K1040" s="220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</row>
    <row r="1041" spans="1:49" s="207" customFormat="1" x14ac:dyDescent="0.25">
      <c r="A1041" s="47"/>
      <c r="B1041" s="47"/>
      <c r="C1041" s="47"/>
      <c r="D1041" s="208"/>
      <c r="E1041" s="220"/>
      <c r="F1041" s="220"/>
      <c r="G1041" s="220"/>
      <c r="H1041" s="220"/>
      <c r="I1041" s="220"/>
      <c r="J1041" s="220"/>
      <c r="K1041" s="220"/>
      <c r="M1041" s="208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</row>
    <row r="1042" spans="1:49" s="207" customFormat="1" x14ac:dyDescent="0.25">
      <c r="A1042" s="47"/>
      <c r="B1042" s="47"/>
      <c r="C1042" s="47"/>
      <c r="D1042" s="208"/>
      <c r="E1042" s="220"/>
      <c r="F1042" s="220"/>
      <c r="G1042" s="220"/>
      <c r="H1042" s="220"/>
      <c r="I1042" s="220"/>
      <c r="J1042" s="220"/>
      <c r="K1042" s="220"/>
      <c r="M1042" s="208"/>
      <c r="N1042" s="208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8"/>
      <c r="Y1042" s="208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</row>
    <row r="1043" spans="1:49" s="207" customFormat="1" x14ac:dyDescent="0.25">
      <c r="A1043" s="47"/>
      <c r="B1043" s="47"/>
      <c r="C1043" s="47"/>
      <c r="D1043" s="208"/>
      <c r="E1043" s="220"/>
      <c r="F1043" s="220"/>
      <c r="G1043" s="220"/>
      <c r="H1043" s="220"/>
      <c r="I1043" s="220"/>
      <c r="J1043" s="220"/>
      <c r="K1043" s="220"/>
      <c r="M1043" s="208"/>
      <c r="N1043" s="208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8"/>
      <c r="Y1043" s="208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</row>
    <row r="1044" spans="1:49" s="207" customFormat="1" x14ac:dyDescent="0.25">
      <c r="A1044" s="47"/>
      <c r="B1044" s="47"/>
      <c r="C1044" s="47"/>
      <c r="D1044" s="208"/>
      <c r="E1044" s="220"/>
      <c r="F1044" s="220"/>
      <c r="G1044" s="220"/>
      <c r="H1044" s="220"/>
      <c r="I1044" s="220"/>
      <c r="J1044" s="220"/>
      <c r="K1044" s="220"/>
      <c r="M1044" s="208"/>
      <c r="N1044" s="208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8"/>
      <c r="Y1044" s="208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</row>
    <row r="1045" spans="1:49" s="207" customFormat="1" x14ac:dyDescent="0.25">
      <c r="A1045" s="47"/>
      <c r="B1045" s="47"/>
      <c r="C1045" s="47"/>
      <c r="D1045" s="208"/>
      <c r="E1045" s="220"/>
      <c r="F1045" s="220"/>
      <c r="G1045" s="220"/>
      <c r="H1045" s="220"/>
      <c r="I1045" s="220"/>
      <c r="J1045" s="220"/>
      <c r="K1045" s="220"/>
      <c r="M1045" s="208"/>
      <c r="N1045" s="208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</row>
    <row r="1046" spans="1:49" s="207" customFormat="1" x14ac:dyDescent="0.25">
      <c r="A1046" s="47"/>
      <c r="B1046" s="47"/>
      <c r="C1046" s="47"/>
      <c r="D1046" s="208"/>
      <c r="E1046" s="220"/>
      <c r="F1046" s="220"/>
      <c r="G1046" s="220"/>
      <c r="H1046" s="220"/>
      <c r="I1046" s="220"/>
      <c r="J1046" s="220"/>
      <c r="K1046" s="220"/>
      <c r="M1046" s="208"/>
      <c r="N1046" s="208"/>
      <c r="O1046" s="208"/>
      <c r="P1046" s="208"/>
      <c r="Q1046" s="208"/>
      <c r="R1046" s="208"/>
      <c r="S1046" s="208"/>
      <c r="T1046" s="208"/>
      <c r="U1046" s="208"/>
      <c r="V1046" s="208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</row>
    <row r="1047" spans="1:49" s="207" customFormat="1" x14ac:dyDescent="0.25">
      <c r="A1047" s="47"/>
      <c r="B1047" s="47"/>
      <c r="C1047" s="47"/>
      <c r="D1047" s="208"/>
      <c r="E1047" s="220"/>
      <c r="F1047" s="220"/>
      <c r="G1047" s="220"/>
      <c r="H1047" s="220"/>
      <c r="I1047" s="220"/>
      <c r="J1047" s="220"/>
      <c r="K1047" s="220"/>
      <c r="M1047" s="208"/>
      <c r="N1047" s="208"/>
      <c r="O1047" s="208"/>
      <c r="P1047" s="208"/>
      <c r="Q1047" s="208"/>
      <c r="R1047" s="208"/>
      <c r="S1047" s="208"/>
      <c r="T1047" s="208"/>
      <c r="U1047" s="208"/>
      <c r="V1047" s="208"/>
      <c r="W1047" s="208"/>
      <c r="X1047" s="208"/>
      <c r="Y1047" s="208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</row>
    <row r="1048" spans="1:49" s="207" customFormat="1" x14ac:dyDescent="0.25">
      <c r="A1048" s="47"/>
      <c r="B1048" s="47"/>
      <c r="C1048" s="47"/>
      <c r="D1048" s="208"/>
      <c r="E1048" s="220"/>
      <c r="F1048" s="220"/>
      <c r="G1048" s="220"/>
      <c r="H1048" s="220"/>
      <c r="I1048" s="220"/>
      <c r="J1048" s="220"/>
      <c r="K1048" s="220"/>
      <c r="M1048" s="208"/>
      <c r="N1048" s="208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8"/>
      <c r="Y1048" s="208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</row>
    <row r="1049" spans="1:49" s="207" customFormat="1" x14ac:dyDescent="0.25">
      <c r="A1049" s="47"/>
      <c r="B1049" s="47"/>
      <c r="C1049" s="47"/>
      <c r="D1049" s="208"/>
      <c r="E1049" s="220"/>
      <c r="F1049" s="220"/>
      <c r="G1049" s="220"/>
      <c r="H1049" s="220"/>
      <c r="I1049" s="220"/>
      <c r="J1049" s="220"/>
      <c r="K1049" s="220"/>
      <c r="M1049" s="208"/>
      <c r="N1049" s="208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8"/>
      <c r="Y1049" s="208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</row>
    <row r="1050" spans="1:49" s="207" customFormat="1" x14ac:dyDescent="0.25">
      <c r="A1050" s="47"/>
      <c r="B1050" s="47"/>
      <c r="C1050" s="47"/>
      <c r="D1050" s="208"/>
      <c r="E1050" s="220"/>
      <c r="F1050" s="220"/>
      <c r="G1050" s="220"/>
      <c r="H1050" s="220"/>
      <c r="I1050" s="220"/>
      <c r="J1050" s="220"/>
      <c r="K1050" s="220"/>
      <c r="M1050" s="208"/>
      <c r="N1050" s="208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8"/>
      <c r="Y1050" s="208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</row>
    <row r="1051" spans="1:49" s="207" customFormat="1" x14ac:dyDescent="0.25">
      <c r="A1051" s="47"/>
      <c r="B1051" s="47"/>
      <c r="C1051" s="47"/>
      <c r="D1051" s="208"/>
      <c r="E1051" s="220"/>
      <c r="F1051" s="220"/>
      <c r="G1051" s="220"/>
      <c r="H1051" s="220"/>
      <c r="I1051" s="220"/>
      <c r="J1051" s="220"/>
      <c r="K1051" s="220"/>
      <c r="M1051" s="208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</row>
    <row r="1052" spans="1:49" s="207" customFormat="1" x14ac:dyDescent="0.25">
      <c r="A1052" s="47"/>
      <c r="B1052" s="47"/>
      <c r="C1052" s="47"/>
      <c r="D1052" s="208"/>
      <c r="E1052" s="220"/>
      <c r="F1052" s="220"/>
      <c r="G1052" s="220"/>
      <c r="H1052" s="220"/>
      <c r="I1052" s="220"/>
      <c r="J1052" s="220"/>
      <c r="K1052" s="220"/>
      <c r="M1052" s="208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</row>
    <row r="1053" spans="1:49" s="207" customFormat="1" x14ac:dyDescent="0.25">
      <c r="A1053" s="47"/>
      <c r="B1053" s="47"/>
      <c r="C1053" s="47"/>
      <c r="D1053" s="208"/>
      <c r="E1053" s="220"/>
      <c r="F1053" s="220"/>
      <c r="G1053" s="220"/>
      <c r="H1053" s="220"/>
      <c r="I1053" s="220"/>
      <c r="J1053" s="220"/>
      <c r="K1053" s="220"/>
      <c r="M1053" s="208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</row>
    <row r="1054" spans="1:49" s="207" customFormat="1" x14ac:dyDescent="0.25">
      <c r="A1054" s="47"/>
      <c r="B1054" s="47"/>
      <c r="C1054" s="47"/>
      <c r="D1054" s="208"/>
      <c r="E1054" s="220"/>
      <c r="F1054" s="220"/>
      <c r="G1054" s="220"/>
      <c r="H1054" s="220"/>
      <c r="I1054" s="220"/>
      <c r="J1054" s="220"/>
      <c r="K1054" s="220"/>
      <c r="M1054" s="208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</row>
    <row r="1055" spans="1:49" s="207" customFormat="1" x14ac:dyDescent="0.25">
      <c r="A1055" s="47"/>
      <c r="B1055" s="47"/>
      <c r="C1055" s="47"/>
      <c r="D1055" s="208"/>
      <c r="E1055" s="220"/>
      <c r="F1055" s="220"/>
      <c r="G1055" s="220"/>
      <c r="H1055" s="220"/>
      <c r="I1055" s="220"/>
      <c r="J1055" s="220"/>
      <c r="K1055" s="220"/>
      <c r="M1055" s="208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</row>
    <row r="1056" spans="1:49" s="207" customFormat="1" x14ac:dyDescent="0.25">
      <c r="A1056" s="47"/>
      <c r="B1056" s="47"/>
      <c r="C1056" s="47"/>
      <c r="D1056" s="208"/>
      <c r="E1056" s="220"/>
      <c r="F1056" s="220"/>
      <c r="G1056" s="220"/>
      <c r="H1056" s="220"/>
      <c r="I1056" s="220"/>
      <c r="J1056" s="220"/>
      <c r="K1056" s="220"/>
      <c r="M1056" s="208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</row>
    <row r="1057" spans="1:49" s="207" customFormat="1" x14ac:dyDescent="0.25">
      <c r="A1057" s="47"/>
      <c r="B1057" s="47"/>
      <c r="C1057" s="47"/>
      <c r="D1057" s="208"/>
      <c r="E1057" s="220"/>
      <c r="F1057" s="220"/>
      <c r="G1057" s="220"/>
      <c r="H1057" s="220"/>
      <c r="I1057" s="220"/>
      <c r="J1057" s="220"/>
      <c r="K1057" s="220"/>
      <c r="M1057" s="208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</row>
    <row r="1058" spans="1:49" s="207" customFormat="1" x14ac:dyDescent="0.25">
      <c r="A1058" s="47"/>
      <c r="B1058" s="47"/>
      <c r="C1058" s="47"/>
      <c r="D1058" s="208"/>
      <c r="E1058" s="220"/>
      <c r="F1058" s="220"/>
      <c r="G1058" s="220"/>
      <c r="H1058" s="220"/>
      <c r="I1058" s="220"/>
      <c r="J1058" s="220"/>
      <c r="K1058" s="220"/>
      <c r="M1058" s="208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</row>
    <row r="1059" spans="1:49" s="207" customFormat="1" x14ac:dyDescent="0.25">
      <c r="A1059" s="47"/>
      <c r="B1059" s="47"/>
      <c r="C1059" s="47"/>
      <c r="D1059" s="208"/>
      <c r="E1059" s="220"/>
      <c r="F1059" s="220"/>
      <c r="G1059" s="220"/>
      <c r="H1059" s="220"/>
      <c r="I1059" s="220"/>
      <c r="J1059" s="220"/>
      <c r="K1059" s="220"/>
      <c r="M1059" s="208"/>
      <c r="N1059" s="208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</row>
    <row r="1060" spans="1:49" s="207" customFormat="1" x14ac:dyDescent="0.25">
      <c r="A1060" s="47"/>
      <c r="B1060" s="47"/>
      <c r="C1060" s="47"/>
      <c r="D1060" s="208"/>
      <c r="E1060" s="220"/>
      <c r="F1060" s="220"/>
      <c r="G1060" s="220"/>
      <c r="H1060" s="220"/>
      <c r="I1060" s="220"/>
      <c r="J1060" s="220"/>
      <c r="K1060" s="220"/>
      <c r="M1060" s="208"/>
      <c r="N1060" s="208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</row>
    <row r="1061" spans="1:49" s="207" customFormat="1" x14ac:dyDescent="0.25">
      <c r="A1061" s="47"/>
      <c r="B1061" s="47"/>
      <c r="C1061" s="47"/>
      <c r="D1061" s="208"/>
      <c r="E1061" s="220"/>
      <c r="F1061" s="220"/>
      <c r="G1061" s="220"/>
      <c r="H1061" s="220"/>
      <c r="I1061" s="220"/>
      <c r="J1061" s="220"/>
      <c r="K1061" s="220"/>
      <c r="M1061" s="208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</row>
    <row r="1062" spans="1:49" s="207" customFormat="1" x14ac:dyDescent="0.25">
      <c r="A1062" s="47"/>
      <c r="B1062" s="47"/>
      <c r="C1062" s="47"/>
      <c r="D1062" s="208"/>
      <c r="E1062" s="220"/>
      <c r="F1062" s="220"/>
      <c r="G1062" s="220"/>
      <c r="H1062" s="220"/>
      <c r="I1062" s="220"/>
      <c r="J1062" s="220"/>
      <c r="K1062" s="220"/>
      <c r="M1062" s="208"/>
      <c r="N1062" s="208"/>
      <c r="O1062" s="208"/>
      <c r="P1062" s="208"/>
      <c r="Q1062" s="208"/>
      <c r="R1062" s="208"/>
      <c r="S1062" s="208"/>
      <c r="T1062" s="208"/>
      <c r="U1062" s="208"/>
      <c r="V1062" s="208"/>
      <c r="W1062" s="208"/>
      <c r="X1062" s="208"/>
      <c r="Y1062" s="208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</row>
    <row r="1063" spans="1:49" s="207" customFormat="1" x14ac:dyDescent="0.25">
      <c r="A1063" s="47"/>
      <c r="B1063" s="47"/>
      <c r="C1063" s="47"/>
      <c r="D1063" s="208"/>
      <c r="E1063" s="220"/>
      <c r="F1063" s="220"/>
      <c r="G1063" s="220"/>
      <c r="H1063" s="220"/>
      <c r="I1063" s="220"/>
      <c r="J1063" s="220"/>
      <c r="K1063" s="220"/>
      <c r="M1063" s="208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</row>
    <row r="1064" spans="1:49" s="207" customFormat="1" x14ac:dyDescent="0.25">
      <c r="A1064" s="47"/>
      <c r="B1064" s="47"/>
      <c r="C1064" s="47"/>
      <c r="D1064" s="208"/>
      <c r="E1064" s="220"/>
      <c r="F1064" s="220"/>
      <c r="G1064" s="220"/>
      <c r="H1064" s="220"/>
      <c r="I1064" s="220"/>
      <c r="J1064" s="220"/>
      <c r="K1064" s="220"/>
      <c r="M1064" s="208"/>
      <c r="N1064" s="208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8"/>
      <c r="Y1064" s="208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</row>
    <row r="1065" spans="1:49" s="207" customFormat="1" x14ac:dyDescent="0.25">
      <c r="A1065" s="47"/>
      <c r="B1065" s="47"/>
      <c r="C1065" s="47"/>
      <c r="D1065" s="208"/>
      <c r="E1065" s="220"/>
      <c r="F1065" s="220"/>
      <c r="G1065" s="220"/>
      <c r="H1065" s="220"/>
      <c r="I1065" s="220"/>
      <c r="J1065" s="220"/>
      <c r="K1065" s="220"/>
      <c r="M1065" s="208"/>
      <c r="N1065" s="208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</row>
    <row r="1066" spans="1:49" s="207" customFormat="1" x14ac:dyDescent="0.25">
      <c r="A1066" s="47"/>
      <c r="B1066" s="47"/>
      <c r="C1066" s="47"/>
      <c r="D1066" s="208"/>
      <c r="E1066" s="220"/>
      <c r="F1066" s="220"/>
      <c r="G1066" s="220"/>
      <c r="H1066" s="220"/>
      <c r="I1066" s="220"/>
      <c r="J1066" s="220"/>
      <c r="K1066" s="220"/>
      <c r="M1066" s="208"/>
      <c r="N1066" s="208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</row>
    <row r="1067" spans="1:49" s="207" customFormat="1" x14ac:dyDescent="0.25">
      <c r="A1067" s="47"/>
      <c r="B1067" s="47"/>
      <c r="C1067" s="47"/>
      <c r="D1067" s="208"/>
      <c r="E1067" s="220"/>
      <c r="F1067" s="220"/>
      <c r="G1067" s="220"/>
      <c r="H1067" s="220"/>
      <c r="I1067" s="220"/>
      <c r="J1067" s="220"/>
      <c r="K1067" s="220"/>
      <c r="M1067" s="208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208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</row>
    <row r="1068" spans="1:49" s="207" customFormat="1" x14ac:dyDescent="0.25">
      <c r="A1068" s="47"/>
      <c r="B1068" s="47"/>
      <c r="C1068" s="47"/>
      <c r="D1068" s="208"/>
      <c r="E1068" s="220"/>
      <c r="F1068" s="220"/>
      <c r="G1068" s="220"/>
      <c r="H1068" s="220"/>
      <c r="I1068" s="220"/>
      <c r="J1068" s="220"/>
      <c r="K1068" s="220"/>
      <c r="M1068" s="208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208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</row>
    <row r="1069" spans="1:49" s="207" customFormat="1" x14ac:dyDescent="0.25">
      <c r="A1069" s="47"/>
      <c r="B1069" s="47"/>
      <c r="C1069" s="47"/>
      <c r="D1069" s="208"/>
      <c r="E1069" s="220"/>
      <c r="F1069" s="220"/>
      <c r="G1069" s="220"/>
      <c r="H1069" s="220"/>
      <c r="I1069" s="220"/>
      <c r="J1069" s="220"/>
      <c r="K1069" s="220"/>
      <c r="M1069" s="208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208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</row>
    <row r="1070" spans="1:49" s="207" customFormat="1" x14ac:dyDescent="0.25">
      <c r="A1070" s="47"/>
      <c r="B1070" s="47"/>
      <c r="C1070" s="47"/>
      <c r="D1070" s="208"/>
      <c r="E1070" s="220"/>
      <c r="F1070" s="220"/>
      <c r="G1070" s="220"/>
      <c r="H1070" s="220"/>
      <c r="I1070" s="220"/>
      <c r="J1070" s="220"/>
      <c r="K1070" s="220"/>
      <c r="M1070" s="208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208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</row>
    <row r="1071" spans="1:49" s="207" customFormat="1" x14ac:dyDescent="0.25">
      <c r="A1071" s="47"/>
      <c r="B1071" s="47"/>
      <c r="C1071" s="47"/>
      <c r="D1071" s="208"/>
      <c r="E1071" s="220"/>
      <c r="F1071" s="220"/>
      <c r="G1071" s="220"/>
      <c r="H1071" s="220"/>
      <c r="I1071" s="220"/>
      <c r="J1071" s="220"/>
      <c r="K1071" s="220"/>
      <c r="M1071" s="208"/>
      <c r="N1071" s="208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8"/>
      <c r="Y1071" s="208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</row>
    <row r="1072" spans="1:49" s="207" customFormat="1" x14ac:dyDescent="0.25">
      <c r="A1072" s="47"/>
      <c r="B1072" s="47"/>
      <c r="C1072" s="47"/>
      <c r="D1072" s="208"/>
      <c r="E1072" s="220"/>
      <c r="F1072" s="220"/>
      <c r="G1072" s="220"/>
      <c r="H1072" s="220"/>
      <c r="I1072" s="220"/>
      <c r="J1072" s="220"/>
      <c r="K1072" s="220"/>
      <c r="M1072" s="208"/>
      <c r="N1072" s="208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8"/>
      <c r="Y1072" s="208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</row>
    <row r="1073" spans="1:49" s="207" customFormat="1" x14ac:dyDescent="0.25">
      <c r="A1073" s="47"/>
      <c r="B1073" s="47"/>
      <c r="C1073" s="47"/>
      <c r="D1073" s="208"/>
      <c r="E1073" s="220"/>
      <c r="F1073" s="220"/>
      <c r="G1073" s="220"/>
      <c r="H1073" s="220"/>
      <c r="I1073" s="220"/>
      <c r="J1073" s="220"/>
      <c r="K1073" s="220"/>
      <c r="M1073" s="208"/>
      <c r="N1073" s="208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</row>
    <row r="1074" spans="1:49" s="207" customFormat="1" x14ac:dyDescent="0.25">
      <c r="A1074" s="47"/>
      <c r="B1074" s="47"/>
      <c r="C1074" s="47"/>
      <c r="D1074" s="208"/>
      <c r="E1074" s="220"/>
      <c r="F1074" s="220"/>
      <c r="G1074" s="220"/>
      <c r="H1074" s="220"/>
      <c r="I1074" s="220"/>
      <c r="J1074" s="220"/>
      <c r="K1074" s="220"/>
      <c r="M1074" s="208"/>
      <c r="N1074" s="208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</row>
    <row r="1075" spans="1:49" s="207" customFormat="1" x14ac:dyDescent="0.25">
      <c r="A1075" s="47"/>
      <c r="B1075" s="47"/>
      <c r="C1075" s="47"/>
      <c r="D1075" s="208"/>
      <c r="E1075" s="220"/>
      <c r="F1075" s="220"/>
      <c r="G1075" s="220"/>
      <c r="H1075" s="220"/>
      <c r="I1075" s="220"/>
      <c r="J1075" s="220"/>
      <c r="K1075" s="220"/>
      <c r="M1075" s="208"/>
      <c r="N1075" s="208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</row>
    <row r="1076" spans="1:49" s="207" customFormat="1" x14ac:dyDescent="0.25">
      <c r="A1076" s="47"/>
      <c r="B1076" s="47"/>
      <c r="C1076" s="47"/>
      <c r="D1076" s="208"/>
      <c r="E1076" s="220"/>
      <c r="F1076" s="220"/>
      <c r="G1076" s="220"/>
      <c r="H1076" s="220"/>
      <c r="I1076" s="220"/>
      <c r="J1076" s="220"/>
      <c r="K1076" s="220"/>
      <c r="M1076" s="208"/>
      <c r="N1076" s="208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</row>
    <row r="1077" spans="1:49" s="207" customFormat="1" x14ac:dyDescent="0.25">
      <c r="A1077" s="47"/>
      <c r="B1077" s="47"/>
      <c r="C1077" s="47"/>
      <c r="D1077" s="208"/>
      <c r="E1077" s="220"/>
      <c r="F1077" s="220"/>
      <c r="G1077" s="220"/>
      <c r="H1077" s="220"/>
      <c r="I1077" s="220"/>
      <c r="J1077" s="220"/>
      <c r="K1077" s="220"/>
      <c r="M1077" s="208"/>
      <c r="N1077" s="208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</row>
    <row r="1078" spans="1:49" s="207" customFormat="1" x14ac:dyDescent="0.25">
      <c r="A1078" s="47"/>
      <c r="B1078" s="47"/>
      <c r="C1078" s="47"/>
      <c r="D1078" s="208"/>
      <c r="E1078" s="220"/>
      <c r="F1078" s="220"/>
      <c r="G1078" s="220"/>
      <c r="H1078" s="220"/>
      <c r="I1078" s="220"/>
      <c r="J1078" s="220"/>
      <c r="K1078" s="220"/>
      <c r="M1078" s="208"/>
      <c r="N1078" s="208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</row>
    <row r="1079" spans="1:49" s="207" customFormat="1" x14ac:dyDescent="0.25">
      <c r="A1079" s="47"/>
      <c r="B1079" s="47"/>
      <c r="C1079" s="47"/>
      <c r="D1079" s="208"/>
      <c r="E1079" s="220"/>
      <c r="F1079" s="220"/>
      <c r="G1079" s="220"/>
      <c r="H1079" s="220"/>
      <c r="I1079" s="220"/>
      <c r="J1079" s="220"/>
      <c r="K1079" s="220"/>
      <c r="M1079" s="208"/>
      <c r="N1079" s="208"/>
      <c r="O1079" s="208"/>
      <c r="P1079" s="208"/>
      <c r="Q1079" s="208"/>
      <c r="R1079" s="208"/>
      <c r="S1079" s="208"/>
      <c r="T1079" s="208"/>
      <c r="U1079" s="208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</row>
    <row r="1080" spans="1:49" s="207" customFormat="1" x14ac:dyDescent="0.25">
      <c r="A1080" s="47"/>
      <c r="B1080" s="47"/>
      <c r="C1080" s="47"/>
      <c r="D1080" s="208"/>
      <c r="E1080" s="220"/>
      <c r="F1080" s="220"/>
      <c r="G1080" s="220"/>
      <c r="H1080" s="220"/>
      <c r="I1080" s="220"/>
      <c r="J1080" s="220"/>
      <c r="K1080" s="220"/>
      <c r="M1080" s="208"/>
      <c r="N1080" s="208"/>
      <c r="O1080" s="208"/>
      <c r="P1080" s="208"/>
      <c r="Q1080" s="208"/>
      <c r="R1080" s="208"/>
      <c r="S1080" s="208"/>
      <c r="T1080" s="208"/>
      <c r="U1080" s="208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</row>
    <row r="1081" spans="1:49" s="207" customFormat="1" x14ac:dyDescent="0.25">
      <c r="A1081" s="47"/>
      <c r="B1081" s="47"/>
      <c r="C1081" s="47"/>
      <c r="D1081" s="208"/>
      <c r="E1081" s="220"/>
      <c r="F1081" s="220"/>
      <c r="G1081" s="220"/>
      <c r="H1081" s="220"/>
      <c r="I1081" s="220"/>
      <c r="J1081" s="220"/>
      <c r="K1081" s="220"/>
      <c r="M1081" s="208"/>
      <c r="N1081" s="208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</row>
    <row r="1082" spans="1:49" s="207" customFormat="1" x14ac:dyDescent="0.25">
      <c r="A1082" s="47"/>
      <c r="B1082" s="47"/>
      <c r="C1082" s="47"/>
      <c r="D1082" s="208"/>
      <c r="E1082" s="220"/>
      <c r="F1082" s="220"/>
      <c r="G1082" s="220"/>
      <c r="H1082" s="220"/>
      <c r="I1082" s="220"/>
      <c r="J1082" s="220"/>
      <c r="K1082" s="220"/>
      <c r="M1082" s="208"/>
      <c r="N1082" s="208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8"/>
      <c r="Y1082" s="208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</row>
    <row r="1083" spans="1:49" s="207" customFormat="1" x14ac:dyDescent="0.25">
      <c r="A1083" s="47"/>
      <c r="B1083" s="47"/>
      <c r="C1083" s="47"/>
      <c r="D1083" s="208"/>
      <c r="E1083" s="220"/>
      <c r="F1083" s="220"/>
      <c r="G1083" s="220"/>
      <c r="H1083" s="220"/>
      <c r="I1083" s="220"/>
      <c r="J1083" s="220"/>
      <c r="K1083" s="220"/>
      <c r="M1083" s="208"/>
      <c r="N1083" s="208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8"/>
      <c r="Y1083" s="208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</row>
    <row r="1084" spans="1:49" s="207" customFormat="1" x14ac:dyDescent="0.25">
      <c r="A1084" s="47"/>
      <c r="B1084" s="47"/>
      <c r="C1084" s="47"/>
      <c r="D1084" s="208"/>
      <c r="E1084" s="220"/>
      <c r="F1084" s="220"/>
      <c r="G1084" s="220"/>
      <c r="H1084" s="220"/>
      <c r="I1084" s="220"/>
      <c r="J1084" s="220"/>
      <c r="K1084" s="220"/>
      <c r="M1084" s="208"/>
      <c r="N1084" s="208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8"/>
      <c r="Y1084" s="208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</row>
    <row r="1085" spans="1:49" s="207" customFormat="1" x14ac:dyDescent="0.25">
      <c r="A1085" s="47"/>
      <c r="B1085" s="47"/>
      <c r="C1085" s="47"/>
      <c r="D1085" s="208"/>
      <c r="E1085" s="220"/>
      <c r="F1085" s="220"/>
      <c r="G1085" s="220"/>
      <c r="H1085" s="220"/>
      <c r="I1085" s="220"/>
      <c r="J1085" s="220"/>
      <c r="K1085" s="220"/>
      <c r="M1085" s="208"/>
      <c r="N1085" s="208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8"/>
      <c r="Y1085" s="208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</row>
    <row r="1086" spans="1:49" s="207" customFormat="1" x14ac:dyDescent="0.25">
      <c r="A1086" s="47"/>
      <c r="B1086" s="47"/>
      <c r="C1086" s="47"/>
      <c r="D1086" s="208"/>
      <c r="E1086" s="220"/>
      <c r="F1086" s="220"/>
      <c r="G1086" s="220"/>
      <c r="H1086" s="220"/>
      <c r="I1086" s="220"/>
      <c r="J1086" s="220"/>
      <c r="K1086" s="220"/>
      <c r="M1086" s="208"/>
      <c r="N1086" s="208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8"/>
      <c r="Y1086" s="208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</row>
    <row r="1087" spans="1:49" s="207" customFormat="1" x14ac:dyDescent="0.25">
      <c r="A1087" s="47"/>
      <c r="B1087" s="47"/>
      <c r="C1087" s="47"/>
      <c r="D1087" s="208"/>
      <c r="E1087" s="220"/>
      <c r="F1087" s="220"/>
      <c r="G1087" s="220"/>
      <c r="H1087" s="220"/>
      <c r="I1087" s="220"/>
      <c r="J1087" s="220"/>
      <c r="K1087" s="220"/>
      <c r="M1087" s="208"/>
      <c r="N1087" s="208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8"/>
      <c r="Y1087" s="208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</row>
    <row r="1088" spans="1:49" s="207" customFormat="1" x14ac:dyDescent="0.25">
      <c r="A1088" s="47"/>
      <c r="B1088" s="47"/>
      <c r="C1088" s="47"/>
      <c r="D1088" s="208"/>
      <c r="E1088" s="220"/>
      <c r="F1088" s="220"/>
      <c r="G1088" s="220"/>
      <c r="H1088" s="220"/>
      <c r="I1088" s="220"/>
      <c r="J1088" s="220"/>
      <c r="K1088" s="220"/>
      <c r="M1088" s="208"/>
      <c r="N1088" s="208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8"/>
      <c r="Y1088" s="208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</row>
    <row r="1089" spans="1:49" s="207" customFormat="1" x14ac:dyDescent="0.25">
      <c r="A1089" s="47"/>
      <c r="B1089" s="47"/>
      <c r="C1089" s="47"/>
      <c r="D1089" s="208"/>
      <c r="E1089" s="220"/>
      <c r="F1089" s="220"/>
      <c r="G1089" s="220"/>
      <c r="H1089" s="220"/>
      <c r="I1089" s="220"/>
      <c r="J1089" s="220"/>
      <c r="K1089" s="220"/>
      <c r="M1089" s="208"/>
      <c r="N1089" s="208"/>
      <c r="O1089" s="208"/>
      <c r="P1089" s="208"/>
      <c r="Q1089" s="208"/>
      <c r="R1089" s="208"/>
      <c r="S1089" s="208"/>
      <c r="T1089" s="208"/>
      <c r="U1089" s="208"/>
      <c r="V1089" s="208"/>
      <c r="W1089" s="208"/>
      <c r="X1089" s="208"/>
      <c r="Y1089" s="208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</row>
    <row r="1090" spans="1:49" s="207" customFormat="1" x14ac:dyDescent="0.25">
      <c r="A1090" s="47"/>
      <c r="B1090" s="47"/>
      <c r="C1090" s="47"/>
      <c r="D1090" s="208"/>
      <c r="E1090" s="220"/>
      <c r="F1090" s="220"/>
      <c r="G1090" s="220"/>
      <c r="H1090" s="220"/>
      <c r="I1090" s="220"/>
      <c r="J1090" s="220"/>
      <c r="K1090" s="220"/>
      <c r="M1090" s="208"/>
      <c r="N1090" s="208"/>
      <c r="O1090" s="208"/>
      <c r="P1090" s="208"/>
      <c r="Q1090" s="208"/>
      <c r="R1090" s="208"/>
      <c r="S1090" s="208"/>
      <c r="T1090" s="208"/>
      <c r="U1090" s="208"/>
      <c r="V1090" s="208"/>
      <c r="W1090" s="208"/>
      <c r="X1090" s="208"/>
      <c r="Y1090" s="208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</row>
    <row r="1091" spans="1:49" s="207" customFormat="1" x14ac:dyDescent="0.25">
      <c r="A1091" s="47"/>
      <c r="B1091" s="47"/>
      <c r="C1091" s="47"/>
      <c r="D1091" s="208"/>
      <c r="E1091" s="220"/>
      <c r="F1091" s="220"/>
      <c r="G1091" s="220"/>
      <c r="H1091" s="220"/>
      <c r="I1091" s="220"/>
      <c r="J1091" s="220"/>
      <c r="K1091" s="220"/>
      <c r="M1091" s="208"/>
      <c r="N1091" s="208"/>
      <c r="O1091" s="208"/>
      <c r="P1091" s="208"/>
      <c r="Q1091" s="208"/>
      <c r="R1091" s="208"/>
      <c r="S1091" s="208"/>
      <c r="T1091" s="208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</row>
    <row r="1092" spans="1:49" s="207" customFormat="1" x14ac:dyDescent="0.25">
      <c r="A1092" s="47"/>
      <c r="B1092" s="47"/>
      <c r="C1092" s="47"/>
      <c r="D1092" s="208"/>
      <c r="E1092" s="220"/>
      <c r="F1092" s="220"/>
      <c r="G1092" s="220"/>
      <c r="H1092" s="220"/>
      <c r="I1092" s="220"/>
      <c r="J1092" s="220"/>
      <c r="K1092" s="220"/>
      <c r="M1092" s="208"/>
      <c r="N1092" s="208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</row>
    <row r="1093" spans="1:49" s="207" customFormat="1" x14ac:dyDescent="0.25">
      <c r="A1093" s="47"/>
      <c r="B1093" s="47"/>
      <c r="C1093" s="47"/>
      <c r="D1093" s="208"/>
      <c r="E1093" s="220"/>
      <c r="F1093" s="220"/>
      <c r="G1093" s="220"/>
      <c r="H1093" s="220"/>
      <c r="I1093" s="220"/>
      <c r="J1093" s="220"/>
      <c r="K1093" s="220"/>
      <c r="M1093" s="208"/>
      <c r="N1093" s="208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</row>
    <row r="1094" spans="1:49" s="207" customFormat="1" x14ac:dyDescent="0.25">
      <c r="A1094" s="47"/>
      <c r="B1094" s="47"/>
      <c r="C1094" s="47"/>
      <c r="D1094" s="208"/>
      <c r="E1094" s="220"/>
      <c r="F1094" s="220"/>
      <c r="G1094" s="220"/>
      <c r="H1094" s="220"/>
      <c r="I1094" s="220"/>
      <c r="J1094" s="220"/>
      <c r="K1094" s="220"/>
      <c r="M1094" s="208"/>
      <c r="N1094" s="208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</row>
    <row r="1095" spans="1:49" s="207" customFormat="1" x14ac:dyDescent="0.25">
      <c r="A1095" s="47"/>
      <c r="B1095" s="47"/>
      <c r="C1095" s="47"/>
      <c r="D1095" s="208"/>
      <c r="E1095" s="220"/>
      <c r="F1095" s="220"/>
      <c r="G1095" s="220"/>
      <c r="H1095" s="220"/>
      <c r="I1095" s="220"/>
      <c r="J1095" s="220"/>
      <c r="K1095" s="220"/>
      <c r="M1095" s="208"/>
      <c r="N1095" s="208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</row>
    <row r="1096" spans="1:49" s="207" customFormat="1" x14ac:dyDescent="0.25">
      <c r="A1096" s="47"/>
      <c r="B1096" s="47"/>
      <c r="C1096" s="47"/>
      <c r="D1096" s="208"/>
      <c r="E1096" s="220"/>
      <c r="F1096" s="220"/>
      <c r="G1096" s="220"/>
      <c r="H1096" s="220"/>
      <c r="I1096" s="220"/>
      <c r="J1096" s="220"/>
      <c r="K1096" s="220"/>
      <c r="M1096" s="208"/>
      <c r="N1096" s="208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</row>
    <row r="1097" spans="1:49" s="207" customFormat="1" x14ac:dyDescent="0.25">
      <c r="A1097" s="47"/>
      <c r="B1097" s="47"/>
      <c r="C1097" s="47"/>
      <c r="D1097" s="208"/>
      <c r="E1097" s="220"/>
      <c r="F1097" s="220"/>
      <c r="G1097" s="220"/>
      <c r="H1097" s="220"/>
      <c r="I1097" s="220"/>
      <c r="J1097" s="220"/>
      <c r="K1097" s="220"/>
      <c r="M1097" s="208"/>
      <c r="N1097" s="208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</row>
    <row r="1098" spans="1:49" s="207" customFormat="1" x14ac:dyDescent="0.25">
      <c r="A1098" s="47"/>
      <c r="B1098" s="47"/>
      <c r="C1098" s="47"/>
      <c r="D1098" s="208"/>
      <c r="E1098" s="220"/>
      <c r="F1098" s="220"/>
      <c r="G1098" s="220"/>
      <c r="H1098" s="220"/>
      <c r="I1098" s="220"/>
      <c r="J1098" s="220"/>
      <c r="K1098" s="220"/>
      <c r="M1098" s="208"/>
      <c r="N1098" s="208"/>
      <c r="O1098" s="208"/>
      <c r="P1098" s="208"/>
      <c r="Q1098" s="208"/>
      <c r="R1098" s="208"/>
      <c r="S1098" s="208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</row>
    <row r="1099" spans="1:49" s="207" customFormat="1" x14ac:dyDescent="0.25">
      <c r="A1099" s="47"/>
      <c r="B1099" s="47"/>
      <c r="C1099" s="47"/>
      <c r="D1099" s="208"/>
      <c r="E1099" s="220"/>
      <c r="F1099" s="220"/>
      <c r="G1099" s="220"/>
      <c r="H1099" s="220"/>
      <c r="I1099" s="220"/>
      <c r="J1099" s="220"/>
      <c r="K1099" s="220"/>
      <c r="M1099" s="208"/>
      <c r="N1099" s="208"/>
      <c r="O1099" s="208"/>
      <c r="P1099" s="208"/>
      <c r="Q1099" s="208"/>
      <c r="R1099" s="208"/>
      <c r="S1099" s="208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</row>
    <row r="1100" spans="1:49" s="207" customFormat="1" x14ac:dyDescent="0.25">
      <c r="A1100" s="47"/>
      <c r="B1100" s="47"/>
      <c r="C1100" s="47"/>
      <c r="D1100" s="208"/>
      <c r="E1100" s="220"/>
      <c r="F1100" s="220"/>
      <c r="G1100" s="220"/>
      <c r="H1100" s="220"/>
      <c r="I1100" s="220"/>
      <c r="J1100" s="220"/>
      <c r="K1100" s="220"/>
      <c r="M1100" s="208"/>
      <c r="N1100" s="208"/>
      <c r="O1100" s="208"/>
      <c r="P1100" s="208"/>
      <c r="Q1100" s="208"/>
      <c r="R1100" s="208"/>
      <c r="S1100" s="208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</row>
    <row r="1101" spans="1:49" s="207" customFormat="1" x14ac:dyDescent="0.25">
      <c r="A1101" s="47"/>
      <c r="B1101" s="47"/>
      <c r="C1101" s="47"/>
      <c r="D1101" s="208"/>
      <c r="E1101" s="220"/>
      <c r="F1101" s="220"/>
      <c r="G1101" s="220"/>
      <c r="H1101" s="220"/>
      <c r="I1101" s="220"/>
      <c r="J1101" s="220"/>
      <c r="K1101" s="220"/>
      <c r="M1101" s="208"/>
      <c r="N1101" s="208"/>
      <c r="O1101" s="208"/>
      <c r="P1101" s="208"/>
      <c r="Q1101" s="208"/>
      <c r="R1101" s="208"/>
      <c r="S1101" s="208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</row>
    <row r="1102" spans="1:49" s="207" customFormat="1" x14ac:dyDescent="0.25">
      <c r="A1102" s="47"/>
      <c r="B1102" s="47"/>
      <c r="C1102" s="47"/>
      <c r="D1102" s="208"/>
      <c r="E1102" s="220"/>
      <c r="F1102" s="220"/>
      <c r="G1102" s="220"/>
      <c r="H1102" s="220"/>
      <c r="I1102" s="220"/>
      <c r="J1102" s="220"/>
      <c r="K1102" s="220"/>
      <c r="M1102" s="208"/>
      <c r="N1102" s="208"/>
      <c r="O1102" s="208"/>
      <c r="P1102" s="208"/>
      <c r="Q1102" s="208"/>
      <c r="R1102" s="208"/>
      <c r="S1102" s="208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</row>
    <row r="1103" spans="1:49" s="207" customFormat="1" x14ac:dyDescent="0.25">
      <c r="A1103" s="47"/>
      <c r="B1103" s="47"/>
      <c r="C1103" s="47"/>
      <c r="D1103" s="208"/>
      <c r="E1103" s="220"/>
      <c r="F1103" s="220"/>
      <c r="G1103" s="220"/>
      <c r="H1103" s="220"/>
      <c r="I1103" s="220"/>
      <c r="J1103" s="220"/>
      <c r="K1103" s="220"/>
      <c r="M1103" s="208"/>
      <c r="N1103" s="208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</row>
    <row r="1104" spans="1:49" s="207" customFormat="1" x14ac:dyDescent="0.25">
      <c r="A1104" s="47"/>
      <c r="B1104" s="47"/>
      <c r="C1104" s="47"/>
      <c r="D1104" s="208"/>
      <c r="E1104" s="220"/>
      <c r="F1104" s="220"/>
      <c r="G1104" s="220"/>
      <c r="H1104" s="220"/>
      <c r="I1104" s="220"/>
      <c r="J1104" s="220"/>
      <c r="K1104" s="220"/>
      <c r="M1104" s="208"/>
      <c r="N1104" s="208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</row>
    <row r="1105" spans="1:49" s="207" customFormat="1" x14ac:dyDescent="0.25">
      <c r="A1105" s="47"/>
      <c r="B1105" s="47"/>
      <c r="C1105" s="47"/>
      <c r="D1105" s="208"/>
      <c r="E1105" s="220"/>
      <c r="F1105" s="220"/>
      <c r="G1105" s="220"/>
      <c r="H1105" s="220"/>
      <c r="I1105" s="220"/>
      <c r="J1105" s="220"/>
      <c r="K1105" s="220"/>
      <c r="M1105" s="208"/>
      <c r="N1105" s="208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</row>
    <row r="1106" spans="1:49" s="207" customFormat="1" x14ac:dyDescent="0.25">
      <c r="A1106" s="47"/>
      <c r="B1106" s="47"/>
      <c r="C1106" s="47"/>
      <c r="D1106" s="208"/>
      <c r="E1106" s="220"/>
      <c r="F1106" s="220"/>
      <c r="G1106" s="220"/>
      <c r="H1106" s="220"/>
      <c r="I1106" s="220"/>
      <c r="J1106" s="220"/>
      <c r="K1106" s="220"/>
      <c r="M1106" s="208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</row>
    <row r="1107" spans="1:49" s="207" customFormat="1" x14ac:dyDescent="0.25">
      <c r="A1107" s="47"/>
      <c r="B1107" s="47"/>
      <c r="C1107" s="47"/>
      <c r="D1107" s="208"/>
      <c r="E1107" s="220"/>
      <c r="F1107" s="220"/>
      <c r="G1107" s="220"/>
      <c r="H1107" s="220"/>
      <c r="I1107" s="220"/>
      <c r="J1107" s="220"/>
      <c r="K1107" s="220"/>
      <c r="M1107" s="208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</row>
    <row r="1108" spans="1:49" s="207" customFormat="1" x14ac:dyDescent="0.25">
      <c r="A1108" s="47"/>
      <c r="B1108" s="47"/>
      <c r="C1108" s="47"/>
      <c r="D1108" s="208"/>
      <c r="E1108" s="220"/>
      <c r="F1108" s="220"/>
      <c r="G1108" s="220"/>
      <c r="H1108" s="220"/>
      <c r="I1108" s="220"/>
      <c r="J1108" s="220"/>
      <c r="K1108" s="220"/>
      <c r="M1108" s="208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</row>
    <row r="1109" spans="1:49" s="207" customFormat="1" x14ac:dyDescent="0.25">
      <c r="A1109" s="47"/>
      <c r="B1109" s="47"/>
      <c r="C1109" s="47"/>
      <c r="D1109" s="208"/>
      <c r="E1109" s="220"/>
      <c r="F1109" s="220"/>
      <c r="G1109" s="220"/>
      <c r="H1109" s="220"/>
      <c r="I1109" s="220"/>
      <c r="J1109" s="220"/>
      <c r="K1109" s="220"/>
      <c r="M1109" s="208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208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</row>
    <row r="1110" spans="1:49" s="207" customFormat="1" x14ac:dyDescent="0.25">
      <c r="A1110" s="47"/>
      <c r="B1110" s="47"/>
      <c r="C1110" s="47"/>
      <c r="D1110" s="208"/>
      <c r="E1110" s="220"/>
      <c r="F1110" s="220"/>
      <c r="G1110" s="220"/>
      <c r="H1110" s="220"/>
      <c r="I1110" s="220"/>
      <c r="J1110" s="220"/>
      <c r="K1110" s="220"/>
      <c r="M1110" s="208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208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</row>
    <row r="1111" spans="1:49" s="207" customFormat="1" x14ac:dyDescent="0.25">
      <c r="A1111" s="47"/>
      <c r="B1111" s="47"/>
      <c r="C1111" s="47"/>
      <c r="D1111" s="208"/>
      <c r="E1111" s="220"/>
      <c r="F1111" s="220"/>
      <c r="G1111" s="220"/>
      <c r="H1111" s="220"/>
      <c r="I1111" s="220"/>
      <c r="J1111" s="220"/>
      <c r="K1111" s="220"/>
      <c r="M1111" s="208"/>
      <c r="N1111" s="208"/>
      <c r="O1111" s="208"/>
      <c r="P1111" s="208"/>
      <c r="Q1111" s="208"/>
      <c r="R1111" s="208"/>
      <c r="S1111" s="208"/>
      <c r="T1111" s="208"/>
      <c r="U1111" s="208"/>
      <c r="V1111" s="208"/>
      <c r="W1111" s="208"/>
      <c r="X1111" s="208"/>
      <c r="Y1111" s="208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</row>
    <row r="1112" spans="1:49" s="207" customFormat="1" x14ac:dyDescent="0.25">
      <c r="A1112" s="47"/>
      <c r="B1112" s="47"/>
      <c r="C1112" s="47"/>
      <c r="D1112" s="208"/>
      <c r="E1112" s="220"/>
      <c r="F1112" s="220"/>
      <c r="G1112" s="220"/>
      <c r="H1112" s="220"/>
      <c r="I1112" s="220"/>
      <c r="J1112" s="220"/>
      <c r="K1112" s="220"/>
      <c r="M1112" s="208"/>
      <c r="N1112" s="208"/>
      <c r="O1112" s="208"/>
      <c r="P1112" s="208"/>
      <c r="Q1112" s="208"/>
      <c r="R1112" s="208"/>
      <c r="S1112" s="208"/>
      <c r="T1112" s="208"/>
      <c r="U1112" s="208"/>
      <c r="V1112" s="208"/>
      <c r="W1112" s="208"/>
      <c r="X1112" s="208"/>
      <c r="Y1112" s="208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</row>
    <row r="1113" spans="1:49" s="207" customFormat="1" x14ac:dyDescent="0.25">
      <c r="A1113" s="47"/>
      <c r="B1113" s="47"/>
      <c r="C1113" s="47"/>
      <c r="D1113" s="208"/>
      <c r="E1113" s="220"/>
      <c r="F1113" s="220"/>
      <c r="G1113" s="220"/>
      <c r="H1113" s="220"/>
      <c r="I1113" s="220"/>
      <c r="J1113" s="220"/>
      <c r="K1113" s="220"/>
      <c r="M1113" s="208"/>
      <c r="N1113" s="208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</row>
    <row r="1114" spans="1:49" s="207" customFormat="1" x14ac:dyDescent="0.25">
      <c r="A1114" s="47"/>
      <c r="B1114" s="47"/>
      <c r="C1114" s="47"/>
      <c r="D1114" s="208"/>
      <c r="E1114" s="220"/>
      <c r="F1114" s="220"/>
      <c r="G1114" s="220"/>
      <c r="H1114" s="220"/>
      <c r="I1114" s="220"/>
      <c r="J1114" s="220"/>
      <c r="K1114" s="220"/>
      <c r="M1114" s="208"/>
      <c r="N1114" s="208"/>
      <c r="O1114" s="208"/>
      <c r="P1114" s="208"/>
      <c r="Q1114" s="208"/>
      <c r="R1114" s="208"/>
      <c r="S1114" s="208"/>
      <c r="T1114" s="208"/>
      <c r="U1114" s="208"/>
      <c r="V1114" s="208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</row>
    <row r="1115" spans="1:49" s="207" customFormat="1" x14ac:dyDescent="0.25">
      <c r="A1115" s="47"/>
      <c r="B1115" s="47"/>
      <c r="C1115" s="47"/>
      <c r="D1115" s="208"/>
      <c r="E1115" s="220"/>
      <c r="F1115" s="220"/>
      <c r="G1115" s="220"/>
      <c r="H1115" s="220"/>
      <c r="I1115" s="220"/>
      <c r="J1115" s="220"/>
      <c r="K1115" s="220"/>
      <c r="M1115" s="208"/>
      <c r="N1115" s="208"/>
      <c r="O1115" s="208"/>
      <c r="P1115" s="208"/>
      <c r="Q1115" s="208"/>
      <c r="R1115" s="208"/>
      <c r="S1115" s="208"/>
      <c r="T1115" s="208"/>
      <c r="U1115" s="208"/>
      <c r="V1115" s="208"/>
      <c r="W1115" s="208"/>
      <c r="X1115" s="208"/>
      <c r="Y1115" s="208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</row>
    <row r="1116" spans="1:49" s="207" customFormat="1" x14ac:dyDescent="0.25">
      <c r="A1116" s="47"/>
      <c r="B1116" s="47"/>
      <c r="C1116" s="47"/>
      <c r="D1116" s="208"/>
      <c r="E1116" s="220"/>
      <c r="F1116" s="220"/>
      <c r="G1116" s="220"/>
      <c r="H1116" s="220"/>
      <c r="I1116" s="220"/>
      <c r="J1116" s="220"/>
      <c r="K1116" s="220"/>
      <c r="M1116" s="208"/>
      <c r="N1116" s="208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8"/>
      <c r="Y1116" s="208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</row>
    <row r="1117" spans="1:49" s="207" customFormat="1" x14ac:dyDescent="0.25">
      <c r="A1117" s="47"/>
      <c r="B1117" s="47"/>
      <c r="C1117" s="47"/>
      <c r="D1117" s="208"/>
      <c r="E1117" s="220"/>
      <c r="F1117" s="220"/>
      <c r="G1117" s="220"/>
      <c r="H1117" s="220"/>
      <c r="I1117" s="220"/>
      <c r="J1117" s="220"/>
      <c r="K1117" s="220"/>
      <c r="M1117" s="208"/>
      <c r="N1117" s="208"/>
      <c r="O1117" s="208"/>
      <c r="P1117" s="208"/>
      <c r="Q1117" s="208"/>
      <c r="R1117" s="208"/>
      <c r="S1117" s="208"/>
      <c r="T1117" s="208"/>
      <c r="U1117" s="208"/>
      <c r="V1117" s="208"/>
      <c r="W1117" s="208"/>
      <c r="X1117" s="208"/>
      <c r="Y1117" s="208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</row>
    <row r="1118" spans="1:49" s="207" customFormat="1" x14ac:dyDescent="0.25">
      <c r="A1118" s="47"/>
      <c r="B1118" s="47"/>
      <c r="C1118" s="47"/>
      <c r="D1118" s="208"/>
      <c r="E1118" s="220"/>
      <c r="F1118" s="220"/>
      <c r="G1118" s="220"/>
      <c r="H1118" s="220"/>
      <c r="I1118" s="220"/>
      <c r="J1118" s="220"/>
      <c r="K1118" s="220"/>
      <c r="M1118" s="208"/>
      <c r="N1118" s="208"/>
      <c r="O1118" s="208"/>
      <c r="P1118" s="208"/>
      <c r="Q1118" s="208"/>
      <c r="R1118" s="208"/>
      <c r="S1118" s="208"/>
      <c r="T1118" s="208"/>
      <c r="U1118" s="208"/>
      <c r="V1118" s="208"/>
      <c r="W1118" s="208"/>
      <c r="X1118" s="208"/>
      <c r="Y1118" s="208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</row>
    <row r="1119" spans="1:49" s="207" customFormat="1" x14ac:dyDescent="0.25">
      <c r="A1119" s="47"/>
      <c r="B1119" s="47"/>
      <c r="C1119" s="47"/>
      <c r="D1119" s="208"/>
      <c r="E1119" s="220"/>
      <c r="F1119" s="220"/>
      <c r="G1119" s="220"/>
      <c r="H1119" s="220"/>
      <c r="I1119" s="220"/>
      <c r="J1119" s="220"/>
      <c r="K1119" s="220"/>
      <c r="M1119" s="208"/>
      <c r="N1119" s="208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</row>
    <row r="1120" spans="1:49" s="207" customFormat="1" x14ac:dyDescent="0.25">
      <c r="A1120" s="47"/>
      <c r="B1120" s="47"/>
      <c r="C1120" s="47"/>
      <c r="D1120" s="208"/>
      <c r="E1120" s="220"/>
      <c r="F1120" s="220"/>
      <c r="G1120" s="220"/>
      <c r="H1120" s="220"/>
      <c r="I1120" s="220"/>
      <c r="J1120" s="220"/>
      <c r="K1120" s="220"/>
      <c r="M1120" s="208"/>
      <c r="N1120" s="208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8"/>
      <c r="Y1120" s="208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</row>
    <row r="1121" spans="1:49" s="207" customFormat="1" x14ac:dyDescent="0.25">
      <c r="A1121" s="47"/>
      <c r="B1121" s="47"/>
      <c r="C1121" s="47"/>
      <c r="D1121" s="208"/>
      <c r="E1121" s="220"/>
      <c r="F1121" s="220"/>
      <c r="G1121" s="220"/>
      <c r="H1121" s="220"/>
      <c r="I1121" s="220"/>
      <c r="J1121" s="220"/>
      <c r="K1121" s="220"/>
      <c r="M1121" s="208"/>
      <c r="N1121" s="208"/>
      <c r="O1121" s="208"/>
      <c r="P1121" s="208"/>
      <c r="Q1121" s="208"/>
      <c r="R1121" s="208"/>
      <c r="S1121" s="208"/>
      <c r="T1121" s="208"/>
      <c r="U1121" s="208"/>
      <c r="V1121" s="208"/>
      <c r="W1121" s="208"/>
      <c r="X1121" s="208"/>
      <c r="Y1121" s="208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</row>
    <row r="1122" spans="1:49" s="207" customFormat="1" x14ac:dyDescent="0.25">
      <c r="A1122" s="47"/>
      <c r="B1122" s="47"/>
      <c r="C1122" s="47"/>
      <c r="D1122" s="208"/>
      <c r="E1122" s="220"/>
      <c r="F1122" s="220"/>
      <c r="G1122" s="220"/>
      <c r="H1122" s="220"/>
      <c r="I1122" s="220"/>
      <c r="J1122" s="220"/>
      <c r="K1122" s="220"/>
      <c r="M1122" s="208"/>
      <c r="N1122" s="208"/>
      <c r="O1122" s="208"/>
      <c r="P1122" s="208"/>
      <c r="Q1122" s="208"/>
      <c r="R1122" s="208"/>
      <c r="S1122" s="208"/>
      <c r="T1122" s="208"/>
      <c r="U1122" s="208"/>
      <c r="V1122" s="208"/>
      <c r="W1122" s="208"/>
      <c r="X1122" s="208"/>
      <c r="Y1122" s="208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</row>
    <row r="1123" spans="1:49" s="207" customFormat="1" x14ac:dyDescent="0.25">
      <c r="A1123" s="47"/>
      <c r="B1123" s="47"/>
      <c r="C1123" s="47"/>
      <c r="D1123" s="208"/>
      <c r="E1123" s="220"/>
      <c r="F1123" s="220"/>
      <c r="G1123" s="220"/>
      <c r="H1123" s="220"/>
      <c r="I1123" s="220"/>
      <c r="J1123" s="220"/>
      <c r="K1123" s="220"/>
      <c r="M1123" s="208"/>
      <c r="N1123" s="208"/>
      <c r="O1123" s="208"/>
      <c r="P1123" s="208"/>
      <c r="Q1123" s="208"/>
      <c r="R1123" s="208"/>
      <c r="S1123" s="208"/>
      <c r="T1123" s="208"/>
      <c r="U1123" s="208"/>
      <c r="V1123" s="208"/>
      <c r="W1123" s="208"/>
      <c r="X1123" s="208"/>
      <c r="Y1123" s="208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</row>
    <row r="1124" spans="1:49" s="207" customFormat="1" x14ac:dyDescent="0.25">
      <c r="A1124" s="47"/>
      <c r="B1124" s="47"/>
      <c r="C1124" s="47"/>
      <c r="D1124" s="208"/>
      <c r="E1124" s="220"/>
      <c r="F1124" s="220"/>
      <c r="G1124" s="220"/>
      <c r="H1124" s="220"/>
      <c r="I1124" s="220"/>
      <c r="J1124" s="220"/>
      <c r="K1124" s="220"/>
      <c r="M1124" s="208"/>
      <c r="N1124" s="208"/>
      <c r="O1124" s="208"/>
      <c r="P1124" s="208"/>
      <c r="Q1124" s="208"/>
      <c r="R1124" s="208"/>
      <c r="S1124" s="208"/>
      <c r="T1124" s="208"/>
      <c r="U1124" s="208"/>
      <c r="V1124" s="208"/>
      <c r="W1124" s="208"/>
      <c r="X1124" s="208"/>
      <c r="Y1124" s="208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</row>
    <row r="1125" spans="1:49" s="207" customFormat="1" x14ac:dyDescent="0.25">
      <c r="A1125" s="47"/>
      <c r="B1125" s="47"/>
      <c r="C1125" s="47"/>
      <c r="D1125" s="208"/>
      <c r="E1125" s="220"/>
      <c r="F1125" s="220"/>
      <c r="G1125" s="220"/>
      <c r="H1125" s="220"/>
      <c r="I1125" s="220"/>
      <c r="J1125" s="220"/>
      <c r="K1125" s="220"/>
      <c r="M1125" s="208"/>
      <c r="N1125" s="208"/>
      <c r="O1125" s="208"/>
      <c r="P1125" s="208"/>
      <c r="Q1125" s="208"/>
      <c r="R1125" s="208"/>
      <c r="S1125" s="208"/>
      <c r="T1125" s="208"/>
      <c r="U1125" s="208"/>
      <c r="V1125" s="208"/>
      <c r="W1125" s="208"/>
      <c r="X1125" s="208"/>
      <c r="Y1125" s="208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</row>
    <row r="1126" spans="1:49" s="207" customFormat="1" x14ac:dyDescent="0.25">
      <c r="A1126" s="47"/>
      <c r="B1126" s="47"/>
      <c r="C1126" s="47"/>
      <c r="D1126" s="208"/>
      <c r="E1126" s="220"/>
      <c r="F1126" s="220"/>
      <c r="G1126" s="220"/>
      <c r="H1126" s="220"/>
      <c r="I1126" s="220"/>
      <c r="J1126" s="220"/>
      <c r="K1126" s="220"/>
      <c r="M1126" s="208"/>
      <c r="N1126" s="208"/>
      <c r="O1126" s="208"/>
      <c r="P1126" s="208"/>
      <c r="Q1126" s="208"/>
      <c r="R1126" s="208"/>
      <c r="S1126" s="208"/>
      <c r="T1126" s="208"/>
      <c r="U1126" s="208"/>
      <c r="V1126" s="208"/>
      <c r="W1126" s="208"/>
      <c r="X1126" s="208"/>
      <c r="Y1126" s="208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</row>
    <row r="1127" spans="1:49" s="207" customFormat="1" x14ac:dyDescent="0.25">
      <c r="A1127" s="47"/>
      <c r="B1127" s="47"/>
      <c r="C1127" s="47"/>
      <c r="D1127" s="208"/>
      <c r="E1127" s="220"/>
      <c r="F1127" s="220"/>
      <c r="G1127" s="220"/>
      <c r="H1127" s="220"/>
      <c r="I1127" s="220"/>
      <c r="J1127" s="220"/>
      <c r="K1127" s="220"/>
      <c r="M1127" s="208"/>
      <c r="N1127" s="208"/>
      <c r="O1127" s="208"/>
      <c r="P1127" s="208"/>
      <c r="Q1127" s="208"/>
      <c r="R1127" s="208"/>
      <c r="S1127" s="208"/>
      <c r="T1127" s="208"/>
      <c r="U1127" s="208"/>
      <c r="V1127" s="208"/>
      <c r="W1127" s="208"/>
      <c r="X1127" s="208"/>
      <c r="Y1127" s="208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</row>
    <row r="1128" spans="1:49" s="207" customFormat="1" x14ac:dyDescent="0.25">
      <c r="A1128" s="47"/>
      <c r="B1128" s="47"/>
      <c r="C1128" s="47"/>
      <c r="D1128" s="208"/>
      <c r="E1128" s="220"/>
      <c r="F1128" s="220"/>
      <c r="G1128" s="220"/>
      <c r="H1128" s="220"/>
      <c r="I1128" s="220"/>
      <c r="J1128" s="220"/>
      <c r="K1128" s="220"/>
      <c r="M1128" s="208"/>
      <c r="N1128" s="208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8"/>
      <c r="Y1128" s="208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</row>
    <row r="1129" spans="1:49" s="207" customFormat="1" x14ac:dyDescent="0.25">
      <c r="A1129" s="47"/>
      <c r="B1129" s="47"/>
      <c r="C1129" s="47"/>
      <c r="D1129" s="208"/>
      <c r="E1129" s="220"/>
      <c r="F1129" s="220"/>
      <c r="G1129" s="220"/>
      <c r="H1129" s="220"/>
      <c r="I1129" s="220"/>
      <c r="J1129" s="220"/>
      <c r="K1129" s="220"/>
      <c r="M1129" s="208"/>
      <c r="N1129" s="208"/>
      <c r="O1129" s="208"/>
      <c r="P1129" s="208"/>
      <c r="Q1129" s="208"/>
      <c r="R1129" s="208"/>
      <c r="S1129" s="208"/>
      <c r="T1129" s="208"/>
      <c r="U1129" s="208"/>
      <c r="V1129" s="208"/>
      <c r="W1129" s="208"/>
      <c r="X1129" s="208"/>
      <c r="Y1129" s="208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</row>
    <row r="1130" spans="1:49" s="207" customFormat="1" x14ac:dyDescent="0.25">
      <c r="A1130" s="47"/>
      <c r="B1130" s="47"/>
      <c r="C1130" s="47"/>
      <c r="D1130" s="208"/>
      <c r="E1130" s="220"/>
      <c r="F1130" s="220"/>
      <c r="G1130" s="220"/>
      <c r="H1130" s="220"/>
      <c r="I1130" s="220"/>
      <c r="J1130" s="220"/>
      <c r="K1130" s="220"/>
      <c r="M1130" s="208"/>
      <c r="N1130" s="208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8"/>
      <c r="Y1130" s="208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</row>
    <row r="1131" spans="1:49" s="207" customFormat="1" x14ac:dyDescent="0.25">
      <c r="A1131" s="47"/>
      <c r="B1131" s="47"/>
      <c r="C1131" s="47"/>
      <c r="D1131" s="208"/>
      <c r="E1131" s="220"/>
      <c r="F1131" s="220"/>
      <c r="G1131" s="220"/>
      <c r="H1131" s="220"/>
      <c r="I1131" s="220"/>
      <c r="J1131" s="220"/>
      <c r="K1131" s="220"/>
      <c r="M1131" s="208"/>
      <c r="N1131" s="208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8"/>
      <c r="Y1131" s="208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</row>
    <row r="1132" spans="1:49" s="207" customFormat="1" x14ac:dyDescent="0.25">
      <c r="A1132" s="47"/>
      <c r="B1132" s="47"/>
      <c r="C1132" s="47"/>
      <c r="D1132" s="208"/>
      <c r="E1132" s="220"/>
      <c r="F1132" s="220"/>
      <c r="G1132" s="220"/>
      <c r="H1132" s="220"/>
      <c r="I1132" s="220"/>
      <c r="J1132" s="220"/>
      <c r="K1132" s="220"/>
      <c r="M1132" s="208"/>
      <c r="N1132" s="208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</row>
    <row r="1133" spans="1:49" s="207" customFormat="1" x14ac:dyDescent="0.25">
      <c r="A1133" s="47"/>
      <c r="B1133" s="47"/>
      <c r="C1133" s="47"/>
      <c r="D1133" s="208"/>
      <c r="E1133" s="220"/>
      <c r="F1133" s="220"/>
      <c r="G1133" s="220"/>
      <c r="H1133" s="220"/>
      <c r="I1133" s="220"/>
      <c r="J1133" s="220"/>
      <c r="K1133" s="220"/>
      <c r="M1133" s="208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</row>
    <row r="1134" spans="1:49" s="207" customFormat="1" x14ac:dyDescent="0.25">
      <c r="A1134" s="47"/>
      <c r="B1134" s="47"/>
      <c r="C1134" s="47"/>
      <c r="D1134" s="208"/>
      <c r="E1134" s="220"/>
      <c r="F1134" s="220"/>
      <c r="G1134" s="220"/>
      <c r="H1134" s="220"/>
      <c r="I1134" s="220"/>
      <c r="J1134" s="220"/>
      <c r="K1134" s="220"/>
      <c r="M1134" s="208"/>
      <c r="N1134" s="208"/>
      <c r="O1134" s="208"/>
      <c r="P1134" s="208"/>
      <c r="Q1134" s="208"/>
      <c r="R1134" s="208"/>
      <c r="S1134" s="208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</row>
    <row r="1135" spans="1:49" s="207" customFormat="1" x14ac:dyDescent="0.25">
      <c r="A1135" s="47"/>
      <c r="B1135" s="47"/>
      <c r="C1135" s="47"/>
      <c r="D1135" s="208"/>
      <c r="E1135" s="220"/>
      <c r="F1135" s="220"/>
      <c r="G1135" s="220"/>
      <c r="H1135" s="220"/>
      <c r="I1135" s="220"/>
      <c r="J1135" s="220"/>
      <c r="K1135" s="220"/>
      <c r="M1135" s="208"/>
      <c r="N1135" s="208"/>
      <c r="O1135" s="208"/>
      <c r="P1135" s="208"/>
      <c r="Q1135" s="208"/>
      <c r="R1135" s="208"/>
      <c r="S1135" s="208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</row>
    <row r="1136" spans="1:49" s="207" customFormat="1" x14ac:dyDescent="0.25">
      <c r="A1136" s="47"/>
      <c r="B1136" s="47"/>
      <c r="C1136" s="47"/>
      <c r="D1136" s="208"/>
      <c r="E1136" s="220"/>
      <c r="F1136" s="220"/>
      <c r="G1136" s="220"/>
      <c r="H1136" s="220"/>
      <c r="I1136" s="220"/>
      <c r="J1136" s="220"/>
      <c r="K1136" s="220"/>
      <c r="M1136" s="208"/>
      <c r="N1136" s="208"/>
      <c r="O1136" s="208"/>
      <c r="P1136" s="208"/>
      <c r="Q1136" s="208"/>
      <c r="R1136" s="208"/>
      <c r="S1136" s="208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</row>
    <row r="1137" spans="1:49" s="207" customFormat="1" x14ac:dyDescent="0.25">
      <c r="A1137" s="47"/>
      <c r="B1137" s="47"/>
      <c r="C1137" s="47"/>
      <c r="D1137" s="208"/>
      <c r="E1137" s="220"/>
      <c r="F1137" s="220"/>
      <c r="G1137" s="220"/>
      <c r="H1137" s="220"/>
      <c r="I1137" s="220"/>
      <c r="J1137" s="220"/>
      <c r="K1137" s="220"/>
      <c r="M1137" s="208"/>
      <c r="N1137" s="208"/>
      <c r="O1137" s="208"/>
      <c r="P1137" s="208"/>
      <c r="Q1137" s="208"/>
      <c r="R1137" s="208"/>
      <c r="S1137" s="208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</row>
    <row r="1138" spans="1:49" s="207" customFormat="1" x14ac:dyDescent="0.25">
      <c r="A1138" s="47"/>
      <c r="B1138" s="47"/>
      <c r="C1138" s="47"/>
      <c r="D1138" s="208"/>
      <c r="E1138" s="220"/>
      <c r="F1138" s="220"/>
      <c r="G1138" s="220"/>
      <c r="H1138" s="220"/>
      <c r="I1138" s="220"/>
      <c r="J1138" s="220"/>
      <c r="K1138" s="220"/>
      <c r="M1138" s="208"/>
      <c r="N1138" s="208"/>
      <c r="O1138" s="208"/>
      <c r="P1138" s="208"/>
      <c r="Q1138" s="208"/>
      <c r="R1138" s="208"/>
      <c r="S1138" s="208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</row>
    <row r="1139" spans="1:49" s="207" customFormat="1" x14ac:dyDescent="0.25">
      <c r="A1139" s="47"/>
      <c r="B1139" s="47"/>
      <c r="C1139" s="47"/>
      <c r="D1139" s="208"/>
      <c r="E1139" s="220"/>
      <c r="F1139" s="220"/>
      <c r="G1139" s="220"/>
      <c r="H1139" s="220"/>
      <c r="I1139" s="220"/>
      <c r="J1139" s="220"/>
      <c r="K1139" s="220"/>
      <c r="M1139" s="208"/>
      <c r="N1139" s="208"/>
      <c r="O1139" s="208"/>
      <c r="P1139" s="208"/>
      <c r="Q1139" s="208"/>
      <c r="R1139" s="208"/>
      <c r="S1139" s="208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</row>
    <row r="1140" spans="1:49" s="207" customFormat="1" x14ac:dyDescent="0.25">
      <c r="A1140" s="47"/>
      <c r="B1140" s="47"/>
      <c r="C1140" s="47"/>
      <c r="D1140" s="208"/>
      <c r="E1140" s="220"/>
      <c r="F1140" s="220"/>
      <c r="G1140" s="220"/>
      <c r="H1140" s="220"/>
      <c r="I1140" s="220"/>
      <c r="J1140" s="220"/>
      <c r="K1140" s="220"/>
      <c r="M1140" s="208"/>
      <c r="N1140" s="208"/>
      <c r="O1140" s="208"/>
      <c r="P1140" s="208"/>
      <c r="Q1140" s="208"/>
      <c r="R1140" s="208"/>
      <c r="S1140" s="208"/>
      <c r="T1140" s="208"/>
      <c r="U1140" s="208"/>
      <c r="V1140" s="208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</row>
    <row r="1141" spans="1:49" s="207" customFormat="1" x14ac:dyDescent="0.25">
      <c r="A1141" s="47"/>
      <c r="B1141" s="47"/>
      <c r="C1141" s="47"/>
      <c r="D1141" s="208"/>
      <c r="E1141" s="220"/>
      <c r="F1141" s="220"/>
      <c r="G1141" s="220"/>
      <c r="H1141" s="220"/>
      <c r="I1141" s="220"/>
      <c r="J1141" s="220"/>
      <c r="K1141" s="220"/>
      <c r="M1141" s="208"/>
      <c r="N1141" s="208"/>
      <c r="O1141" s="208"/>
      <c r="P1141" s="208"/>
      <c r="Q1141" s="208"/>
      <c r="R1141" s="208"/>
      <c r="S1141" s="208"/>
      <c r="T1141" s="208"/>
      <c r="U1141" s="208"/>
      <c r="V1141" s="208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</row>
    <row r="1142" spans="1:49" s="207" customFormat="1" x14ac:dyDescent="0.25">
      <c r="A1142" s="47"/>
      <c r="B1142" s="47"/>
      <c r="C1142" s="47"/>
      <c r="D1142" s="208"/>
      <c r="E1142" s="220"/>
      <c r="F1142" s="220"/>
      <c r="G1142" s="220"/>
      <c r="H1142" s="220"/>
      <c r="I1142" s="220"/>
      <c r="J1142" s="220"/>
      <c r="K1142" s="220"/>
      <c r="M1142" s="208"/>
      <c r="N1142" s="208"/>
      <c r="O1142" s="208"/>
      <c r="P1142" s="208"/>
      <c r="Q1142" s="208"/>
      <c r="R1142" s="208"/>
      <c r="S1142" s="208"/>
      <c r="T1142" s="208"/>
      <c r="U1142" s="208"/>
      <c r="V1142" s="208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</row>
    <row r="1143" spans="1:49" s="207" customFormat="1" x14ac:dyDescent="0.25">
      <c r="A1143" s="47"/>
      <c r="B1143" s="47"/>
      <c r="C1143" s="47"/>
      <c r="D1143" s="208"/>
      <c r="E1143" s="220"/>
      <c r="F1143" s="220"/>
      <c r="G1143" s="220"/>
      <c r="H1143" s="220"/>
      <c r="I1143" s="220"/>
      <c r="J1143" s="220"/>
      <c r="K1143" s="220"/>
      <c r="M1143" s="208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</row>
    <row r="1144" spans="1:49" s="207" customFormat="1" x14ac:dyDescent="0.25">
      <c r="A1144" s="47"/>
      <c r="B1144" s="47"/>
      <c r="C1144" s="47"/>
      <c r="D1144" s="208"/>
      <c r="E1144" s="220"/>
      <c r="F1144" s="220"/>
      <c r="G1144" s="220"/>
      <c r="H1144" s="220"/>
      <c r="I1144" s="220"/>
      <c r="J1144" s="220"/>
      <c r="K1144" s="220"/>
      <c r="M1144" s="208"/>
      <c r="N1144" s="208"/>
      <c r="O1144" s="208"/>
      <c r="P1144" s="208"/>
      <c r="Q1144" s="208"/>
      <c r="R1144" s="208"/>
      <c r="S1144" s="208"/>
      <c r="T1144" s="208"/>
      <c r="U1144" s="208"/>
      <c r="V1144" s="208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</row>
    <row r="1145" spans="1:49" s="207" customFormat="1" x14ac:dyDescent="0.25">
      <c r="A1145" s="47"/>
      <c r="B1145" s="47"/>
      <c r="C1145" s="47"/>
      <c r="D1145" s="208"/>
      <c r="E1145" s="220"/>
      <c r="F1145" s="220"/>
      <c r="G1145" s="220"/>
      <c r="H1145" s="220"/>
      <c r="I1145" s="220"/>
      <c r="J1145" s="220"/>
      <c r="K1145" s="220"/>
      <c r="M1145" s="208"/>
      <c r="N1145" s="208"/>
      <c r="O1145" s="208"/>
      <c r="P1145" s="208"/>
      <c r="Q1145" s="208"/>
      <c r="R1145" s="208"/>
      <c r="S1145" s="208"/>
      <c r="T1145" s="208"/>
      <c r="U1145" s="208"/>
      <c r="V1145" s="208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</row>
    <row r="1146" spans="1:49" s="207" customFormat="1" x14ac:dyDescent="0.25">
      <c r="A1146" s="47"/>
      <c r="B1146" s="47"/>
      <c r="C1146" s="47"/>
      <c r="D1146" s="208"/>
      <c r="E1146" s="220"/>
      <c r="F1146" s="220"/>
      <c r="G1146" s="220"/>
      <c r="H1146" s="220"/>
      <c r="I1146" s="220"/>
      <c r="J1146" s="220"/>
      <c r="K1146" s="220"/>
      <c r="M1146" s="208"/>
      <c r="N1146" s="208"/>
      <c r="O1146" s="208"/>
      <c r="P1146" s="208"/>
      <c r="Q1146" s="208"/>
      <c r="R1146" s="208"/>
      <c r="S1146" s="208"/>
      <c r="T1146" s="208"/>
      <c r="U1146" s="208"/>
      <c r="V1146" s="208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</row>
    <row r="1147" spans="1:49" s="207" customFormat="1" x14ac:dyDescent="0.25">
      <c r="A1147" s="47"/>
      <c r="B1147" s="47"/>
      <c r="C1147" s="47"/>
      <c r="D1147" s="208"/>
      <c r="E1147" s="220"/>
      <c r="F1147" s="220"/>
      <c r="G1147" s="220"/>
      <c r="H1147" s="220"/>
      <c r="I1147" s="220"/>
      <c r="J1147" s="220"/>
      <c r="K1147" s="220"/>
      <c r="M1147" s="208"/>
      <c r="N1147" s="208"/>
      <c r="O1147" s="208"/>
      <c r="P1147" s="208"/>
      <c r="Q1147" s="208"/>
      <c r="R1147" s="208"/>
      <c r="S1147" s="208"/>
      <c r="T1147" s="208"/>
      <c r="U1147" s="208"/>
      <c r="V1147" s="208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</row>
    <row r="1148" spans="1:49" s="207" customFormat="1" x14ac:dyDescent="0.25">
      <c r="A1148" s="47"/>
      <c r="B1148" s="47"/>
      <c r="C1148" s="47"/>
      <c r="D1148" s="208"/>
      <c r="E1148" s="220"/>
      <c r="F1148" s="220"/>
      <c r="G1148" s="220"/>
      <c r="H1148" s="220"/>
      <c r="I1148" s="220"/>
      <c r="J1148" s="220"/>
      <c r="K1148" s="220"/>
      <c r="M1148" s="208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</row>
    <row r="1149" spans="1:49" s="207" customFormat="1" x14ac:dyDescent="0.25">
      <c r="A1149" s="47"/>
      <c r="B1149" s="47"/>
      <c r="C1149" s="47"/>
      <c r="D1149" s="208"/>
      <c r="E1149" s="220"/>
      <c r="F1149" s="220"/>
      <c r="G1149" s="220"/>
      <c r="H1149" s="220"/>
      <c r="I1149" s="220"/>
      <c r="J1149" s="220"/>
      <c r="K1149" s="220"/>
      <c r="M1149" s="208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208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</row>
    <row r="1150" spans="1:49" s="207" customFormat="1" x14ac:dyDescent="0.25">
      <c r="A1150" s="47"/>
      <c r="B1150" s="47"/>
      <c r="C1150" s="47"/>
      <c r="D1150" s="208"/>
      <c r="E1150" s="220"/>
      <c r="F1150" s="220"/>
      <c r="G1150" s="220"/>
      <c r="H1150" s="220"/>
      <c r="I1150" s="220"/>
      <c r="J1150" s="220"/>
      <c r="K1150" s="220"/>
      <c r="M1150" s="208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208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</row>
    <row r="1151" spans="1:49" s="207" customFormat="1" x14ac:dyDescent="0.25">
      <c r="A1151" s="47"/>
      <c r="B1151" s="47"/>
      <c r="C1151" s="47"/>
      <c r="D1151" s="208"/>
      <c r="E1151" s="220"/>
      <c r="F1151" s="220"/>
      <c r="G1151" s="220"/>
      <c r="H1151" s="220"/>
      <c r="I1151" s="220"/>
      <c r="J1151" s="220"/>
      <c r="K1151" s="220"/>
      <c r="M1151" s="208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</row>
    <row r="1152" spans="1:49" s="207" customFormat="1" x14ac:dyDescent="0.25">
      <c r="A1152" s="47"/>
      <c r="B1152" s="47"/>
      <c r="C1152" s="47"/>
      <c r="D1152" s="208"/>
      <c r="E1152" s="220"/>
      <c r="F1152" s="220"/>
      <c r="G1152" s="220"/>
      <c r="H1152" s="220"/>
      <c r="I1152" s="220"/>
      <c r="J1152" s="220"/>
      <c r="K1152" s="220"/>
      <c r="M1152" s="208"/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</row>
    <row r="1153" spans="1:49" s="207" customFormat="1" x14ac:dyDescent="0.25">
      <c r="A1153" s="47"/>
      <c r="B1153" s="47"/>
      <c r="C1153" s="47"/>
      <c r="D1153" s="208"/>
      <c r="E1153" s="220"/>
      <c r="F1153" s="220"/>
      <c r="G1153" s="220"/>
      <c r="H1153" s="220"/>
      <c r="I1153" s="220"/>
      <c r="J1153" s="220"/>
      <c r="K1153" s="220"/>
      <c r="M1153" s="208"/>
      <c r="N1153" s="208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</row>
    <row r="1154" spans="1:49" s="207" customFormat="1" x14ac:dyDescent="0.25">
      <c r="A1154" s="47"/>
      <c r="B1154" s="47"/>
      <c r="C1154" s="47"/>
      <c r="D1154" s="208"/>
      <c r="E1154" s="220"/>
      <c r="F1154" s="220"/>
      <c r="G1154" s="220"/>
      <c r="H1154" s="220"/>
      <c r="I1154" s="220"/>
      <c r="J1154" s="220"/>
      <c r="K1154" s="220"/>
      <c r="M1154" s="208"/>
      <c r="N1154" s="208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</row>
    <row r="1155" spans="1:49" s="207" customFormat="1" x14ac:dyDescent="0.25">
      <c r="A1155" s="47"/>
      <c r="B1155" s="47"/>
      <c r="C1155" s="47"/>
      <c r="D1155" s="208"/>
      <c r="E1155" s="220"/>
      <c r="F1155" s="220"/>
      <c r="G1155" s="220"/>
      <c r="H1155" s="220"/>
      <c r="I1155" s="220"/>
      <c r="J1155" s="220"/>
      <c r="K1155" s="220"/>
      <c r="M1155" s="208"/>
      <c r="N1155" s="208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</row>
    <row r="1156" spans="1:49" s="207" customFormat="1" x14ac:dyDescent="0.25">
      <c r="A1156" s="47"/>
      <c r="B1156" s="47"/>
      <c r="C1156" s="47"/>
      <c r="D1156" s="208"/>
      <c r="E1156" s="220"/>
      <c r="F1156" s="220"/>
      <c r="G1156" s="220"/>
      <c r="H1156" s="220"/>
      <c r="I1156" s="220"/>
      <c r="J1156" s="220"/>
      <c r="K1156" s="220"/>
      <c r="M1156" s="208"/>
      <c r="N1156" s="208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</row>
    <row r="1157" spans="1:49" s="207" customFormat="1" x14ac:dyDescent="0.25">
      <c r="A1157" s="47"/>
      <c r="B1157" s="47"/>
      <c r="C1157" s="47"/>
      <c r="D1157" s="208"/>
      <c r="E1157" s="220"/>
      <c r="F1157" s="220"/>
      <c r="G1157" s="220"/>
      <c r="H1157" s="220"/>
      <c r="I1157" s="220"/>
      <c r="J1157" s="220"/>
      <c r="K1157" s="220"/>
      <c r="M1157" s="208"/>
      <c r="N1157" s="208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</row>
    <row r="1158" spans="1:49" s="207" customFormat="1" x14ac:dyDescent="0.25">
      <c r="A1158" s="47"/>
      <c r="B1158" s="47"/>
      <c r="C1158" s="47"/>
      <c r="D1158" s="208"/>
      <c r="E1158" s="220"/>
      <c r="F1158" s="220"/>
      <c r="G1158" s="220"/>
      <c r="H1158" s="220"/>
      <c r="I1158" s="220"/>
      <c r="J1158" s="220"/>
      <c r="K1158" s="220"/>
      <c r="M1158" s="208"/>
      <c r="N1158" s="208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</row>
    <row r="1159" spans="1:49" s="207" customFormat="1" x14ac:dyDescent="0.25">
      <c r="A1159" s="47"/>
      <c r="B1159" s="47"/>
      <c r="C1159" s="47"/>
      <c r="D1159" s="208"/>
      <c r="E1159" s="220"/>
      <c r="F1159" s="220"/>
      <c r="G1159" s="220"/>
      <c r="H1159" s="220"/>
      <c r="I1159" s="220"/>
      <c r="J1159" s="220"/>
      <c r="K1159" s="220"/>
      <c r="M1159" s="208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</row>
    <row r="1160" spans="1:49" s="207" customFormat="1" x14ac:dyDescent="0.25">
      <c r="A1160" s="47"/>
      <c r="B1160" s="47"/>
      <c r="C1160" s="47"/>
      <c r="D1160" s="208"/>
      <c r="E1160" s="220"/>
      <c r="F1160" s="220"/>
      <c r="G1160" s="220"/>
      <c r="H1160" s="220"/>
      <c r="I1160" s="220"/>
      <c r="J1160" s="220"/>
      <c r="K1160" s="220"/>
      <c r="M1160" s="208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</row>
    <row r="1161" spans="1:49" s="207" customFormat="1" x14ac:dyDescent="0.25">
      <c r="A1161" s="47"/>
      <c r="B1161" s="47"/>
      <c r="C1161" s="47"/>
      <c r="D1161" s="208"/>
      <c r="E1161" s="220"/>
      <c r="F1161" s="220"/>
      <c r="G1161" s="220"/>
      <c r="H1161" s="220"/>
      <c r="I1161" s="220"/>
      <c r="J1161" s="220"/>
      <c r="K1161" s="220"/>
      <c r="M1161" s="208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</row>
    <row r="1162" spans="1:49" s="207" customFormat="1" x14ac:dyDescent="0.25">
      <c r="A1162" s="47"/>
      <c r="B1162" s="47"/>
      <c r="C1162" s="47"/>
      <c r="D1162" s="208"/>
      <c r="E1162" s="220"/>
      <c r="F1162" s="220"/>
      <c r="G1162" s="220"/>
      <c r="H1162" s="220"/>
      <c r="I1162" s="220"/>
      <c r="J1162" s="220"/>
      <c r="K1162" s="220"/>
      <c r="M1162" s="208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</row>
    <row r="1163" spans="1:49" s="207" customFormat="1" x14ac:dyDescent="0.25">
      <c r="A1163" s="47"/>
      <c r="B1163" s="47"/>
      <c r="C1163" s="47"/>
      <c r="D1163" s="208"/>
      <c r="E1163" s="220"/>
      <c r="F1163" s="220"/>
      <c r="G1163" s="220"/>
      <c r="H1163" s="220"/>
      <c r="I1163" s="220"/>
      <c r="J1163" s="220"/>
      <c r="K1163" s="220"/>
      <c r="M1163" s="208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</row>
    <row r="1164" spans="1:49" s="207" customFormat="1" x14ac:dyDescent="0.25">
      <c r="A1164" s="47"/>
      <c r="B1164" s="47"/>
      <c r="C1164" s="47"/>
      <c r="D1164" s="208"/>
      <c r="E1164" s="220"/>
      <c r="F1164" s="220"/>
      <c r="G1164" s="220"/>
      <c r="H1164" s="220"/>
      <c r="I1164" s="220"/>
      <c r="J1164" s="220"/>
      <c r="K1164" s="220"/>
      <c r="M1164" s="208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</row>
    <row r="1165" spans="1:49" s="207" customFormat="1" x14ac:dyDescent="0.25">
      <c r="A1165" s="47"/>
      <c r="B1165" s="47"/>
      <c r="C1165" s="47"/>
      <c r="D1165" s="208"/>
      <c r="E1165" s="220"/>
      <c r="F1165" s="220"/>
      <c r="G1165" s="220"/>
      <c r="H1165" s="220"/>
      <c r="I1165" s="220"/>
      <c r="J1165" s="220"/>
      <c r="K1165" s="220"/>
      <c r="M1165" s="208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</row>
    <row r="1166" spans="1:49" s="207" customFormat="1" x14ac:dyDescent="0.25">
      <c r="A1166" s="47"/>
      <c r="B1166" s="47"/>
      <c r="C1166" s="47"/>
      <c r="D1166" s="208"/>
      <c r="E1166" s="220"/>
      <c r="F1166" s="220"/>
      <c r="G1166" s="220"/>
      <c r="H1166" s="220"/>
      <c r="I1166" s="220"/>
      <c r="J1166" s="220"/>
      <c r="K1166" s="220"/>
      <c r="M1166" s="208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</row>
    <row r="1167" spans="1:49" s="207" customFormat="1" x14ac:dyDescent="0.25">
      <c r="A1167" s="47"/>
      <c r="B1167" s="47"/>
      <c r="C1167" s="47"/>
      <c r="D1167" s="208"/>
      <c r="E1167" s="220"/>
      <c r="F1167" s="220"/>
      <c r="G1167" s="220"/>
      <c r="H1167" s="220"/>
      <c r="I1167" s="220"/>
      <c r="J1167" s="220"/>
      <c r="K1167" s="220"/>
      <c r="M1167" s="208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</row>
    <row r="1168" spans="1:49" s="207" customFormat="1" x14ac:dyDescent="0.25">
      <c r="A1168" s="47"/>
      <c r="B1168" s="47"/>
      <c r="C1168" s="47"/>
      <c r="D1168" s="208"/>
      <c r="E1168" s="220"/>
      <c r="F1168" s="220"/>
      <c r="G1168" s="220"/>
      <c r="H1168" s="220"/>
      <c r="I1168" s="220"/>
      <c r="J1168" s="220"/>
      <c r="K1168" s="220"/>
      <c r="M1168" s="208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</row>
    <row r="1169" spans="1:49" s="207" customFormat="1" x14ac:dyDescent="0.25">
      <c r="A1169" s="47"/>
      <c r="B1169" s="47"/>
      <c r="C1169" s="47"/>
      <c r="D1169" s="208"/>
      <c r="E1169" s="220"/>
      <c r="F1169" s="220"/>
      <c r="G1169" s="220"/>
      <c r="H1169" s="220"/>
      <c r="I1169" s="220"/>
      <c r="J1169" s="220"/>
      <c r="K1169" s="220"/>
      <c r="M1169" s="208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</row>
    <row r="1170" spans="1:49" s="207" customFormat="1" x14ac:dyDescent="0.25">
      <c r="A1170" s="47"/>
      <c r="B1170" s="47"/>
      <c r="C1170" s="47"/>
      <c r="D1170" s="208"/>
      <c r="E1170" s="220"/>
      <c r="F1170" s="220"/>
      <c r="G1170" s="220"/>
      <c r="H1170" s="220"/>
      <c r="I1170" s="220"/>
      <c r="J1170" s="220"/>
      <c r="K1170" s="220"/>
      <c r="M1170" s="208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</row>
    <row r="1171" spans="1:49" s="207" customFormat="1" x14ac:dyDescent="0.25">
      <c r="A1171" s="47"/>
      <c r="B1171" s="47"/>
      <c r="C1171" s="47"/>
      <c r="D1171" s="208"/>
      <c r="E1171" s="220"/>
      <c r="F1171" s="220"/>
      <c r="G1171" s="220"/>
      <c r="H1171" s="220"/>
      <c r="I1171" s="220"/>
      <c r="J1171" s="220"/>
      <c r="K1171" s="220"/>
      <c r="M1171" s="208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</row>
    <row r="1172" spans="1:49" s="207" customFormat="1" x14ac:dyDescent="0.25">
      <c r="A1172" s="47"/>
      <c r="B1172" s="47"/>
      <c r="C1172" s="47"/>
      <c r="D1172" s="208"/>
      <c r="E1172" s="220"/>
      <c r="F1172" s="220"/>
      <c r="G1172" s="220"/>
      <c r="H1172" s="220"/>
      <c r="I1172" s="220"/>
      <c r="J1172" s="220"/>
      <c r="K1172" s="220"/>
      <c r="M1172" s="208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</row>
    <row r="1173" spans="1:49" s="207" customFormat="1" x14ac:dyDescent="0.25">
      <c r="A1173" s="47"/>
      <c r="B1173" s="47"/>
      <c r="C1173" s="47"/>
      <c r="D1173" s="208"/>
      <c r="E1173" s="220"/>
      <c r="F1173" s="220"/>
      <c r="G1173" s="220"/>
      <c r="H1173" s="220"/>
      <c r="I1173" s="220"/>
      <c r="J1173" s="220"/>
      <c r="K1173" s="220"/>
      <c r="M1173" s="208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</row>
    <row r="1174" spans="1:49" s="207" customFormat="1" x14ac:dyDescent="0.25">
      <c r="A1174" s="47"/>
      <c r="B1174" s="47"/>
      <c r="C1174" s="47"/>
      <c r="D1174" s="208"/>
      <c r="E1174" s="220"/>
      <c r="F1174" s="220"/>
      <c r="G1174" s="220"/>
      <c r="H1174" s="220"/>
      <c r="I1174" s="220"/>
      <c r="J1174" s="220"/>
      <c r="K1174" s="220"/>
      <c r="M1174" s="208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</row>
    <row r="1175" spans="1:49" s="207" customFormat="1" x14ac:dyDescent="0.25">
      <c r="A1175" s="47"/>
      <c r="B1175" s="47"/>
      <c r="C1175" s="47"/>
      <c r="D1175" s="208"/>
      <c r="E1175" s="220"/>
      <c r="F1175" s="220"/>
      <c r="G1175" s="220"/>
      <c r="H1175" s="220"/>
      <c r="I1175" s="220"/>
      <c r="J1175" s="220"/>
      <c r="K1175" s="220"/>
      <c r="M1175" s="208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</row>
    <row r="1176" spans="1:49" s="207" customFormat="1" x14ac:dyDescent="0.25">
      <c r="A1176" s="47"/>
      <c r="B1176" s="47"/>
      <c r="C1176" s="47"/>
      <c r="D1176" s="208"/>
      <c r="E1176" s="220"/>
      <c r="F1176" s="220"/>
      <c r="G1176" s="220"/>
      <c r="H1176" s="220"/>
      <c r="I1176" s="220"/>
      <c r="J1176" s="220"/>
      <c r="K1176" s="220"/>
      <c r="M1176" s="208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</row>
    <row r="1177" spans="1:49" s="207" customFormat="1" x14ac:dyDescent="0.25">
      <c r="A1177" s="47"/>
      <c r="B1177" s="47"/>
      <c r="C1177" s="47"/>
      <c r="D1177" s="208"/>
      <c r="E1177" s="220"/>
      <c r="F1177" s="220"/>
      <c r="G1177" s="220"/>
      <c r="H1177" s="220"/>
      <c r="I1177" s="220"/>
      <c r="J1177" s="220"/>
      <c r="K1177" s="220"/>
      <c r="M1177" s="208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</row>
    <row r="1178" spans="1:49" s="207" customFormat="1" x14ac:dyDescent="0.25">
      <c r="A1178" s="47"/>
      <c r="B1178" s="47"/>
      <c r="C1178" s="47"/>
      <c r="D1178" s="208"/>
      <c r="E1178" s="220"/>
      <c r="F1178" s="220"/>
      <c r="G1178" s="220"/>
      <c r="H1178" s="220"/>
      <c r="I1178" s="220"/>
      <c r="J1178" s="220"/>
      <c r="K1178" s="220"/>
      <c r="M1178" s="208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</row>
    <row r="1179" spans="1:49" s="207" customFormat="1" x14ac:dyDescent="0.25">
      <c r="A1179" s="47"/>
      <c r="B1179" s="47"/>
      <c r="C1179" s="47"/>
      <c r="D1179" s="208"/>
      <c r="E1179" s="220"/>
      <c r="F1179" s="220"/>
      <c r="G1179" s="220"/>
      <c r="H1179" s="220"/>
      <c r="I1179" s="220"/>
      <c r="J1179" s="220"/>
      <c r="K1179" s="220"/>
      <c r="M1179" s="208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</row>
    <row r="1180" spans="1:49" s="207" customFormat="1" x14ac:dyDescent="0.25">
      <c r="A1180" s="47"/>
      <c r="B1180" s="47"/>
      <c r="C1180" s="47"/>
      <c r="D1180" s="208"/>
      <c r="E1180" s="220"/>
      <c r="F1180" s="220"/>
      <c r="G1180" s="220"/>
      <c r="H1180" s="220"/>
      <c r="I1180" s="220"/>
      <c r="J1180" s="220"/>
      <c r="K1180" s="220"/>
      <c r="M1180" s="208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</row>
    <row r="1181" spans="1:49" s="207" customFormat="1" x14ac:dyDescent="0.25">
      <c r="A1181" s="47"/>
      <c r="B1181" s="47"/>
      <c r="C1181" s="47"/>
      <c r="D1181" s="208"/>
      <c r="E1181" s="220"/>
      <c r="F1181" s="220"/>
      <c r="G1181" s="220"/>
      <c r="H1181" s="220"/>
      <c r="I1181" s="220"/>
      <c r="J1181" s="220"/>
      <c r="K1181" s="220"/>
      <c r="M1181" s="208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</row>
    <row r="1182" spans="1:49" s="207" customFormat="1" x14ac:dyDescent="0.25">
      <c r="A1182" s="47"/>
      <c r="B1182" s="47"/>
      <c r="C1182" s="47"/>
      <c r="D1182" s="208"/>
      <c r="E1182" s="220"/>
      <c r="F1182" s="220"/>
      <c r="G1182" s="220"/>
      <c r="H1182" s="220"/>
      <c r="I1182" s="220"/>
      <c r="J1182" s="220"/>
      <c r="K1182" s="220"/>
      <c r="M1182" s="208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</row>
    <row r="1183" spans="1:49" s="207" customFormat="1" x14ac:dyDescent="0.25">
      <c r="A1183" s="47"/>
      <c r="B1183" s="47"/>
      <c r="C1183" s="47"/>
      <c r="D1183" s="208"/>
      <c r="E1183" s="220"/>
      <c r="F1183" s="220"/>
      <c r="G1183" s="220"/>
      <c r="H1183" s="220"/>
      <c r="I1183" s="220"/>
      <c r="J1183" s="220"/>
      <c r="K1183" s="220"/>
      <c r="M1183" s="208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</row>
    <row r="1184" spans="1:49" s="207" customFormat="1" x14ac:dyDescent="0.25">
      <c r="A1184" s="47"/>
      <c r="B1184" s="47"/>
      <c r="C1184" s="47"/>
      <c r="D1184" s="208"/>
      <c r="E1184" s="220"/>
      <c r="F1184" s="220"/>
      <c r="G1184" s="220"/>
      <c r="H1184" s="220"/>
      <c r="I1184" s="220"/>
      <c r="J1184" s="220"/>
      <c r="K1184" s="220"/>
      <c r="M1184" s="208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</row>
    <row r="1185" spans="1:49" s="207" customFormat="1" x14ac:dyDescent="0.25">
      <c r="A1185" s="47"/>
      <c r="B1185" s="47"/>
      <c r="C1185" s="47"/>
      <c r="D1185" s="208"/>
      <c r="E1185" s="220"/>
      <c r="F1185" s="220"/>
      <c r="G1185" s="220"/>
      <c r="H1185" s="220"/>
      <c r="I1185" s="220"/>
      <c r="J1185" s="220"/>
      <c r="K1185" s="220"/>
      <c r="M1185" s="208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</row>
    <row r="1186" spans="1:49" s="207" customFormat="1" x14ac:dyDescent="0.25">
      <c r="A1186" s="47"/>
      <c r="B1186" s="47"/>
      <c r="C1186" s="47"/>
      <c r="D1186" s="208"/>
      <c r="E1186" s="220"/>
      <c r="F1186" s="220"/>
      <c r="G1186" s="220"/>
      <c r="H1186" s="220"/>
      <c r="I1186" s="220"/>
      <c r="J1186" s="220"/>
      <c r="K1186" s="220"/>
      <c r="M1186" s="208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</row>
    <row r="1187" spans="1:49" s="207" customFormat="1" x14ac:dyDescent="0.25">
      <c r="A1187" s="47"/>
      <c r="B1187" s="47"/>
      <c r="C1187" s="47"/>
      <c r="D1187" s="208"/>
      <c r="E1187" s="220"/>
      <c r="F1187" s="220"/>
      <c r="G1187" s="220"/>
      <c r="H1187" s="220"/>
      <c r="I1187" s="220"/>
      <c r="J1187" s="220"/>
      <c r="K1187" s="220"/>
      <c r="M1187" s="208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</row>
    <row r="1188" spans="1:49" s="207" customFormat="1" x14ac:dyDescent="0.25">
      <c r="A1188" s="47"/>
      <c r="B1188" s="47"/>
      <c r="C1188" s="47"/>
      <c r="D1188" s="208"/>
      <c r="E1188" s="220"/>
      <c r="F1188" s="220"/>
      <c r="G1188" s="220"/>
      <c r="H1188" s="220"/>
      <c r="I1188" s="220"/>
      <c r="J1188" s="220"/>
      <c r="K1188" s="220"/>
      <c r="M1188" s="208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</row>
    <row r="1189" spans="1:49" s="207" customFormat="1" x14ac:dyDescent="0.25">
      <c r="A1189" s="47"/>
      <c r="B1189" s="47"/>
      <c r="C1189" s="47"/>
      <c r="D1189" s="208"/>
      <c r="E1189" s="220"/>
      <c r="F1189" s="220"/>
      <c r="G1189" s="220"/>
      <c r="H1189" s="220"/>
      <c r="I1189" s="220"/>
      <c r="J1189" s="220"/>
      <c r="K1189" s="220"/>
      <c r="M1189" s="208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</row>
    <row r="1190" spans="1:49" s="207" customFormat="1" x14ac:dyDescent="0.25">
      <c r="A1190" s="47"/>
      <c r="B1190" s="47"/>
      <c r="C1190" s="47"/>
      <c r="D1190" s="208"/>
      <c r="E1190" s="220"/>
      <c r="F1190" s="220"/>
      <c r="G1190" s="220"/>
      <c r="H1190" s="220"/>
      <c r="I1190" s="220"/>
      <c r="J1190" s="220"/>
      <c r="K1190" s="220"/>
      <c r="M1190" s="208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</row>
    <row r="1191" spans="1:49" s="207" customFormat="1" x14ac:dyDescent="0.25">
      <c r="A1191" s="47"/>
      <c r="B1191" s="47"/>
      <c r="C1191" s="47"/>
      <c r="D1191" s="208"/>
      <c r="E1191" s="220"/>
      <c r="F1191" s="220"/>
      <c r="G1191" s="220"/>
      <c r="H1191" s="220"/>
      <c r="I1191" s="220"/>
      <c r="J1191" s="220"/>
      <c r="K1191" s="220"/>
      <c r="M1191" s="208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</row>
    <row r="1192" spans="1:49" s="207" customFormat="1" x14ac:dyDescent="0.25">
      <c r="A1192" s="47"/>
      <c r="B1192" s="47"/>
      <c r="C1192" s="47"/>
      <c r="D1192" s="208"/>
      <c r="E1192" s="220"/>
      <c r="F1192" s="220"/>
      <c r="G1192" s="220"/>
      <c r="H1192" s="220"/>
      <c r="I1192" s="220"/>
      <c r="J1192" s="220"/>
      <c r="K1192" s="220"/>
      <c r="M1192" s="208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</row>
    <row r="1193" spans="1:49" s="207" customFormat="1" x14ac:dyDescent="0.25">
      <c r="A1193" s="47"/>
      <c r="B1193" s="47"/>
      <c r="C1193" s="47"/>
      <c r="D1193" s="208"/>
      <c r="E1193" s="220"/>
      <c r="F1193" s="220"/>
      <c r="G1193" s="220"/>
      <c r="H1193" s="220"/>
      <c r="I1193" s="220"/>
      <c r="J1193" s="220"/>
      <c r="K1193" s="220"/>
      <c r="M1193" s="208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</row>
    <row r="1194" spans="1:49" s="207" customFormat="1" x14ac:dyDescent="0.25">
      <c r="A1194" s="47"/>
      <c r="B1194" s="47"/>
      <c r="C1194" s="47"/>
      <c r="D1194" s="208"/>
      <c r="E1194" s="220"/>
      <c r="F1194" s="220"/>
      <c r="G1194" s="220"/>
      <c r="H1194" s="220"/>
      <c r="I1194" s="220"/>
      <c r="J1194" s="220"/>
      <c r="K1194" s="220"/>
      <c r="M1194" s="208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</row>
    <row r="1195" spans="1:49" s="207" customFormat="1" x14ac:dyDescent="0.25">
      <c r="A1195" s="47"/>
      <c r="B1195" s="47"/>
      <c r="C1195" s="47"/>
      <c r="D1195" s="208"/>
      <c r="E1195" s="220"/>
      <c r="F1195" s="220"/>
      <c r="G1195" s="220"/>
      <c r="H1195" s="220"/>
      <c r="I1195" s="220"/>
      <c r="J1195" s="220"/>
      <c r="K1195" s="220"/>
      <c r="M1195" s="208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</row>
    <row r="1196" spans="1:49" s="207" customFormat="1" x14ac:dyDescent="0.25">
      <c r="A1196" s="47"/>
      <c r="B1196" s="47"/>
      <c r="C1196" s="47"/>
      <c r="D1196" s="208"/>
      <c r="E1196" s="220"/>
      <c r="F1196" s="220"/>
      <c r="G1196" s="220"/>
      <c r="H1196" s="220"/>
      <c r="I1196" s="220"/>
      <c r="J1196" s="220"/>
      <c r="K1196" s="220"/>
      <c r="M1196" s="208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</row>
    <row r="1197" spans="1:49" s="207" customFormat="1" x14ac:dyDescent="0.25">
      <c r="A1197" s="47"/>
      <c r="B1197" s="47"/>
      <c r="C1197" s="47"/>
      <c r="D1197" s="208"/>
      <c r="E1197" s="220"/>
      <c r="F1197" s="220"/>
      <c r="G1197" s="220"/>
      <c r="H1197" s="220"/>
      <c r="I1197" s="220"/>
      <c r="J1197" s="220"/>
      <c r="K1197" s="220"/>
      <c r="M1197" s="208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</row>
    <row r="1198" spans="1:49" s="207" customFormat="1" x14ac:dyDescent="0.25">
      <c r="A1198" s="47"/>
      <c r="B1198" s="47"/>
      <c r="C1198" s="47"/>
      <c r="D1198" s="208"/>
      <c r="E1198" s="220"/>
      <c r="F1198" s="220"/>
      <c r="G1198" s="220"/>
      <c r="H1198" s="220"/>
      <c r="I1198" s="220"/>
      <c r="J1198" s="220"/>
      <c r="K1198" s="220"/>
      <c r="M1198" s="208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</row>
    <row r="1199" spans="1:49" s="207" customFormat="1" x14ac:dyDescent="0.25">
      <c r="A1199" s="47"/>
      <c r="B1199" s="47"/>
      <c r="C1199" s="47"/>
      <c r="D1199" s="208"/>
      <c r="E1199" s="220"/>
      <c r="F1199" s="220"/>
      <c r="G1199" s="220"/>
      <c r="H1199" s="220"/>
      <c r="I1199" s="220"/>
      <c r="J1199" s="220"/>
      <c r="K1199" s="220"/>
      <c r="M1199" s="208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</row>
    <row r="1200" spans="1:49" s="207" customFormat="1" x14ac:dyDescent="0.25">
      <c r="A1200" s="47"/>
      <c r="B1200" s="47"/>
      <c r="C1200" s="47"/>
      <c r="D1200" s="208"/>
      <c r="E1200" s="220"/>
      <c r="F1200" s="220"/>
      <c r="G1200" s="220"/>
      <c r="H1200" s="220"/>
      <c r="I1200" s="220"/>
      <c r="J1200" s="220"/>
      <c r="K1200" s="220"/>
      <c r="M1200" s="208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</row>
    <row r="1201" spans="1:49" s="207" customFormat="1" x14ac:dyDescent="0.25">
      <c r="A1201" s="47"/>
      <c r="B1201" s="47"/>
      <c r="C1201" s="47"/>
      <c r="D1201" s="208"/>
      <c r="E1201" s="220"/>
      <c r="F1201" s="220"/>
      <c r="G1201" s="220"/>
      <c r="H1201" s="220"/>
      <c r="I1201" s="220"/>
      <c r="J1201" s="220"/>
      <c r="K1201" s="220"/>
      <c r="M1201" s="208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</row>
    <row r="1202" spans="1:49" s="207" customFormat="1" x14ac:dyDescent="0.25">
      <c r="A1202" s="47"/>
      <c r="B1202" s="47"/>
      <c r="C1202" s="47"/>
      <c r="D1202" s="208"/>
      <c r="E1202" s="220"/>
      <c r="F1202" s="220"/>
      <c r="G1202" s="220"/>
      <c r="H1202" s="220"/>
      <c r="I1202" s="220"/>
      <c r="J1202" s="220"/>
      <c r="K1202" s="220"/>
      <c r="M1202" s="208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</row>
    <row r="1203" spans="1:49" s="207" customFormat="1" x14ac:dyDescent="0.25">
      <c r="A1203" s="47"/>
      <c r="B1203" s="47"/>
      <c r="C1203" s="47"/>
      <c r="D1203" s="208"/>
      <c r="E1203" s="220"/>
      <c r="F1203" s="220"/>
      <c r="G1203" s="220"/>
      <c r="H1203" s="220"/>
      <c r="I1203" s="220"/>
      <c r="J1203" s="220"/>
      <c r="K1203" s="220"/>
      <c r="M1203" s="208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</row>
    <row r="1204" spans="1:49" s="207" customFormat="1" x14ac:dyDescent="0.25">
      <c r="A1204" s="47"/>
      <c r="B1204" s="47"/>
      <c r="C1204" s="47"/>
      <c r="D1204" s="208"/>
      <c r="E1204" s="220"/>
      <c r="F1204" s="220"/>
      <c r="G1204" s="220"/>
      <c r="H1204" s="220"/>
      <c r="I1204" s="220"/>
      <c r="J1204" s="220"/>
      <c r="K1204" s="220"/>
      <c r="M1204" s="208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</row>
    <row r="1205" spans="1:49" s="207" customFormat="1" x14ac:dyDescent="0.25">
      <c r="A1205" s="47"/>
      <c r="B1205" s="47"/>
      <c r="C1205" s="47"/>
      <c r="D1205" s="208"/>
      <c r="E1205" s="220"/>
      <c r="F1205" s="220"/>
      <c r="G1205" s="220"/>
      <c r="H1205" s="220"/>
      <c r="I1205" s="220"/>
      <c r="J1205" s="220"/>
      <c r="K1205" s="220"/>
      <c r="M1205" s="208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</row>
    <row r="1206" spans="1:49" s="207" customFormat="1" x14ac:dyDescent="0.25">
      <c r="A1206" s="47"/>
      <c r="B1206" s="47"/>
      <c r="C1206" s="47"/>
      <c r="D1206" s="208"/>
      <c r="E1206" s="220"/>
      <c r="F1206" s="220"/>
      <c r="G1206" s="220"/>
      <c r="H1206" s="220"/>
      <c r="I1206" s="220"/>
      <c r="J1206" s="220"/>
      <c r="K1206" s="220"/>
      <c r="M1206" s="208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</row>
    <row r="1207" spans="1:49" s="207" customFormat="1" x14ac:dyDescent="0.25">
      <c r="A1207" s="47"/>
      <c r="B1207" s="47"/>
      <c r="C1207" s="47"/>
      <c r="D1207" s="208"/>
      <c r="E1207" s="220"/>
      <c r="F1207" s="220"/>
      <c r="G1207" s="220"/>
      <c r="H1207" s="220"/>
      <c r="I1207" s="220"/>
      <c r="J1207" s="220"/>
      <c r="K1207" s="220"/>
      <c r="M1207" s="208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</row>
    <row r="1208" spans="1:49" s="207" customFormat="1" x14ac:dyDescent="0.25">
      <c r="A1208" s="47"/>
      <c r="B1208" s="47"/>
      <c r="C1208" s="47"/>
      <c r="D1208" s="208"/>
      <c r="E1208" s="220"/>
      <c r="F1208" s="220"/>
      <c r="G1208" s="220"/>
      <c r="H1208" s="220"/>
      <c r="I1208" s="220"/>
      <c r="J1208" s="220"/>
      <c r="K1208" s="220"/>
      <c r="M1208" s="208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</row>
    <row r="1209" spans="1:49" s="207" customFormat="1" x14ac:dyDescent="0.25">
      <c r="A1209" s="47"/>
      <c r="B1209" s="47"/>
      <c r="C1209" s="47"/>
      <c r="D1209" s="208"/>
      <c r="E1209" s="220"/>
      <c r="F1209" s="220"/>
      <c r="G1209" s="220"/>
      <c r="H1209" s="220"/>
      <c r="I1209" s="220"/>
      <c r="J1209" s="220"/>
      <c r="K1209" s="220"/>
      <c r="M1209" s="208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</row>
    <row r="1210" spans="1:49" s="207" customFormat="1" x14ac:dyDescent="0.25">
      <c r="A1210" s="47"/>
      <c r="B1210" s="47"/>
      <c r="C1210" s="47"/>
      <c r="D1210" s="208"/>
      <c r="E1210" s="220"/>
      <c r="F1210" s="220"/>
      <c r="G1210" s="220"/>
      <c r="H1210" s="220"/>
      <c r="I1210" s="220"/>
      <c r="J1210" s="220"/>
      <c r="K1210" s="220"/>
      <c r="M1210" s="208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</row>
    <row r="1211" spans="1:49" s="207" customFormat="1" x14ac:dyDescent="0.25">
      <c r="A1211" s="47"/>
      <c r="B1211" s="47"/>
      <c r="C1211" s="47"/>
      <c r="D1211" s="208"/>
      <c r="E1211" s="220"/>
      <c r="F1211" s="220"/>
      <c r="G1211" s="220"/>
      <c r="H1211" s="220"/>
      <c r="I1211" s="220"/>
      <c r="J1211" s="220"/>
      <c r="K1211" s="220"/>
      <c r="M1211" s="208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</row>
    <row r="1212" spans="1:49" s="207" customFormat="1" x14ac:dyDescent="0.25">
      <c r="A1212" s="47"/>
      <c r="B1212" s="47"/>
      <c r="C1212" s="47"/>
      <c r="D1212" s="208"/>
      <c r="E1212" s="220"/>
      <c r="F1212" s="220"/>
      <c r="G1212" s="220"/>
      <c r="H1212" s="220"/>
      <c r="I1212" s="220"/>
      <c r="J1212" s="220"/>
      <c r="K1212" s="220"/>
      <c r="M1212" s="208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</row>
    <row r="1213" spans="1:49" s="207" customFormat="1" x14ac:dyDescent="0.25">
      <c r="A1213" s="47"/>
      <c r="B1213" s="47"/>
      <c r="C1213" s="47"/>
      <c r="D1213" s="208"/>
      <c r="E1213" s="220"/>
      <c r="F1213" s="220"/>
      <c r="G1213" s="220"/>
      <c r="H1213" s="220"/>
      <c r="I1213" s="220"/>
      <c r="J1213" s="220"/>
      <c r="K1213" s="220"/>
      <c r="M1213" s="208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</row>
    <row r="1214" spans="1:49" s="207" customFormat="1" x14ac:dyDescent="0.25">
      <c r="A1214" s="47"/>
      <c r="B1214" s="47"/>
      <c r="C1214" s="47"/>
      <c r="D1214" s="208"/>
      <c r="E1214" s="220"/>
      <c r="F1214" s="220"/>
      <c r="G1214" s="220"/>
      <c r="H1214" s="220"/>
      <c r="I1214" s="220"/>
      <c r="J1214" s="220"/>
      <c r="K1214" s="220"/>
      <c r="M1214" s="208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</row>
    <row r="1215" spans="1:49" s="207" customFormat="1" x14ac:dyDescent="0.25">
      <c r="A1215" s="47"/>
      <c r="B1215" s="47"/>
      <c r="C1215" s="47"/>
      <c r="D1215" s="208"/>
      <c r="E1215" s="220"/>
      <c r="F1215" s="220"/>
      <c r="G1215" s="220"/>
      <c r="H1215" s="220"/>
      <c r="I1215" s="220"/>
      <c r="J1215" s="220"/>
      <c r="K1215" s="220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</row>
    <row r="1216" spans="1:49" s="207" customFormat="1" x14ac:dyDescent="0.25">
      <c r="A1216" s="47"/>
      <c r="B1216" s="47"/>
      <c r="C1216" s="47"/>
      <c r="D1216" s="208"/>
      <c r="E1216" s="220"/>
      <c r="F1216" s="220"/>
      <c r="G1216" s="220"/>
      <c r="H1216" s="220"/>
      <c r="I1216" s="220"/>
      <c r="J1216" s="220"/>
      <c r="K1216" s="220"/>
      <c r="M1216" s="208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</row>
    <row r="1217" spans="1:49" s="207" customFormat="1" x14ac:dyDescent="0.25">
      <c r="A1217" s="47"/>
      <c r="B1217" s="47"/>
      <c r="C1217" s="47"/>
      <c r="D1217" s="208"/>
      <c r="E1217" s="220"/>
      <c r="F1217" s="220"/>
      <c r="G1217" s="220"/>
      <c r="H1217" s="220"/>
      <c r="I1217" s="220"/>
      <c r="J1217" s="220"/>
      <c r="K1217" s="220"/>
      <c r="M1217" s="208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</row>
    <row r="1218" spans="1:49" s="207" customFormat="1" x14ac:dyDescent="0.25">
      <c r="A1218" s="47"/>
      <c r="B1218" s="47"/>
      <c r="C1218" s="47"/>
      <c r="D1218" s="208"/>
      <c r="E1218" s="220"/>
      <c r="F1218" s="220"/>
      <c r="G1218" s="220"/>
      <c r="H1218" s="220"/>
      <c r="I1218" s="220"/>
      <c r="J1218" s="220"/>
      <c r="K1218" s="220"/>
      <c r="M1218" s="208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</row>
    <row r="1219" spans="1:49" s="207" customFormat="1" x14ac:dyDescent="0.25">
      <c r="A1219" s="47"/>
      <c r="B1219" s="47"/>
      <c r="C1219" s="47"/>
      <c r="D1219" s="208"/>
      <c r="E1219" s="220"/>
      <c r="F1219" s="220"/>
      <c r="G1219" s="220"/>
      <c r="H1219" s="220"/>
      <c r="I1219" s="220"/>
      <c r="J1219" s="220"/>
      <c r="K1219" s="220"/>
      <c r="M1219" s="208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</row>
    <row r="1220" spans="1:49" s="207" customFormat="1" x14ac:dyDescent="0.25">
      <c r="A1220" s="47"/>
      <c r="B1220" s="47"/>
      <c r="C1220" s="47"/>
      <c r="D1220" s="208"/>
      <c r="E1220" s="220"/>
      <c r="F1220" s="220"/>
      <c r="G1220" s="220"/>
      <c r="H1220" s="220"/>
      <c r="I1220" s="220"/>
      <c r="J1220" s="220"/>
      <c r="K1220" s="220"/>
      <c r="M1220" s="208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</row>
    <row r="1221" spans="1:49" s="207" customFormat="1" x14ac:dyDescent="0.25">
      <c r="A1221" s="47"/>
      <c r="B1221" s="47"/>
      <c r="C1221" s="47"/>
      <c r="D1221" s="208"/>
      <c r="E1221" s="220"/>
      <c r="F1221" s="220"/>
      <c r="G1221" s="220"/>
      <c r="H1221" s="220"/>
      <c r="I1221" s="220"/>
      <c r="J1221" s="220"/>
      <c r="K1221" s="220"/>
      <c r="M1221" s="208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</row>
    <row r="1222" spans="1:49" s="207" customFormat="1" x14ac:dyDescent="0.25">
      <c r="A1222" s="47"/>
      <c r="B1222" s="47"/>
      <c r="C1222" s="47"/>
      <c r="D1222" s="208"/>
      <c r="E1222" s="220"/>
      <c r="F1222" s="220"/>
      <c r="G1222" s="220"/>
      <c r="H1222" s="220"/>
      <c r="I1222" s="220"/>
      <c r="J1222" s="220"/>
      <c r="K1222" s="220"/>
      <c r="M1222" s="208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</row>
    <row r="1223" spans="1:49" s="207" customFormat="1" x14ac:dyDescent="0.25">
      <c r="A1223" s="47"/>
      <c r="B1223" s="47"/>
      <c r="C1223" s="47"/>
      <c r="D1223" s="208"/>
      <c r="E1223" s="220"/>
      <c r="F1223" s="220"/>
      <c r="G1223" s="220"/>
      <c r="H1223" s="220"/>
      <c r="I1223" s="220"/>
      <c r="J1223" s="220"/>
      <c r="K1223" s="220"/>
      <c r="M1223" s="208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</row>
    <row r="1224" spans="1:49" s="207" customFormat="1" x14ac:dyDescent="0.25">
      <c r="A1224" s="47"/>
      <c r="B1224" s="47"/>
      <c r="C1224" s="47"/>
      <c r="D1224" s="208"/>
      <c r="E1224" s="220"/>
      <c r="F1224" s="220"/>
      <c r="G1224" s="220"/>
      <c r="H1224" s="220"/>
      <c r="I1224" s="220"/>
      <c r="J1224" s="220"/>
      <c r="K1224" s="220"/>
      <c r="M1224" s="208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</row>
    <row r="1225" spans="1:49" s="207" customFormat="1" x14ac:dyDescent="0.25">
      <c r="A1225" s="47"/>
      <c r="B1225" s="47"/>
      <c r="C1225" s="47"/>
      <c r="D1225" s="208"/>
      <c r="E1225" s="220"/>
      <c r="F1225" s="220"/>
      <c r="G1225" s="220"/>
      <c r="H1225" s="220"/>
      <c r="I1225" s="220"/>
      <c r="J1225" s="220"/>
      <c r="K1225" s="220"/>
      <c r="M1225" s="208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</row>
    <row r="1226" spans="1:49" s="207" customFormat="1" x14ac:dyDescent="0.25">
      <c r="A1226" s="47"/>
      <c r="B1226" s="47"/>
      <c r="C1226" s="47"/>
      <c r="D1226" s="208"/>
      <c r="E1226" s="220"/>
      <c r="F1226" s="220"/>
      <c r="G1226" s="220"/>
      <c r="H1226" s="220"/>
      <c r="I1226" s="220"/>
      <c r="J1226" s="220"/>
      <c r="K1226" s="220"/>
      <c r="M1226" s="208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</row>
    <row r="1227" spans="1:49" s="207" customFormat="1" x14ac:dyDescent="0.25">
      <c r="A1227" s="47"/>
      <c r="B1227" s="47"/>
      <c r="C1227" s="47"/>
      <c r="D1227" s="208"/>
      <c r="E1227" s="220"/>
      <c r="F1227" s="220"/>
      <c r="G1227" s="220"/>
      <c r="H1227" s="220"/>
      <c r="I1227" s="220"/>
      <c r="J1227" s="220"/>
      <c r="K1227" s="220"/>
      <c r="M1227" s="208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</row>
    <row r="1228" spans="1:49" s="207" customFormat="1" x14ac:dyDescent="0.25">
      <c r="A1228" s="47"/>
      <c r="B1228" s="47"/>
      <c r="C1228" s="47"/>
      <c r="D1228" s="208"/>
      <c r="E1228" s="220"/>
      <c r="F1228" s="220"/>
      <c r="G1228" s="220"/>
      <c r="H1228" s="220"/>
      <c r="I1228" s="220"/>
      <c r="J1228" s="220"/>
      <c r="K1228" s="220"/>
      <c r="M1228" s="208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</row>
    <row r="1229" spans="1:49" s="207" customFormat="1" x14ac:dyDescent="0.25">
      <c r="A1229" s="47"/>
      <c r="B1229" s="47"/>
      <c r="C1229" s="47"/>
      <c r="D1229" s="208"/>
      <c r="E1229" s="220"/>
      <c r="F1229" s="220"/>
      <c r="G1229" s="220"/>
      <c r="H1229" s="220"/>
      <c r="I1229" s="220"/>
      <c r="J1229" s="220"/>
      <c r="K1229" s="220"/>
      <c r="M1229" s="208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</row>
    <row r="1230" spans="1:49" s="207" customFormat="1" x14ac:dyDescent="0.25">
      <c r="A1230" s="47"/>
      <c r="B1230" s="47"/>
      <c r="C1230" s="47"/>
      <c r="D1230" s="208"/>
      <c r="E1230" s="220"/>
      <c r="F1230" s="220"/>
      <c r="G1230" s="220"/>
      <c r="H1230" s="220"/>
      <c r="I1230" s="220"/>
      <c r="J1230" s="220"/>
      <c r="K1230" s="220"/>
      <c r="M1230" s="208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</row>
    <row r="1231" spans="1:49" s="207" customFormat="1" x14ac:dyDescent="0.25">
      <c r="A1231" s="47"/>
      <c r="B1231" s="47"/>
      <c r="C1231" s="47"/>
      <c r="D1231" s="208"/>
      <c r="E1231" s="220"/>
      <c r="F1231" s="220"/>
      <c r="G1231" s="220"/>
      <c r="H1231" s="220"/>
      <c r="I1231" s="220"/>
      <c r="J1231" s="220"/>
      <c r="K1231" s="220"/>
      <c r="M1231" s="208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</row>
    <row r="1232" spans="1:49" s="207" customFormat="1" x14ac:dyDescent="0.25">
      <c r="A1232" s="47"/>
      <c r="B1232" s="47"/>
      <c r="C1232" s="47"/>
      <c r="D1232" s="208"/>
      <c r="E1232" s="220"/>
      <c r="F1232" s="220"/>
      <c r="G1232" s="220"/>
      <c r="H1232" s="220"/>
      <c r="I1232" s="220"/>
      <c r="J1232" s="220"/>
      <c r="K1232" s="220"/>
      <c r="M1232" s="208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</row>
    <row r="1233" spans="1:49" s="207" customFormat="1" x14ac:dyDescent="0.25">
      <c r="A1233" s="47"/>
      <c r="B1233" s="47"/>
      <c r="C1233" s="47"/>
      <c r="D1233" s="208"/>
      <c r="E1233" s="220"/>
      <c r="F1233" s="220"/>
      <c r="G1233" s="220"/>
      <c r="H1233" s="220"/>
      <c r="I1233" s="220"/>
      <c r="J1233" s="220"/>
      <c r="K1233" s="220"/>
      <c r="M1233" s="208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</row>
    <row r="1234" spans="1:49" s="207" customFormat="1" x14ac:dyDescent="0.25">
      <c r="A1234" s="47"/>
      <c r="B1234" s="47"/>
      <c r="C1234" s="47"/>
      <c r="D1234" s="208"/>
      <c r="E1234" s="220"/>
      <c r="F1234" s="220"/>
      <c r="G1234" s="220"/>
      <c r="H1234" s="220"/>
      <c r="I1234" s="220"/>
      <c r="J1234" s="220"/>
      <c r="K1234" s="220"/>
      <c r="M1234" s="208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</row>
    <row r="1235" spans="1:49" s="207" customFormat="1" x14ac:dyDescent="0.25">
      <c r="A1235" s="47"/>
      <c r="B1235" s="47"/>
      <c r="C1235" s="47"/>
      <c r="D1235" s="208"/>
      <c r="E1235" s="220"/>
      <c r="F1235" s="220"/>
      <c r="G1235" s="220"/>
      <c r="H1235" s="220"/>
      <c r="I1235" s="220"/>
      <c r="J1235" s="220"/>
      <c r="K1235" s="220"/>
      <c r="M1235" s="208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</row>
    <row r="1236" spans="1:49" s="207" customFormat="1" x14ac:dyDescent="0.25">
      <c r="A1236" s="47"/>
      <c r="B1236" s="47"/>
      <c r="C1236" s="47"/>
      <c r="D1236" s="208"/>
      <c r="E1236" s="220"/>
      <c r="F1236" s="220"/>
      <c r="G1236" s="220"/>
      <c r="H1236" s="220"/>
      <c r="I1236" s="220"/>
      <c r="J1236" s="220"/>
      <c r="K1236" s="220"/>
      <c r="M1236" s="208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</row>
    <row r="1237" spans="1:49" s="207" customFormat="1" x14ac:dyDescent="0.25">
      <c r="A1237" s="47"/>
      <c r="B1237" s="47"/>
      <c r="C1237" s="47"/>
      <c r="D1237" s="208"/>
      <c r="E1237" s="220"/>
      <c r="F1237" s="220"/>
      <c r="G1237" s="220"/>
      <c r="H1237" s="220"/>
      <c r="I1237" s="220"/>
      <c r="J1237" s="220"/>
      <c r="K1237" s="220"/>
      <c r="M1237" s="208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</row>
    <row r="1238" spans="1:49" s="207" customFormat="1" x14ac:dyDescent="0.25">
      <c r="A1238" s="47"/>
      <c r="B1238" s="47"/>
      <c r="C1238" s="47"/>
      <c r="D1238" s="208"/>
      <c r="E1238" s="220"/>
      <c r="F1238" s="220"/>
      <c r="G1238" s="220"/>
      <c r="H1238" s="220"/>
      <c r="I1238" s="220"/>
      <c r="J1238" s="220"/>
      <c r="K1238" s="220"/>
      <c r="M1238" s="208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</row>
    <row r="1239" spans="1:49" s="207" customFormat="1" x14ac:dyDescent="0.25">
      <c r="A1239" s="47"/>
      <c r="B1239" s="47"/>
      <c r="C1239" s="47"/>
      <c r="D1239" s="208"/>
      <c r="E1239" s="220"/>
      <c r="F1239" s="220"/>
      <c r="G1239" s="220"/>
      <c r="H1239" s="220"/>
      <c r="I1239" s="220"/>
      <c r="J1239" s="220"/>
      <c r="K1239" s="220"/>
      <c r="M1239" s="208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</row>
    <row r="1240" spans="1:49" s="207" customFormat="1" x14ac:dyDescent="0.25">
      <c r="A1240" s="47"/>
      <c r="B1240" s="47"/>
      <c r="C1240" s="47"/>
      <c r="D1240" s="208"/>
      <c r="E1240" s="220"/>
      <c r="F1240" s="220"/>
      <c r="G1240" s="220"/>
      <c r="H1240" s="220"/>
      <c r="I1240" s="220"/>
      <c r="J1240" s="220"/>
      <c r="K1240" s="220"/>
      <c r="M1240" s="208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</row>
    <row r="1241" spans="1:49" s="207" customFormat="1" x14ac:dyDescent="0.25">
      <c r="A1241" s="47"/>
      <c r="B1241" s="47"/>
      <c r="C1241" s="47"/>
      <c r="D1241" s="208"/>
      <c r="E1241" s="220"/>
      <c r="F1241" s="220"/>
      <c r="G1241" s="220"/>
      <c r="H1241" s="220"/>
      <c r="I1241" s="220"/>
      <c r="J1241" s="220"/>
      <c r="K1241" s="220"/>
      <c r="M1241" s="208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</row>
    <row r="1242" spans="1:49" s="207" customFormat="1" x14ac:dyDescent="0.25">
      <c r="A1242" s="47"/>
      <c r="B1242" s="47"/>
      <c r="C1242" s="47"/>
      <c r="D1242" s="208"/>
      <c r="E1242" s="220"/>
      <c r="F1242" s="220"/>
      <c r="G1242" s="220"/>
      <c r="H1242" s="220"/>
      <c r="I1242" s="220"/>
      <c r="J1242" s="220"/>
      <c r="K1242" s="220"/>
      <c r="M1242" s="208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</row>
    <row r="1243" spans="1:49" s="207" customFormat="1" x14ac:dyDescent="0.25">
      <c r="A1243" s="47"/>
      <c r="B1243" s="47"/>
      <c r="C1243" s="47"/>
      <c r="D1243" s="208"/>
      <c r="E1243" s="220"/>
      <c r="F1243" s="220"/>
      <c r="G1243" s="220"/>
      <c r="H1243" s="220"/>
      <c r="I1243" s="220"/>
      <c r="J1243" s="220"/>
      <c r="K1243" s="220"/>
      <c r="M1243" s="208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</row>
    <row r="1244" spans="1:49" s="207" customFormat="1" x14ac:dyDescent="0.25">
      <c r="A1244" s="47"/>
      <c r="B1244" s="47"/>
      <c r="C1244" s="47"/>
      <c r="D1244" s="208"/>
      <c r="E1244" s="220"/>
      <c r="F1244" s="220"/>
      <c r="G1244" s="220"/>
      <c r="H1244" s="220"/>
      <c r="I1244" s="220"/>
      <c r="J1244" s="220"/>
      <c r="K1244" s="220"/>
      <c r="M1244" s="208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</row>
    <row r="1245" spans="1:49" s="207" customFormat="1" x14ac:dyDescent="0.25">
      <c r="A1245" s="47"/>
      <c r="B1245" s="47"/>
      <c r="C1245" s="47"/>
      <c r="D1245" s="208"/>
      <c r="E1245" s="220"/>
      <c r="F1245" s="220"/>
      <c r="G1245" s="220"/>
      <c r="H1245" s="220"/>
      <c r="I1245" s="220"/>
      <c r="J1245" s="220"/>
      <c r="K1245" s="220"/>
      <c r="M1245" s="208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</row>
    <row r="1246" spans="1:49" s="207" customFormat="1" x14ac:dyDescent="0.25">
      <c r="A1246" s="47"/>
      <c r="B1246" s="47"/>
      <c r="C1246" s="47"/>
      <c r="D1246" s="208"/>
      <c r="E1246" s="220"/>
      <c r="F1246" s="220"/>
      <c r="G1246" s="220"/>
      <c r="H1246" s="220"/>
      <c r="I1246" s="220"/>
      <c r="J1246" s="220"/>
      <c r="K1246" s="220"/>
      <c r="M1246" s="208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</row>
    <row r="1247" spans="1:49" s="207" customFormat="1" x14ac:dyDescent="0.25">
      <c r="A1247" s="47"/>
      <c r="B1247" s="47"/>
      <c r="C1247" s="47"/>
      <c r="D1247" s="208"/>
      <c r="E1247" s="220"/>
      <c r="F1247" s="220"/>
      <c r="G1247" s="220"/>
      <c r="H1247" s="220"/>
      <c r="I1247" s="220"/>
      <c r="J1247" s="220"/>
      <c r="K1247" s="220"/>
      <c r="M1247" s="208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</row>
    <row r="1248" spans="1:49" s="207" customFormat="1" x14ac:dyDescent="0.25">
      <c r="A1248" s="47"/>
      <c r="B1248" s="47"/>
      <c r="C1248" s="47"/>
      <c r="D1248" s="208"/>
      <c r="E1248" s="220"/>
      <c r="F1248" s="220"/>
      <c r="G1248" s="220"/>
      <c r="H1248" s="220"/>
      <c r="I1248" s="220"/>
      <c r="J1248" s="220"/>
      <c r="K1248" s="220"/>
      <c r="M1248" s="208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</row>
    <row r="1249" spans="1:49" s="207" customFormat="1" x14ac:dyDescent="0.25">
      <c r="A1249" s="47"/>
      <c r="B1249" s="47"/>
      <c r="C1249" s="47"/>
      <c r="D1249" s="208"/>
      <c r="E1249" s="220"/>
      <c r="F1249" s="220"/>
      <c r="G1249" s="220"/>
      <c r="H1249" s="220"/>
      <c r="I1249" s="220"/>
      <c r="J1249" s="220"/>
      <c r="K1249" s="220"/>
      <c r="M1249" s="208"/>
      <c r="N1249" s="208"/>
      <c r="O1249" s="208"/>
      <c r="P1249" s="208"/>
      <c r="Q1249" s="208"/>
      <c r="R1249" s="208"/>
      <c r="S1249" s="208"/>
      <c r="T1249" s="208"/>
      <c r="U1249" s="208"/>
      <c r="V1249" s="208"/>
      <c r="W1249" s="208"/>
      <c r="X1249" s="208"/>
      <c r="Y1249" s="208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</row>
    <row r="1250" spans="1:49" s="207" customFormat="1" x14ac:dyDescent="0.25">
      <c r="A1250" s="47"/>
      <c r="B1250" s="47"/>
      <c r="C1250" s="47"/>
      <c r="D1250" s="208"/>
      <c r="E1250" s="220"/>
      <c r="F1250" s="220"/>
      <c r="G1250" s="220"/>
      <c r="H1250" s="220"/>
      <c r="I1250" s="220"/>
      <c r="J1250" s="220"/>
      <c r="K1250" s="220"/>
      <c r="M1250" s="208"/>
      <c r="N1250" s="208"/>
      <c r="O1250" s="208"/>
      <c r="P1250" s="208"/>
      <c r="Q1250" s="208"/>
      <c r="R1250" s="208"/>
      <c r="S1250" s="208"/>
      <c r="T1250" s="208"/>
      <c r="U1250" s="208"/>
      <c r="V1250" s="208"/>
      <c r="W1250" s="208"/>
      <c r="X1250" s="208"/>
      <c r="Y1250" s="208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</row>
    <row r="1251" spans="1:49" s="207" customFormat="1" x14ac:dyDescent="0.25">
      <c r="A1251" s="47"/>
      <c r="B1251" s="47"/>
      <c r="C1251" s="47"/>
      <c r="D1251" s="208"/>
      <c r="E1251" s="220"/>
      <c r="F1251" s="220"/>
      <c r="G1251" s="220"/>
      <c r="H1251" s="220"/>
      <c r="I1251" s="220"/>
      <c r="J1251" s="220"/>
      <c r="K1251" s="220"/>
      <c r="M1251" s="208"/>
      <c r="N1251" s="208"/>
      <c r="O1251" s="208"/>
      <c r="P1251" s="208"/>
      <c r="Q1251" s="208"/>
      <c r="R1251" s="208"/>
      <c r="S1251" s="208"/>
      <c r="T1251" s="208"/>
      <c r="U1251" s="208"/>
      <c r="V1251" s="208"/>
      <c r="W1251" s="208"/>
      <c r="X1251" s="208"/>
      <c r="Y1251" s="208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</row>
    <row r="1252" spans="1:49" s="207" customFormat="1" x14ac:dyDescent="0.25">
      <c r="A1252" s="47"/>
      <c r="B1252" s="47"/>
      <c r="C1252" s="47"/>
      <c r="D1252" s="208"/>
      <c r="E1252" s="220"/>
      <c r="F1252" s="220"/>
      <c r="G1252" s="220"/>
      <c r="H1252" s="220"/>
      <c r="I1252" s="220"/>
      <c r="J1252" s="220"/>
      <c r="K1252" s="220"/>
      <c r="M1252" s="208"/>
      <c r="N1252" s="208"/>
      <c r="O1252" s="208"/>
      <c r="P1252" s="208"/>
      <c r="Q1252" s="208"/>
      <c r="R1252" s="208"/>
      <c r="S1252" s="208"/>
      <c r="T1252" s="208"/>
      <c r="U1252" s="208"/>
      <c r="V1252" s="208"/>
      <c r="W1252" s="208"/>
      <c r="X1252" s="208"/>
      <c r="Y1252" s="208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</row>
    <row r="1253" spans="1:49" s="207" customFormat="1" x14ac:dyDescent="0.25">
      <c r="A1253" s="47"/>
      <c r="B1253" s="47"/>
      <c r="C1253" s="47"/>
      <c r="D1253" s="208"/>
      <c r="E1253" s="220"/>
      <c r="F1253" s="220"/>
      <c r="G1253" s="220"/>
      <c r="H1253" s="220"/>
      <c r="I1253" s="220"/>
      <c r="J1253" s="220"/>
      <c r="K1253" s="220"/>
      <c r="M1253" s="208"/>
      <c r="N1253" s="208"/>
      <c r="O1253" s="208"/>
      <c r="P1253" s="208"/>
      <c r="Q1253" s="208"/>
      <c r="R1253" s="208"/>
      <c r="S1253" s="208"/>
      <c r="T1253" s="208"/>
      <c r="U1253" s="208"/>
      <c r="V1253" s="208"/>
      <c r="W1253" s="208"/>
      <c r="X1253" s="208"/>
      <c r="Y1253" s="208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</row>
    <row r="1254" spans="1:49" s="207" customFormat="1" x14ac:dyDescent="0.25">
      <c r="A1254" s="47"/>
      <c r="B1254" s="47"/>
      <c r="C1254" s="47"/>
      <c r="D1254" s="208"/>
      <c r="E1254" s="220"/>
      <c r="F1254" s="220"/>
      <c r="G1254" s="220"/>
      <c r="H1254" s="220"/>
      <c r="I1254" s="220"/>
      <c r="J1254" s="220"/>
      <c r="K1254" s="220"/>
      <c r="M1254" s="208"/>
      <c r="N1254" s="208"/>
      <c r="O1254" s="208"/>
      <c r="P1254" s="208"/>
      <c r="Q1254" s="208"/>
      <c r="R1254" s="208"/>
      <c r="S1254" s="208"/>
      <c r="T1254" s="208"/>
      <c r="U1254" s="208"/>
      <c r="V1254" s="208"/>
      <c r="W1254" s="208"/>
      <c r="X1254" s="208"/>
      <c r="Y1254" s="208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</row>
    <row r="1255" spans="1:49" s="207" customFormat="1" x14ac:dyDescent="0.25">
      <c r="A1255" s="47"/>
      <c r="B1255" s="47"/>
      <c r="C1255" s="47"/>
      <c r="D1255" s="208"/>
      <c r="E1255" s="220"/>
      <c r="F1255" s="220"/>
      <c r="G1255" s="220"/>
      <c r="H1255" s="220"/>
      <c r="I1255" s="220"/>
      <c r="J1255" s="220"/>
      <c r="K1255" s="220"/>
      <c r="M1255" s="208"/>
      <c r="N1255" s="208"/>
      <c r="O1255" s="208"/>
      <c r="P1255" s="208"/>
      <c r="Q1255" s="208"/>
      <c r="R1255" s="208"/>
      <c r="S1255" s="208"/>
      <c r="T1255" s="208"/>
      <c r="U1255" s="208"/>
      <c r="V1255" s="208"/>
      <c r="W1255" s="208"/>
      <c r="X1255" s="208"/>
      <c r="Y1255" s="208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</row>
    <row r="1256" spans="1:49" s="207" customFormat="1" x14ac:dyDescent="0.25">
      <c r="A1256" s="47"/>
      <c r="B1256" s="47"/>
      <c r="C1256" s="47"/>
      <c r="D1256" s="208"/>
      <c r="E1256" s="220"/>
      <c r="F1256" s="220"/>
      <c r="G1256" s="220"/>
      <c r="H1256" s="220"/>
      <c r="I1256" s="220"/>
      <c r="J1256" s="220"/>
      <c r="K1256" s="220"/>
      <c r="M1256" s="208"/>
      <c r="N1256" s="208"/>
      <c r="O1256" s="208"/>
      <c r="P1256" s="208"/>
      <c r="Q1256" s="208"/>
      <c r="R1256" s="208"/>
      <c r="S1256" s="208"/>
      <c r="T1256" s="208"/>
      <c r="U1256" s="208"/>
      <c r="V1256" s="208"/>
      <c r="W1256" s="208"/>
      <c r="X1256" s="208"/>
      <c r="Y1256" s="208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</row>
    <row r="1257" spans="1:49" s="207" customFormat="1" x14ac:dyDescent="0.25">
      <c r="A1257" s="47"/>
      <c r="B1257" s="47"/>
      <c r="C1257" s="47"/>
      <c r="D1257" s="208"/>
      <c r="E1257" s="220"/>
      <c r="F1257" s="220"/>
      <c r="G1257" s="220"/>
      <c r="H1257" s="220"/>
      <c r="I1257" s="220"/>
      <c r="J1257" s="220"/>
      <c r="K1257" s="220"/>
      <c r="M1257" s="208"/>
      <c r="N1257" s="208"/>
      <c r="O1257" s="208"/>
      <c r="P1257" s="208"/>
      <c r="Q1257" s="208"/>
      <c r="R1257" s="208"/>
      <c r="S1257" s="208"/>
      <c r="T1257" s="208"/>
      <c r="U1257" s="208"/>
      <c r="V1257" s="208"/>
      <c r="W1257" s="208"/>
      <c r="X1257" s="208"/>
      <c r="Y1257" s="208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</row>
    <row r="1258" spans="1:49" s="207" customFormat="1" x14ac:dyDescent="0.25">
      <c r="A1258" s="47"/>
      <c r="B1258" s="47"/>
      <c r="C1258" s="47"/>
      <c r="D1258" s="208"/>
      <c r="E1258" s="220"/>
      <c r="F1258" s="220"/>
      <c r="G1258" s="220"/>
      <c r="H1258" s="220"/>
      <c r="I1258" s="220"/>
      <c r="J1258" s="220"/>
      <c r="K1258" s="220"/>
      <c r="M1258" s="208"/>
      <c r="N1258" s="208"/>
      <c r="O1258" s="208"/>
      <c r="P1258" s="208"/>
      <c r="Q1258" s="208"/>
      <c r="R1258" s="208"/>
      <c r="S1258" s="208"/>
      <c r="T1258" s="208"/>
      <c r="U1258" s="208"/>
      <c r="V1258" s="208"/>
      <c r="W1258" s="208"/>
      <c r="X1258" s="208"/>
      <c r="Y1258" s="208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</row>
    <row r="1259" spans="1:49" s="207" customFormat="1" x14ac:dyDescent="0.25">
      <c r="A1259" s="47"/>
      <c r="B1259" s="47"/>
      <c r="C1259" s="47"/>
      <c r="D1259" s="208"/>
      <c r="E1259" s="220"/>
      <c r="F1259" s="220"/>
      <c r="G1259" s="220"/>
      <c r="H1259" s="220"/>
      <c r="I1259" s="220"/>
      <c r="J1259" s="220"/>
      <c r="K1259" s="220"/>
      <c r="M1259" s="208"/>
      <c r="N1259" s="208"/>
      <c r="O1259" s="208"/>
      <c r="P1259" s="208"/>
      <c r="Q1259" s="208"/>
      <c r="R1259" s="208"/>
      <c r="S1259" s="208"/>
      <c r="T1259" s="208"/>
      <c r="U1259" s="208"/>
      <c r="V1259" s="208"/>
      <c r="W1259" s="208"/>
      <c r="X1259" s="208"/>
      <c r="Y1259" s="208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</row>
    <row r="1260" spans="1:49" s="207" customFormat="1" x14ac:dyDescent="0.25">
      <c r="A1260" s="47"/>
      <c r="B1260" s="47"/>
      <c r="C1260" s="47"/>
      <c r="D1260" s="208"/>
      <c r="E1260" s="220"/>
      <c r="F1260" s="220"/>
      <c r="G1260" s="220"/>
      <c r="H1260" s="220"/>
      <c r="I1260" s="220"/>
      <c r="J1260" s="220"/>
      <c r="K1260" s="220"/>
      <c r="M1260" s="208"/>
      <c r="N1260" s="208"/>
      <c r="O1260" s="208"/>
      <c r="P1260" s="208"/>
      <c r="Q1260" s="208"/>
      <c r="R1260" s="208"/>
      <c r="S1260" s="208"/>
      <c r="T1260" s="208"/>
      <c r="U1260" s="208"/>
      <c r="V1260" s="208"/>
      <c r="W1260" s="208"/>
      <c r="X1260" s="208"/>
      <c r="Y1260" s="208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</row>
    <row r="1261" spans="1:49" s="207" customFormat="1" x14ac:dyDescent="0.25">
      <c r="A1261" s="47"/>
      <c r="B1261" s="47"/>
      <c r="C1261" s="47"/>
      <c r="D1261" s="208"/>
      <c r="E1261" s="220"/>
      <c r="F1261" s="220"/>
      <c r="G1261" s="220"/>
      <c r="H1261" s="220"/>
      <c r="I1261" s="220"/>
      <c r="J1261" s="220"/>
      <c r="K1261" s="220"/>
      <c r="M1261" s="208"/>
      <c r="N1261" s="208"/>
      <c r="O1261" s="208"/>
      <c r="P1261" s="208"/>
      <c r="Q1261" s="208"/>
      <c r="R1261" s="208"/>
      <c r="S1261" s="208"/>
      <c r="T1261" s="208"/>
      <c r="U1261" s="208"/>
      <c r="V1261" s="208"/>
      <c r="W1261" s="208"/>
      <c r="X1261" s="208"/>
      <c r="Y1261" s="208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</row>
    <row r="1262" spans="1:49" s="207" customFormat="1" x14ac:dyDescent="0.25">
      <c r="A1262" s="47"/>
      <c r="B1262" s="47"/>
      <c r="C1262" s="47"/>
      <c r="D1262" s="208"/>
      <c r="E1262" s="220"/>
      <c r="F1262" s="220"/>
      <c r="G1262" s="220"/>
      <c r="H1262" s="220"/>
      <c r="I1262" s="220"/>
      <c r="J1262" s="220"/>
      <c r="K1262" s="220"/>
      <c r="M1262" s="208"/>
      <c r="N1262" s="208"/>
      <c r="O1262" s="208"/>
      <c r="P1262" s="208"/>
      <c r="Q1262" s="208"/>
      <c r="R1262" s="208"/>
      <c r="S1262" s="208"/>
      <c r="T1262" s="208"/>
      <c r="U1262" s="208"/>
      <c r="V1262" s="208"/>
      <c r="W1262" s="208"/>
      <c r="X1262" s="208"/>
      <c r="Y1262" s="208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</row>
    <row r="1263" spans="1:49" s="207" customFormat="1" x14ac:dyDescent="0.25">
      <c r="A1263" s="47"/>
      <c r="B1263" s="47"/>
      <c r="C1263" s="47"/>
      <c r="D1263" s="208"/>
      <c r="E1263" s="220"/>
      <c r="F1263" s="220"/>
      <c r="G1263" s="220"/>
      <c r="H1263" s="220"/>
      <c r="I1263" s="220"/>
      <c r="J1263" s="220"/>
      <c r="K1263" s="220"/>
      <c r="M1263" s="208"/>
      <c r="N1263" s="208"/>
      <c r="O1263" s="208"/>
      <c r="P1263" s="208"/>
      <c r="Q1263" s="208"/>
      <c r="R1263" s="208"/>
      <c r="S1263" s="208"/>
      <c r="T1263" s="208"/>
      <c r="U1263" s="208"/>
      <c r="V1263" s="208"/>
      <c r="W1263" s="208"/>
      <c r="X1263" s="208"/>
      <c r="Y1263" s="208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</row>
    <row r="1264" spans="1:49" s="207" customFormat="1" x14ac:dyDescent="0.25">
      <c r="A1264" s="47"/>
      <c r="B1264" s="47"/>
      <c r="C1264" s="47"/>
      <c r="D1264" s="208"/>
      <c r="E1264" s="220"/>
      <c r="F1264" s="220"/>
      <c r="G1264" s="220"/>
      <c r="H1264" s="220"/>
      <c r="I1264" s="220"/>
      <c r="J1264" s="220"/>
      <c r="K1264" s="220"/>
      <c r="M1264" s="208"/>
      <c r="N1264" s="208"/>
      <c r="O1264" s="208"/>
      <c r="P1264" s="208"/>
      <c r="Q1264" s="208"/>
      <c r="R1264" s="208"/>
      <c r="S1264" s="208"/>
      <c r="T1264" s="208"/>
      <c r="U1264" s="208"/>
      <c r="V1264" s="208"/>
      <c r="W1264" s="208"/>
      <c r="X1264" s="208"/>
      <c r="Y1264" s="208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</row>
    <row r="1265" spans="1:49" s="207" customFormat="1" x14ac:dyDescent="0.25">
      <c r="A1265" s="47"/>
      <c r="B1265" s="47"/>
      <c r="C1265" s="47"/>
      <c r="D1265" s="208"/>
      <c r="E1265" s="220"/>
      <c r="F1265" s="220"/>
      <c r="G1265" s="220"/>
      <c r="H1265" s="220"/>
      <c r="I1265" s="220"/>
      <c r="J1265" s="220"/>
      <c r="K1265" s="220"/>
      <c r="M1265" s="208"/>
      <c r="N1265" s="208"/>
      <c r="O1265" s="208"/>
      <c r="P1265" s="208"/>
      <c r="Q1265" s="208"/>
      <c r="R1265" s="208"/>
      <c r="S1265" s="208"/>
      <c r="T1265" s="208"/>
      <c r="U1265" s="208"/>
      <c r="V1265" s="208"/>
      <c r="W1265" s="208"/>
      <c r="X1265" s="208"/>
      <c r="Y1265" s="208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</row>
    <row r="1266" spans="1:49" s="207" customFormat="1" x14ac:dyDescent="0.25">
      <c r="A1266" s="47"/>
      <c r="B1266" s="47"/>
      <c r="C1266" s="47"/>
      <c r="D1266" s="208"/>
      <c r="E1266" s="220"/>
      <c r="F1266" s="220"/>
      <c r="G1266" s="220"/>
      <c r="H1266" s="220"/>
      <c r="I1266" s="220"/>
      <c r="J1266" s="220"/>
      <c r="K1266" s="220"/>
      <c r="M1266" s="208"/>
      <c r="N1266" s="208"/>
      <c r="O1266" s="208"/>
      <c r="P1266" s="208"/>
      <c r="Q1266" s="208"/>
      <c r="R1266" s="208"/>
      <c r="S1266" s="208"/>
      <c r="T1266" s="208"/>
      <c r="U1266" s="208"/>
      <c r="V1266" s="208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</row>
    <row r="1267" spans="1:49" s="207" customFormat="1" x14ac:dyDescent="0.25">
      <c r="A1267" s="47"/>
      <c r="B1267" s="47"/>
      <c r="C1267" s="47"/>
      <c r="D1267" s="208"/>
      <c r="E1267" s="220"/>
      <c r="F1267" s="220"/>
      <c r="G1267" s="220"/>
      <c r="H1267" s="220"/>
      <c r="I1267" s="220"/>
      <c r="J1267" s="220"/>
      <c r="K1267" s="220"/>
      <c r="M1267" s="208"/>
      <c r="N1267" s="208"/>
      <c r="O1267" s="208"/>
      <c r="P1267" s="208"/>
      <c r="Q1267" s="208"/>
      <c r="R1267" s="208"/>
      <c r="S1267" s="208"/>
      <c r="T1267" s="208"/>
      <c r="U1267" s="208"/>
      <c r="V1267" s="208"/>
      <c r="W1267" s="208"/>
      <c r="X1267" s="208"/>
      <c r="Y1267" s="208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</row>
    <row r="1268" spans="1:49" s="207" customFormat="1" x14ac:dyDescent="0.25">
      <c r="A1268" s="47"/>
      <c r="B1268" s="47"/>
      <c r="C1268" s="47"/>
      <c r="D1268" s="208"/>
      <c r="E1268" s="220"/>
      <c r="F1268" s="220"/>
      <c r="G1268" s="220"/>
      <c r="H1268" s="220"/>
      <c r="I1268" s="220"/>
      <c r="J1268" s="220"/>
      <c r="K1268" s="220"/>
      <c r="M1268" s="208"/>
      <c r="N1268" s="208"/>
      <c r="O1268" s="208"/>
      <c r="P1268" s="208"/>
      <c r="Q1268" s="208"/>
      <c r="R1268" s="208"/>
      <c r="S1268" s="208"/>
      <c r="T1268" s="208"/>
      <c r="U1268" s="208"/>
      <c r="V1268" s="208"/>
      <c r="W1268" s="208"/>
      <c r="X1268" s="208"/>
      <c r="Y1268" s="208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</row>
    <row r="1269" spans="1:49" s="207" customFormat="1" x14ac:dyDescent="0.25">
      <c r="A1269" s="47"/>
      <c r="B1269" s="47"/>
      <c r="C1269" s="47"/>
      <c r="D1269" s="208"/>
      <c r="E1269" s="220"/>
      <c r="F1269" s="220"/>
      <c r="G1269" s="220"/>
      <c r="H1269" s="220"/>
      <c r="I1269" s="220"/>
      <c r="J1269" s="220"/>
      <c r="K1269" s="220"/>
      <c r="M1269" s="208"/>
      <c r="N1269" s="208"/>
      <c r="O1269" s="208"/>
      <c r="P1269" s="208"/>
      <c r="Q1269" s="208"/>
      <c r="R1269" s="208"/>
      <c r="S1269" s="208"/>
      <c r="T1269" s="208"/>
      <c r="U1269" s="208"/>
      <c r="V1269" s="208"/>
      <c r="W1269" s="208"/>
      <c r="X1269" s="208"/>
      <c r="Y1269" s="208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</row>
    <row r="1270" spans="1:49" s="207" customFormat="1" x14ac:dyDescent="0.25">
      <c r="A1270" s="47"/>
      <c r="B1270" s="47"/>
      <c r="C1270" s="47"/>
      <c r="D1270" s="208"/>
      <c r="E1270" s="220"/>
      <c r="F1270" s="220"/>
      <c r="G1270" s="220"/>
      <c r="H1270" s="220"/>
      <c r="I1270" s="220"/>
      <c r="J1270" s="220"/>
      <c r="K1270" s="220"/>
      <c r="M1270" s="208"/>
      <c r="N1270" s="208"/>
      <c r="O1270" s="208"/>
      <c r="P1270" s="208"/>
      <c r="Q1270" s="208"/>
      <c r="R1270" s="208"/>
      <c r="S1270" s="208"/>
      <c r="T1270" s="208"/>
      <c r="U1270" s="208"/>
      <c r="V1270" s="208"/>
      <c r="W1270" s="208"/>
      <c r="X1270" s="208"/>
      <c r="Y1270" s="208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</row>
    <row r="1271" spans="1:49" s="207" customFormat="1" x14ac:dyDescent="0.25">
      <c r="A1271" s="47"/>
      <c r="B1271" s="47"/>
      <c r="C1271" s="47"/>
      <c r="D1271" s="208"/>
      <c r="E1271" s="220"/>
      <c r="F1271" s="220"/>
      <c r="G1271" s="220"/>
      <c r="H1271" s="220"/>
      <c r="I1271" s="220"/>
      <c r="J1271" s="220"/>
      <c r="K1271" s="220"/>
      <c r="M1271" s="208"/>
      <c r="N1271" s="208"/>
      <c r="O1271" s="208"/>
      <c r="P1271" s="208"/>
      <c r="Q1271" s="208"/>
      <c r="R1271" s="208"/>
      <c r="S1271" s="208"/>
      <c r="T1271" s="208"/>
      <c r="U1271" s="208"/>
      <c r="V1271" s="208"/>
      <c r="W1271" s="208"/>
      <c r="X1271" s="208"/>
      <c r="Y1271" s="208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</row>
    <row r="1272" spans="1:49" s="207" customFormat="1" x14ac:dyDescent="0.25">
      <c r="A1272" s="47"/>
      <c r="B1272" s="47"/>
      <c r="C1272" s="47"/>
      <c r="D1272" s="208"/>
      <c r="E1272" s="220"/>
      <c r="F1272" s="220"/>
      <c r="G1272" s="220"/>
      <c r="H1272" s="220"/>
      <c r="I1272" s="220"/>
      <c r="J1272" s="220"/>
      <c r="K1272" s="220"/>
      <c r="M1272" s="208"/>
      <c r="N1272" s="208"/>
      <c r="O1272" s="208"/>
      <c r="P1272" s="208"/>
      <c r="Q1272" s="208"/>
      <c r="R1272" s="208"/>
      <c r="S1272" s="208"/>
      <c r="T1272" s="208"/>
      <c r="U1272" s="208"/>
      <c r="V1272" s="208"/>
      <c r="W1272" s="208"/>
      <c r="X1272" s="208"/>
      <c r="Y1272" s="208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</row>
    <row r="1273" spans="1:49" s="207" customFormat="1" x14ac:dyDescent="0.25">
      <c r="A1273" s="47"/>
      <c r="B1273" s="47"/>
      <c r="C1273" s="47"/>
      <c r="D1273" s="208"/>
      <c r="E1273" s="220"/>
      <c r="F1273" s="220"/>
      <c r="G1273" s="220"/>
      <c r="H1273" s="220"/>
      <c r="I1273" s="220"/>
      <c r="J1273" s="220"/>
      <c r="K1273" s="220"/>
      <c r="M1273" s="208"/>
      <c r="N1273" s="208"/>
      <c r="O1273" s="208"/>
      <c r="P1273" s="208"/>
      <c r="Q1273" s="208"/>
      <c r="R1273" s="208"/>
      <c r="S1273" s="208"/>
      <c r="T1273" s="208"/>
      <c r="U1273" s="208"/>
      <c r="V1273" s="208"/>
      <c r="W1273" s="208"/>
      <c r="X1273" s="208"/>
      <c r="Y1273" s="208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</row>
    <row r="1274" spans="1:49" s="207" customFormat="1" x14ac:dyDescent="0.25">
      <c r="A1274" s="47"/>
      <c r="B1274" s="47"/>
      <c r="C1274" s="47"/>
      <c r="D1274" s="208"/>
      <c r="E1274" s="220"/>
      <c r="F1274" s="220"/>
      <c r="G1274" s="220"/>
      <c r="H1274" s="220"/>
      <c r="I1274" s="220"/>
      <c r="J1274" s="220"/>
      <c r="K1274" s="220"/>
      <c r="M1274" s="208"/>
      <c r="N1274" s="208"/>
      <c r="O1274" s="208"/>
      <c r="P1274" s="208"/>
      <c r="Q1274" s="208"/>
      <c r="R1274" s="208"/>
      <c r="S1274" s="208"/>
      <c r="T1274" s="208"/>
      <c r="U1274" s="208"/>
      <c r="V1274" s="208"/>
      <c r="W1274" s="208"/>
      <c r="X1274" s="208"/>
      <c r="Y1274" s="208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</row>
    <row r="1275" spans="1:49" s="207" customFormat="1" x14ac:dyDescent="0.25">
      <c r="A1275" s="47"/>
      <c r="B1275" s="47"/>
      <c r="C1275" s="47"/>
      <c r="D1275" s="208"/>
      <c r="E1275" s="220"/>
      <c r="F1275" s="220"/>
      <c r="G1275" s="220"/>
      <c r="H1275" s="220"/>
      <c r="I1275" s="220"/>
      <c r="J1275" s="220"/>
      <c r="K1275" s="220"/>
      <c r="M1275" s="208"/>
      <c r="N1275" s="208"/>
      <c r="O1275" s="208"/>
      <c r="P1275" s="208"/>
      <c r="Q1275" s="208"/>
      <c r="R1275" s="208"/>
      <c r="S1275" s="208"/>
      <c r="T1275" s="208"/>
      <c r="U1275" s="208"/>
      <c r="V1275" s="208"/>
      <c r="W1275" s="208"/>
      <c r="X1275" s="208"/>
      <c r="Y1275" s="208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</row>
    <row r="1276" spans="1:49" s="207" customFormat="1" x14ac:dyDescent="0.25">
      <c r="A1276" s="47"/>
      <c r="B1276" s="47"/>
      <c r="C1276" s="47"/>
      <c r="D1276" s="208"/>
      <c r="E1276" s="220"/>
      <c r="F1276" s="220"/>
      <c r="G1276" s="220"/>
      <c r="H1276" s="220"/>
      <c r="I1276" s="220"/>
      <c r="J1276" s="220"/>
      <c r="K1276" s="220"/>
      <c r="M1276" s="208"/>
      <c r="N1276" s="208"/>
      <c r="O1276" s="208"/>
      <c r="P1276" s="208"/>
      <c r="Q1276" s="208"/>
      <c r="R1276" s="208"/>
      <c r="S1276" s="208"/>
      <c r="T1276" s="208"/>
      <c r="U1276" s="208"/>
      <c r="V1276" s="208"/>
      <c r="W1276" s="208"/>
      <c r="X1276" s="208"/>
      <c r="Y1276" s="208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</row>
    <row r="1277" spans="1:49" s="207" customFormat="1" x14ac:dyDescent="0.25">
      <c r="A1277" s="47"/>
      <c r="B1277" s="47"/>
      <c r="C1277" s="47"/>
      <c r="D1277" s="208"/>
      <c r="E1277" s="220"/>
      <c r="F1277" s="220"/>
      <c r="G1277" s="220"/>
      <c r="H1277" s="220"/>
      <c r="I1277" s="220"/>
      <c r="J1277" s="220"/>
      <c r="K1277" s="220"/>
      <c r="M1277" s="208"/>
      <c r="N1277" s="208"/>
      <c r="O1277" s="208"/>
      <c r="P1277" s="208"/>
      <c r="Q1277" s="208"/>
      <c r="R1277" s="208"/>
      <c r="S1277" s="208"/>
      <c r="T1277" s="208"/>
      <c r="U1277" s="208"/>
      <c r="V1277" s="208"/>
      <c r="W1277" s="208"/>
      <c r="X1277" s="208"/>
      <c r="Y1277" s="208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</row>
    <row r="1278" spans="1:49" s="207" customFormat="1" x14ac:dyDescent="0.25">
      <c r="A1278" s="47"/>
      <c r="B1278" s="47"/>
      <c r="C1278" s="47"/>
      <c r="D1278" s="208"/>
      <c r="E1278" s="220"/>
      <c r="F1278" s="220"/>
      <c r="G1278" s="220"/>
      <c r="H1278" s="220"/>
      <c r="I1278" s="220"/>
      <c r="J1278" s="220"/>
      <c r="K1278" s="220"/>
      <c r="M1278" s="208"/>
      <c r="N1278" s="208"/>
      <c r="O1278" s="208"/>
      <c r="P1278" s="208"/>
      <c r="Q1278" s="208"/>
      <c r="R1278" s="208"/>
      <c r="S1278" s="208"/>
      <c r="T1278" s="208"/>
      <c r="U1278" s="208"/>
      <c r="V1278" s="208"/>
      <c r="W1278" s="208"/>
      <c r="X1278" s="208"/>
      <c r="Y1278" s="208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</row>
    <row r="1279" spans="1:49" s="207" customFormat="1" x14ac:dyDescent="0.25">
      <c r="A1279" s="47"/>
      <c r="B1279" s="47"/>
      <c r="C1279" s="47"/>
      <c r="D1279" s="208"/>
      <c r="E1279" s="220"/>
      <c r="F1279" s="220"/>
      <c r="G1279" s="220"/>
      <c r="H1279" s="220"/>
      <c r="I1279" s="220"/>
      <c r="J1279" s="220"/>
      <c r="K1279" s="220"/>
      <c r="M1279" s="208"/>
      <c r="N1279" s="208"/>
      <c r="O1279" s="208"/>
      <c r="P1279" s="208"/>
      <c r="Q1279" s="208"/>
      <c r="R1279" s="208"/>
      <c r="S1279" s="208"/>
      <c r="T1279" s="208"/>
      <c r="U1279" s="208"/>
      <c r="V1279" s="208"/>
      <c r="W1279" s="208"/>
      <c r="X1279" s="208"/>
      <c r="Y1279" s="208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</row>
    <row r="1280" spans="1:49" s="207" customFormat="1" x14ac:dyDescent="0.25">
      <c r="A1280" s="47"/>
      <c r="B1280" s="47"/>
      <c r="C1280" s="47"/>
      <c r="D1280" s="208"/>
      <c r="E1280" s="220"/>
      <c r="F1280" s="220"/>
      <c r="G1280" s="220"/>
      <c r="H1280" s="220"/>
      <c r="I1280" s="220"/>
      <c r="J1280" s="220"/>
      <c r="K1280" s="220"/>
      <c r="M1280" s="208"/>
      <c r="N1280" s="208"/>
      <c r="O1280" s="208"/>
      <c r="P1280" s="208"/>
      <c r="Q1280" s="208"/>
      <c r="R1280" s="208"/>
      <c r="S1280" s="208"/>
      <c r="T1280" s="208"/>
      <c r="U1280" s="208"/>
      <c r="V1280" s="208"/>
      <c r="W1280" s="208"/>
      <c r="X1280" s="208"/>
      <c r="Y1280" s="208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</row>
    <row r="1281" spans="1:49" s="207" customFormat="1" x14ac:dyDescent="0.25">
      <c r="A1281" s="47"/>
      <c r="B1281" s="47"/>
      <c r="C1281" s="47"/>
      <c r="D1281" s="208"/>
      <c r="E1281" s="220"/>
      <c r="F1281" s="220"/>
      <c r="G1281" s="220"/>
      <c r="H1281" s="220"/>
      <c r="I1281" s="220"/>
      <c r="J1281" s="220"/>
      <c r="K1281" s="220"/>
      <c r="M1281" s="208"/>
      <c r="N1281" s="208"/>
      <c r="O1281" s="208"/>
      <c r="P1281" s="208"/>
      <c r="Q1281" s="208"/>
      <c r="R1281" s="208"/>
      <c r="S1281" s="208"/>
      <c r="T1281" s="208"/>
      <c r="U1281" s="208"/>
      <c r="V1281" s="208"/>
      <c r="W1281" s="208"/>
      <c r="X1281" s="208"/>
      <c r="Y1281" s="208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</row>
    <row r="1282" spans="1:49" s="207" customFormat="1" x14ac:dyDescent="0.25">
      <c r="A1282" s="47"/>
      <c r="B1282" s="47"/>
      <c r="C1282" s="47"/>
      <c r="D1282" s="208"/>
      <c r="E1282" s="220"/>
      <c r="F1282" s="220"/>
      <c r="G1282" s="220"/>
      <c r="H1282" s="220"/>
      <c r="I1282" s="220"/>
      <c r="J1282" s="220"/>
      <c r="K1282" s="220"/>
      <c r="M1282" s="208"/>
      <c r="N1282" s="208"/>
      <c r="O1282" s="208"/>
      <c r="P1282" s="208"/>
      <c r="Q1282" s="208"/>
      <c r="R1282" s="208"/>
      <c r="S1282" s="208"/>
      <c r="T1282" s="208"/>
      <c r="U1282" s="208"/>
      <c r="V1282" s="208"/>
      <c r="W1282" s="208"/>
      <c r="X1282" s="208"/>
      <c r="Y1282" s="208"/>
      <c r="Z1282" s="208"/>
      <c r="AA1282" s="208"/>
      <c r="AB1282" s="208"/>
      <c r="AC1282" s="208"/>
      <c r="AD1282" s="208"/>
      <c r="AE1282" s="208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8"/>
      <c r="AQ1282" s="208"/>
      <c r="AR1282" s="208"/>
      <c r="AS1282" s="208"/>
      <c r="AT1282" s="208"/>
      <c r="AU1282" s="208"/>
      <c r="AV1282" s="208"/>
      <c r="AW1282" s="208"/>
    </row>
    <row r="1283" spans="1:49" s="207" customFormat="1" x14ac:dyDescent="0.25">
      <c r="A1283" s="47"/>
      <c r="B1283" s="47"/>
      <c r="C1283" s="47"/>
      <c r="D1283" s="208"/>
      <c r="E1283" s="220"/>
      <c r="F1283" s="220"/>
      <c r="G1283" s="220"/>
      <c r="H1283" s="220"/>
      <c r="I1283" s="220"/>
      <c r="J1283" s="220"/>
      <c r="K1283" s="220"/>
      <c r="M1283" s="208"/>
      <c r="N1283" s="208"/>
      <c r="O1283" s="208"/>
      <c r="P1283" s="208"/>
      <c r="Q1283" s="208"/>
      <c r="R1283" s="208"/>
      <c r="S1283" s="208"/>
      <c r="T1283" s="208"/>
      <c r="U1283" s="208"/>
      <c r="V1283" s="208"/>
      <c r="W1283" s="208"/>
      <c r="X1283" s="208"/>
      <c r="Y1283" s="208"/>
      <c r="Z1283" s="208"/>
      <c r="AA1283" s="208"/>
      <c r="AB1283" s="208"/>
      <c r="AC1283" s="208"/>
      <c r="AD1283" s="208"/>
      <c r="AE1283" s="208"/>
      <c r="AF1283" s="208"/>
      <c r="AG1283" s="208"/>
      <c r="AH1283" s="208"/>
      <c r="AI1283" s="208"/>
      <c r="AJ1283" s="208"/>
      <c r="AK1283" s="208"/>
      <c r="AL1283" s="208"/>
      <c r="AM1283" s="208"/>
      <c r="AN1283" s="208"/>
      <c r="AO1283" s="208"/>
      <c r="AP1283" s="208"/>
      <c r="AQ1283" s="208"/>
      <c r="AR1283" s="208"/>
      <c r="AS1283" s="208"/>
      <c r="AT1283" s="208"/>
      <c r="AU1283" s="208"/>
      <c r="AV1283" s="208"/>
      <c r="AW1283" s="208"/>
    </row>
    <row r="1284" spans="1:49" s="207" customFormat="1" x14ac:dyDescent="0.25">
      <c r="A1284" s="47"/>
      <c r="B1284" s="47"/>
      <c r="C1284" s="47"/>
      <c r="D1284" s="208"/>
      <c r="E1284" s="220"/>
      <c r="F1284" s="220"/>
      <c r="G1284" s="220"/>
      <c r="H1284" s="220"/>
      <c r="I1284" s="220"/>
      <c r="J1284" s="220"/>
      <c r="K1284" s="220"/>
      <c r="M1284" s="208"/>
      <c r="N1284" s="208"/>
      <c r="O1284" s="208"/>
      <c r="P1284" s="208"/>
      <c r="Q1284" s="208"/>
      <c r="R1284" s="208"/>
      <c r="S1284" s="208"/>
      <c r="T1284" s="208"/>
      <c r="U1284" s="208"/>
      <c r="V1284" s="208"/>
      <c r="W1284" s="208"/>
      <c r="X1284" s="208"/>
      <c r="Y1284" s="208"/>
      <c r="Z1284" s="208"/>
      <c r="AA1284" s="208"/>
      <c r="AB1284" s="208"/>
      <c r="AC1284" s="208"/>
      <c r="AD1284" s="208"/>
      <c r="AE1284" s="208"/>
      <c r="AF1284" s="208"/>
      <c r="AG1284" s="208"/>
      <c r="AH1284" s="208"/>
      <c r="AI1284" s="208"/>
      <c r="AJ1284" s="208"/>
      <c r="AK1284" s="208"/>
      <c r="AL1284" s="208"/>
      <c r="AM1284" s="208"/>
      <c r="AN1284" s="208"/>
      <c r="AO1284" s="208"/>
      <c r="AP1284" s="208"/>
      <c r="AQ1284" s="208"/>
      <c r="AR1284" s="208"/>
      <c r="AS1284" s="208"/>
      <c r="AT1284" s="208"/>
      <c r="AU1284" s="208"/>
      <c r="AV1284" s="208"/>
      <c r="AW1284" s="208"/>
    </row>
    <row r="1285" spans="1:49" s="207" customFormat="1" x14ac:dyDescent="0.25">
      <c r="A1285" s="47"/>
      <c r="B1285" s="47"/>
      <c r="C1285" s="47"/>
      <c r="D1285" s="208"/>
      <c r="E1285" s="220"/>
      <c r="F1285" s="220"/>
      <c r="G1285" s="220"/>
      <c r="H1285" s="220"/>
      <c r="I1285" s="220"/>
      <c r="J1285" s="220"/>
      <c r="K1285" s="220"/>
      <c r="M1285" s="208"/>
      <c r="N1285" s="208"/>
      <c r="O1285" s="208"/>
      <c r="P1285" s="208"/>
      <c r="Q1285" s="208"/>
      <c r="R1285" s="208"/>
      <c r="S1285" s="208"/>
      <c r="T1285" s="208"/>
      <c r="U1285" s="208"/>
      <c r="V1285" s="208"/>
      <c r="W1285" s="208"/>
      <c r="X1285" s="208"/>
      <c r="Y1285" s="208"/>
      <c r="Z1285" s="208"/>
      <c r="AA1285" s="208"/>
      <c r="AB1285" s="208"/>
      <c r="AC1285" s="208"/>
      <c r="AD1285" s="208"/>
      <c r="AE1285" s="208"/>
      <c r="AF1285" s="208"/>
      <c r="AG1285" s="208"/>
      <c r="AH1285" s="208"/>
      <c r="AI1285" s="208"/>
      <c r="AJ1285" s="208"/>
      <c r="AK1285" s="208"/>
      <c r="AL1285" s="208"/>
      <c r="AM1285" s="208"/>
      <c r="AN1285" s="208"/>
      <c r="AO1285" s="208"/>
      <c r="AP1285" s="208"/>
      <c r="AQ1285" s="208"/>
      <c r="AR1285" s="208"/>
      <c r="AS1285" s="208"/>
      <c r="AT1285" s="208"/>
      <c r="AU1285" s="208"/>
      <c r="AV1285" s="208"/>
      <c r="AW1285" s="208"/>
    </row>
    <row r="1286" spans="1:49" s="207" customFormat="1" x14ac:dyDescent="0.25">
      <c r="A1286" s="47"/>
      <c r="B1286" s="47"/>
      <c r="C1286" s="47"/>
      <c r="D1286" s="208"/>
      <c r="E1286" s="220"/>
      <c r="F1286" s="220"/>
      <c r="G1286" s="220"/>
      <c r="H1286" s="220"/>
      <c r="I1286" s="220"/>
      <c r="J1286" s="220"/>
      <c r="K1286" s="220"/>
      <c r="M1286" s="208"/>
      <c r="N1286" s="208"/>
      <c r="O1286" s="208"/>
      <c r="P1286" s="208"/>
      <c r="Q1286" s="208"/>
      <c r="R1286" s="208"/>
      <c r="S1286" s="208"/>
      <c r="T1286" s="208"/>
      <c r="U1286" s="208"/>
      <c r="V1286" s="208"/>
      <c r="W1286" s="208"/>
      <c r="X1286" s="208"/>
      <c r="Y1286" s="208"/>
      <c r="Z1286" s="208"/>
      <c r="AA1286" s="208"/>
      <c r="AB1286" s="208"/>
      <c r="AC1286" s="208"/>
      <c r="AD1286" s="208"/>
      <c r="AE1286" s="208"/>
      <c r="AF1286" s="208"/>
      <c r="AG1286" s="208"/>
      <c r="AH1286" s="208"/>
      <c r="AI1286" s="208"/>
      <c r="AJ1286" s="208"/>
      <c r="AK1286" s="208"/>
      <c r="AL1286" s="208"/>
      <c r="AM1286" s="208"/>
      <c r="AN1286" s="208"/>
      <c r="AO1286" s="208"/>
      <c r="AP1286" s="208"/>
      <c r="AQ1286" s="208"/>
      <c r="AR1286" s="208"/>
      <c r="AS1286" s="208"/>
      <c r="AT1286" s="208"/>
      <c r="AU1286" s="208"/>
      <c r="AV1286" s="208"/>
      <c r="AW1286" s="208"/>
    </row>
    <row r="1287" spans="1:49" s="207" customFormat="1" x14ac:dyDescent="0.25">
      <c r="A1287" s="47"/>
      <c r="B1287" s="47"/>
      <c r="C1287" s="47"/>
      <c r="D1287" s="208"/>
      <c r="E1287" s="220"/>
      <c r="F1287" s="220"/>
      <c r="G1287" s="220"/>
      <c r="H1287" s="220"/>
      <c r="I1287" s="220"/>
      <c r="J1287" s="220"/>
      <c r="K1287" s="220"/>
      <c r="M1287" s="208"/>
      <c r="N1287" s="208"/>
      <c r="O1287" s="208"/>
      <c r="P1287" s="208"/>
      <c r="Q1287" s="208"/>
      <c r="R1287" s="208"/>
      <c r="S1287" s="208"/>
      <c r="T1287" s="208"/>
      <c r="U1287" s="208"/>
      <c r="V1287" s="208"/>
      <c r="W1287" s="208"/>
      <c r="X1287" s="208"/>
      <c r="Y1287" s="208"/>
      <c r="Z1287" s="208"/>
      <c r="AA1287" s="208"/>
      <c r="AB1287" s="208"/>
      <c r="AC1287" s="208"/>
      <c r="AD1287" s="208"/>
      <c r="AE1287" s="208"/>
      <c r="AF1287" s="208"/>
      <c r="AG1287" s="208"/>
      <c r="AH1287" s="208"/>
      <c r="AI1287" s="208"/>
      <c r="AJ1287" s="208"/>
      <c r="AK1287" s="208"/>
      <c r="AL1287" s="208"/>
      <c r="AM1287" s="208"/>
      <c r="AN1287" s="208"/>
      <c r="AO1287" s="208"/>
      <c r="AP1287" s="208"/>
      <c r="AQ1287" s="208"/>
      <c r="AR1287" s="208"/>
      <c r="AS1287" s="208"/>
      <c r="AT1287" s="208"/>
      <c r="AU1287" s="208"/>
      <c r="AV1287" s="208"/>
      <c r="AW1287" s="208"/>
    </row>
    <row r="1288" spans="1:49" s="207" customFormat="1" x14ac:dyDescent="0.25">
      <c r="A1288" s="47"/>
      <c r="B1288" s="47"/>
      <c r="C1288" s="47"/>
      <c r="D1288" s="208"/>
      <c r="E1288" s="220"/>
      <c r="F1288" s="220"/>
      <c r="G1288" s="220"/>
      <c r="H1288" s="220"/>
      <c r="I1288" s="220"/>
      <c r="J1288" s="220"/>
      <c r="K1288" s="220"/>
      <c r="M1288" s="208"/>
      <c r="N1288" s="208"/>
      <c r="O1288" s="208"/>
      <c r="P1288" s="208"/>
      <c r="Q1288" s="208"/>
      <c r="R1288" s="208"/>
      <c r="S1288" s="208"/>
      <c r="T1288" s="208"/>
      <c r="U1288" s="208"/>
      <c r="V1288" s="208"/>
      <c r="W1288" s="208"/>
      <c r="X1288" s="208"/>
      <c r="Y1288" s="208"/>
      <c r="Z1288" s="208"/>
      <c r="AA1288" s="208"/>
      <c r="AB1288" s="208"/>
      <c r="AC1288" s="208"/>
      <c r="AD1288" s="208"/>
      <c r="AE1288" s="208"/>
      <c r="AF1288" s="208"/>
      <c r="AG1288" s="208"/>
      <c r="AH1288" s="208"/>
      <c r="AI1288" s="208"/>
      <c r="AJ1288" s="208"/>
      <c r="AK1288" s="208"/>
      <c r="AL1288" s="208"/>
      <c r="AM1288" s="208"/>
      <c r="AN1288" s="208"/>
      <c r="AO1288" s="208"/>
      <c r="AP1288" s="208"/>
      <c r="AQ1288" s="208"/>
      <c r="AR1288" s="208"/>
      <c r="AS1288" s="208"/>
      <c r="AT1288" s="208"/>
      <c r="AU1288" s="208"/>
      <c r="AV1288" s="208"/>
      <c r="AW1288" s="208"/>
    </row>
    <row r="1289" spans="1:49" s="207" customFormat="1" x14ac:dyDescent="0.25">
      <c r="A1289" s="47"/>
      <c r="B1289" s="47"/>
      <c r="C1289" s="47"/>
      <c r="D1289" s="208"/>
      <c r="E1289" s="220"/>
      <c r="F1289" s="220"/>
      <c r="G1289" s="220"/>
      <c r="H1289" s="220"/>
      <c r="I1289" s="220"/>
      <c r="J1289" s="220"/>
      <c r="K1289" s="220"/>
      <c r="M1289" s="208"/>
      <c r="N1289" s="208"/>
      <c r="O1289" s="208"/>
      <c r="P1289" s="208"/>
      <c r="Q1289" s="208"/>
      <c r="R1289" s="208"/>
      <c r="S1289" s="208"/>
      <c r="T1289" s="208"/>
      <c r="U1289" s="208"/>
      <c r="V1289" s="208"/>
      <c r="W1289" s="208"/>
      <c r="X1289" s="208"/>
      <c r="Y1289" s="208"/>
      <c r="Z1289" s="208"/>
      <c r="AA1289" s="208"/>
      <c r="AB1289" s="208"/>
      <c r="AC1289" s="208"/>
      <c r="AD1289" s="208"/>
      <c r="AE1289" s="208"/>
      <c r="AF1289" s="208"/>
      <c r="AG1289" s="208"/>
      <c r="AH1289" s="208"/>
      <c r="AI1289" s="208"/>
      <c r="AJ1289" s="208"/>
      <c r="AK1289" s="208"/>
      <c r="AL1289" s="208"/>
      <c r="AM1289" s="208"/>
      <c r="AN1289" s="208"/>
      <c r="AO1289" s="208"/>
      <c r="AP1289" s="208"/>
      <c r="AQ1289" s="208"/>
      <c r="AR1289" s="208"/>
      <c r="AS1289" s="208"/>
      <c r="AT1289" s="208"/>
      <c r="AU1289" s="208"/>
      <c r="AV1289" s="208"/>
      <c r="AW1289" s="208"/>
    </row>
    <row r="1290" spans="1:49" s="207" customFormat="1" x14ac:dyDescent="0.25">
      <c r="A1290" s="47"/>
      <c r="B1290" s="47"/>
      <c r="C1290" s="47"/>
      <c r="D1290" s="208"/>
      <c r="E1290" s="220"/>
      <c r="F1290" s="220"/>
      <c r="G1290" s="220"/>
      <c r="H1290" s="220"/>
      <c r="I1290" s="220"/>
      <c r="J1290" s="220"/>
      <c r="K1290" s="220"/>
      <c r="M1290" s="208"/>
      <c r="N1290" s="208"/>
      <c r="O1290" s="208"/>
      <c r="P1290" s="208"/>
      <c r="Q1290" s="208"/>
      <c r="R1290" s="208"/>
      <c r="S1290" s="208"/>
      <c r="T1290" s="208"/>
      <c r="U1290" s="208"/>
      <c r="V1290" s="208"/>
      <c r="W1290" s="208"/>
      <c r="X1290" s="208"/>
      <c r="Y1290" s="208"/>
      <c r="Z1290" s="208"/>
      <c r="AA1290" s="208"/>
      <c r="AB1290" s="208"/>
      <c r="AC1290" s="208"/>
      <c r="AD1290" s="208"/>
      <c r="AE1290" s="208"/>
      <c r="AF1290" s="208"/>
      <c r="AG1290" s="208"/>
      <c r="AH1290" s="208"/>
      <c r="AI1290" s="208"/>
      <c r="AJ1290" s="208"/>
      <c r="AK1290" s="208"/>
      <c r="AL1290" s="208"/>
      <c r="AM1290" s="208"/>
      <c r="AN1290" s="208"/>
      <c r="AO1290" s="208"/>
      <c r="AP1290" s="208"/>
      <c r="AQ1290" s="208"/>
      <c r="AR1290" s="208"/>
      <c r="AS1290" s="208"/>
      <c r="AT1290" s="208"/>
      <c r="AU1290" s="208"/>
      <c r="AV1290" s="208"/>
      <c r="AW1290" s="208"/>
    </row>
    <row r="1291" spans="1:49" s="207" customFormat="1" x14ac:dyDescent="0.25">
      <c r="A1291" s="47"/>
      <c r="B1291" s="47"/>
      <c r="C1291" s="47"/>
      <c r="D1291" s="208"/>
      <c r="E1291" s="220"/>
      <c r="F1291" s="220"/>
      <c r="G1291" s="220"/>
      <c r="H1291" s="220"/>
      <c r="I1291" s="220"/>
      <c r="J1291" s="220"/>
      <c r="K1291" s="220"/>
      <c r="M1291" s="208"/>
      <c r="N1291" s="208"/>
      <c r="O1291" s="208"/>
      <c r="P1291" s="208"/>
      <c r="Q1291" s="208"/>
      <c r="R1291" s="208"/>
      <c r="S1291" s="208"/>
      <c r="T1291" s="208"/>
      <c r="U1291" s="208"/>
      <c r="V1291" s="208"/>
      <c r="W1291" s="208"/>
      <c r="X1291" s="208"/>
      <c r="Y1291" s="208"/>
      <c r="Z1291" s="208"/>
      <c r="AA1291" s="208"/>
      <c r="AB1291" s="208"/>
      <c r="AC1291" s="208"/>
      <c r="AD1291" s="208"/>
      <c r="AE1291" s="208"/>
      <c r="AF1291" s="208"/>
      <c r="AG1291" s="208"/>
      <c r="AH1291" s="208"/>
      <c r="AI1291" s="208"/>
      <c r="AJ1291" s="208"/>
      <c r="AK1291" s="208"/>
      <c r="AL1291" s="208"/>
      <c r="AM1291" s="208"/>
      <c r="AN1291" s="208"/>
      <c r="AO1291" s="208"/>
      <c r="AP1291" s="208"/>
      <c r="AQ1291" s="208"/>
      <c r="AR1291" s="208"/>
      <c r="AS1291" s="208"/>
      <c r="AT1291" s="208"/>
      <c r="AU1291" s="208"/>
      <c r="AV1291" s="208"/>
      <c r="AW1291" s="208"/>
    </row>
    <row r="1292" spans="1:49" s="207" customFormat="1" x14ac:dyDescent="0.25">
      <c r="A1292" s="47"/>
      <c r="B1292" s="47"/>
      <c r="C1292" s="47"/>
      <c r="D1292" s="208"/>
      <c r="E1292" s="220"/>
      <c r="F1292" s="220"/>
      <c r="G1292" s="220"/>
      <c r="H1292" s="220"/>
      <c r="I1292" s="220"/>
      <c r="J1292" s="220"/>
      <c r="K1292" s="220"/>
      <c r="M1292" s="208"/>
      <c r="N1292" s="208"/>
      <c r="O1292" s="208"/>
      <c r="P1292" s="208"/>
      <c r="Q1292" s="208"/>
      <c r="R1292" s="208"/>
      <c r="S1292" s="208"/>
      <c r="T1292" s="208"/>
      <c r="U1292" s="208"/>
      <c r="V1292" s="208"/>
      <c r="W1292" s="208"/>
      <c r="X1292" s="208"/>
      <c r="Y1292" s="208"/>
      <c r="Z1292" s="208"/>
      <c r="AA1292" s="208"/>
      <c r="AB1292" s="208"/>
      <c r="AC1292" s="208"/>
      <c r="AD1292" s="208"/>
      <c r="AE1292" s="208"/>
      <c r="AF1292" s="208"/>
      <c r="AG1292" s="208"/>
      <c r="AH1292" s="208"/>
      <c r="AI1292" s="208"/>
      <c r="AJ1292" s="208"/>
      <c r="AK1292" s="208"/>
      <c r="AL1292" s="208"/>
      <c r="AM1292" s="208"/>
      <c r="AN1292" s="208"/>
      <c r="AO1292" s="208"/>
      <c r="AP1292" s="208"/>
      <c r="AQ1292" s="208"/>
      <c r="AR1292" s="208"/>
      <c r="AS1292" s="208"/>
      <c r="AT1292" s="208"/>
      <c r="AU1292" s="208"/>
      <c r="AV1292" s="208"/>
      <c r="AW1292" s="208"/>
    </row>
    <row r="1293" spans="1:49" s="207" customFormat="1" x14ac:dyDescent="0.25">
      <c r="A1293" s="47"/>
      <c r="B1293" s="47"/>
      <c r="C1293" s="47"/>
      <c r="D1293" s="208"/>
      <c r="E1293" s="220"/>
      <c r="F1293" s="220"/>
      <c r="G1293" s="220"/>
      <c r="H1293" s="220"/>
      <c r="I1293" s="220"/>
      <c r="J1293" s="220"/>
      <c r="K1293" s="220"/>
      <c r="M1293" s="208"/>
      <c r="N1293" s="208"/>
      <c r="O1293" s="208"/>
      <c r="P1293" s="208"/>
      <c r="Q1293" s="208"/>
      <c r="R1293" s="208"/>
      <c r="S1293" s="208"/>
      <c r="T1293" s="208"/>
      <c r="U1293" s="208"/>
      <c r="V1293" s="208"/>
      <c r="W1293" s="208"/>
      <c r="X1293" s="208"/>
      <c r="Y1293" s="208"/>
      <c r="Z1293" s="208"/>
      <c r="AA1293" s="208"/>
      <c r="AB1293" s="208"/>
      <c r="AC1293" s="208"/>
      <c r="AD1293" s="208"/>
      <c r="AE1293" s="208"/>
      <c r="AF1293" s="208"/>
      <c r="AG1293" s="208"/>
      <c r="AH1293" s="208"/>
      <c r="AI1293" s="208"/>
      <c r="AJ1293" s="208"/>
      <c r="AK1293" s="208"/>
      <c r="AL1293" s="208"/>
      <c r="AM1293" s="208"/>
      <c r="AN1293" s="208"/>
      <c r="AO1293" s="208"/>
      <c r="AP1293" s="208"/>
      <c r="AQ1293" s="208"/>
      <c r="AR1293" s="208"/>
      <c r="AS1293" s="208"/>
      <c r="AT1293" s="208"/>
      <c r="AU1293" s="208"/>
      <c r="AV1293" s="208"/>
      <c r="AW1293" s="208"/>
    </row>
    <row r="1294" spans="1:49" s="207" customFormat="1" x14ac:dyDescent="0.25">
      <c r="A1294" s="47"/>
      <c r="B1294" s="47"/>
      <c r="C1294" s="47"/>
      <c r="D1294" s="208"/>
      <c r="E1294" s="220"/>
      <c r="F1294" s="220"/>
      <c r="G1294" s="220"/>
      <c r="H1294" s="220"/>
      <c r="I1294" s="220"/>
      <c r="J1294" s="220"/>
      <c r="K1294" s="220"/>
      <c r="M1294" s="208"/>
      <c r="N1294" s="208"/>
      <c r="O1294" s="208"/>
      <c r="P1294" s="208"/>
      <c r="Q1294" s="208"/>
      <c r="R1294" s="208"/>
      <c r="S1294" s="208"/>
      <c r="T1294" s="208"/>
      <c r="U1294" s="208"/>
      <c r="V1294" s="208"/>
      <c r="W1294" s="208"/>
      <c r="X1294" s="208"/>
      <c r="Y1294" s="208"/>
      <c r="Z1294" s="208"/>
      <c r="AA1294" s="208"/>
      <c r="AB1294" s="208"/>
      <c r="AC1294" s="208"/>
      <c r="AD1294" s="208"/>
      <c r="AE1294" s="208"/>
      <c r="AF1294" s="208"/>
      <c r="AG1294" s="208"/>
      <c r="AH1294" s="208"/>
      <c r="AI1294" s="208"/>
      <c r="AJ1294" s="208"/>
      <c r="AK1294" s="208"/>
      <c r="AL1294" s="208"/>
      <c r="AM1294" s="208"/>
      <c r="AN1294" s="208"/>
      <c r="AO1294" s="208"/>
      <c r="AP1294" s="208"/>
      <c r="AQ1294" s="208"/>
      <c r="AR1294" s="208"/>
      <c r="AS1294" s="208"/>
      <c r="AT1294" s="208"/>
      <c r="AU1294" s="208"/>
      <c r="AV1294" s="208"/>
      <c r="AW1294" s="208"/>
    </row>
    <row r="1295" spans="1:49" s="207" customFormat="1" x14ac:dyDescent="0.25">
      <c r="A1295" s="47"/>
      <c r="B1295" s="47"/>
      <c r="C1295" s="47"/>
      <c r="D1295" s="208"/>
      <c r="E1295" s="220"/>
      <c r="F1295" s="220"/>
      <c r="G1295" s="220"/>
      <c r="H1295" s="220"/>
      <c r="I1295" s="220"/>
      <c r="J1295" s="220"/>
      <c r="K1295" s="220"/>
      <c r="M1295" s="208"/>
      <c r="N1295" s="208"/>
      <c r="O1295" s="208"/>
      <c r="P1295" s="208"/>
      <c r="Q1295" s="208"/>
      <c r="R1295" s="208"/>
      <c r="S1295" s="208"/>
      <c r="T1295" s="208"/>
      <c r="U1295" s="208"/>
      <c r="V1295" s="208"/>
      <c r="W1295" s="208"/>
      <c r="X1295" s="208"/>
      <c r="Y1295" s="208"/>
      <c r="Z1295" s="208"/>
      <c r="AA1295" s="208"/>
      <c r="AB1295" s="208"/>
      <c r="AC1295" s="208"/>
      <c r="AD1295" s="208"/>
      <c r="AE1295" s="208"/>
      <c r="AF1295" s="208"/>
      <c r="AG1295" s="208"/>
      <c r="AH1295" s="208"/>
      <c r="AI1295" s="208"/>
      <c r="AJ1295" s="208"/>
      <c r="AK1295" s="208"/>
      <c r="AL1295" s="208"/>
      <c r="AM1295" s="208"/>
      <c r="AN1295" s="208"/>
      <c r="AO1295" s="208"/>
      <c r="AP1295" s="208"/>
      <c r="AQ1295" s="208"/>
      <c r="AR1295" s="208"/>
      <c r="AS1295" s="208"/>
      <c r="AT1295" s="208"/>
      <c r="AU1295" s="208"/>
      <c r="AV1295" s="208"/>
      <c r="AW1295" s="208"/>
    </row>
    <row r="1296" spans="1:49" s="207" customFormat="1" x14ac:dyDescent="0.25">
      <c r="A1296" s="47"/>
      <c r="B1296" s="47"/>
      <c r="C1296" s="47"/>
      <c r="D1296" s="208"/>
      <c r="E1296" s="220"/>
      <c r="F1296" s="220"/>
      <c r="G1296" s="220"/>
      <c r="H1296" s="220"/>
      <c r="I1296" s="220"/>
      <c r="J1296" s="220"/>
      <c r="K1296" s="220"/>
      <c r="M1296" s="208"/>
      <c r="N1296" s="208"/>
      <c r="O1296" s="208"/>
      <c r="P1296" s="208"/>
      <c r="Q1296" s="208"/>
      <c r="R1296" s="208"/>
      <c r="S1296" s="208"/>
      <c r="T1296" s="208"/>
      <c r="U1296" s="208"/>
      <c r="V1296" s="208"/>
      <c r="W1296" s="208"/>
      <c r="X1296" s="208"/>
      <c r="Y1296" s="208"/>
      <c r="Z1296" s="208"/>
      <c r="AA1296" s="208"/>
      <c r="AB1296" s="208"/>
      <c r="AC1296" s="208"/>
      <c r="AD1296" s="208"/>
      <c r="AE1296" s="208"/>
      <c r="AF1296" s="208"/>
      <c r="AG1296" s="208"/>
      <c r="AH1296" s="208"/>
      <c r="AI1296" s="208"/>
      <c r="AJ1296" s="208"/>
      <c r="AK1296" s="208"/>
      <c r="AL1296" s="208"/>
      <c r="AM1296" s="208"/>
      <c r="AN1296" s="208"/>
      <c r="AO1296" s="208"/>
      <c r="AP1296" s="208"/>
      <c r="AQ1296" s="208"/>
      <c r="AR1296" s="208"/>
      <c r="AS1296" s="208"/>
      <c r="AT1296" s="208"/>
      <c r="AU1296" s="208"/>
      <c r="AV1296" s="208"/>
      <c r="AW1296" s="208"/>
    </row>
    <row r="1297" spans="1:49" s="207" customFormat="1" x14ac:dyDescent="0.25">
      <c r="A1297" s="47"/>
      <c r="B1297" s="47"/>
      <c r="C1297" s="47"/>
      <c r="D1297" s="208"/>
      <c r="E1297" s="220"/>
      <c r="F1297" s="220"/>
      <c r="G1297" s="220"/>
      <c r="H1297" s="220"/>
      <c r="I1297" s="220"/>
      <c r="J1297" s="220"/>
      <c r="K1297" s="220"/>
      <c r="M1297" s="208"/>
      <c r="N1297" s="208"/>
      <c r="O1297" s="208"/>
      <c r="P1297" s="208"/>
      <c r="Q1297" s="208"/>
      <c r="R1297" s="208"/>
      <c r="S1297" s="208"/>
      <c r="T1297" s="208"/>
      <c r="U1297" s="208"/>
      <c r="V1297" s="208"/>
      <c r="W1297" s="208"/>
      <c r="X1297" s="208"/>
      <c r="Y1297" s="208"/>
      <c r="Z1297" s="208"/>
      <c r="AA1297" s="208"/>
      <c r="AB1297" s="208"/>
      <c r="AC1297" s="208"/>
      <c r="AD1297" s="208"/>
      <c r="AE1297" s="208"/>
      <c r="AF1297" s="208"/>
      <c r="AG1297" s="208"/>
      <c r="AH1297" s="208"/>
      <c r="AI1297" s="208"/>
      <c r="AJ1297" s="208"/>
      <c r="AK1297" s="208"/>
      <c r="AL1297" s="208"/>
      <c r="AM1297" s="208"/>
      <c r="AN1297" s="208"/>
      <c r="AO1297" s="208"/>
      <c r="AP1297" s="208"/>
      <c r="AQ1297" s="208"/>
      <c r="AR1297" s="208"/>
      <c r="AS1297" s="208"/>
      <c r="AT1297" s="208"/>
      <c r="AU1297" s="208"/>
      <c r="AV1297" s="208"/>
      <c r="AW1297" s="208"/>
    </row>
    <row r="1298" spans="1:49" s="207" customFormat="1" x14ac:dyDescent="0.25">
      <c r="A1298" s="47"/>
      <c r="B1298" s="47"/>
      <c r="C1298" s="47"/>
      <c r="D1298" s="208"/>
      <c r="E1298" s="220"/>
      <c r="F1298" s="220"/>
      <c r="G1298" s="220"/>
      <c r="H1298" s="220"/>
      <c r="I1298" s="220"/>
      <c r="J1298" s="220"/>
      <c r="K1298" s="220"/>
      <c r="M1298" s="208"/>
      <c r="N1298" s="208"/>
      <c r="O1298" s="208"/>
      <c r="P1298" s="208"/>
      <c r="Q1298" s="208"/>
      <c r="R1298" s="208"/>
      <c r="S1298" s="208"/>
      <c r="T1298" s="208"/>
      <c r="U1298" s="208"/>
      <c r="V1298" s="208"/>
      <c r="W1298" s="208"/>
      <c r="X1298" s="208"/>
      <c r="Y1298" s="208"/>
      <c r="Z1298" s="208"/>
      <c r="AA1298" s="208"/>
      <c r="AB1298" s="208"/>
      <c r="AC1298" s="208"/>
      <c r="AD1298" s="208"/>
      <c r="AE1298" s="208"/>
      <c r="AF1298" s="208"/>
      <c r="AG1298" s="208"/>
      <c r="AH1298" s="208"/>
      <c r="AI1298" s="208"/>
      <c r="AJ1298" s="208"/>
      <c r="AK1298" s="208"/>
      <c r="AL1298" s="208"/>
      <c r="AM1298" s="208"/>
      <c r="AN1298" s="208"/>
      <c r="AO1298" s="208"/>
      <c r="AP1298" s="208"/>
      <c r="AQ1298" s="208"/>
      <c r="AR1298" s="208"/>
      <c r="AS1298" s="208"/>
      <c r="AT1298" s="208"/>
      <c r="AU1298" s="208"/>
      <c r="AV1298" s="208"/>
      <c r="AW1298" s="208"/>
    </row>
    <row r="1299" spans="1:49" s="207" customFormat="1" x14ac:dyDescent="0.25">
      <c r="A1299" s="47"/>
      <c r="B1299" s="47"/>
      <c r="C1299" s="47"/>
      <c r="D1299" s="208"/>
      <c r="E1299" s="220"/>
      <c r="F1299" s="220"/>
      <c r="G1299" s="220"/>
      <c r="H1299" s="220"/>
      <c r="I1299" s="220"/>
      <c r="J1299" s="220"/>
      <c r="K1299" s="220"/>
      <c r="M1299" s="208"/>
      <c r="N1299" s="208"/>
      <c r="O1299" s="208"/>
      <c r="P1299" s="208"/>
      <c r="Q1299" s="208"/>
      <c r="R1299" s="208"/>
      <c r="S1299" s="208"/>
      <c r="T1299" s="208"/>
      <c r="U1299" s="208"/>
      <c r="V1299" s="208"/>
      <c r="W1299" s="208"/>
      <c r="X1299" s="208"/>
      <c r="Y1299" s="208"/>
      <c r="Z1299" s="208"/>
      <c r="AA1299" s="208"/>
      <c r="AB1299" s="208"/>
      <c r="AC1299" s="208"/>
      <c r="AD1299" s="208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8"/>
      <c r="AP1299" s="208"/>
      <c r="AQ1299" s="208"/>
      <c r="AR1299" s="208"/>
      <c r="AS1299" s="208"/>
      <c r="AT1299" s="208"/>
      <c r="AU1299" s="208"/>
      <c r="AV1299" s="208"/>
      <c r="AW1299" s="208"/>
    </row>
    <row r="1300" spans="1:49" s="207" customFormat="1" x14ac:dyDescent="0.25">
      <c r="A1300" s="47"/>
      <c r="B1300" s="47"/>
      <c r="C1300" s="47"/>
      <c r="D1300" s="208"/>
      <c r="E1300" s="220"/>
      <c r="F1300" s="220"/>
      <c r="G1300" s="220"/>
      <c r="H1300" s="220"/>
      <c r="I1300" s="220"/>
      <c r="J1300" s="220"/>
      <c r="K1300" s="220"/>
      <c r="M1300" s="208"/>
      <c r="N1300" s="208"/>
      <c r="O1300" s="208"/>
      <c r="P1300" s="208"/>
      <c r="Q1300" s="208"/>
      <c r="R1300" s="208"/>
      <c r="S1300" s="208"/>
      <c r="T1300" s="208"/>
      <c r="U1300" s="208"/>
      <c r="V1300" s="208"/>
      <c r="W1300" s="208"/>
      <c r="X1300" s="208"/>
      <c r="Y1300" s="208"/>
      <c r="Z1300" s="208"/>
      <c r="AA1300" s="208"/>
      <c r="AB1300" s="208"/>
      <c r="AC1300" s="208"/>
      <c r="AD1300" s="208"/>
      <c r="AE1300" s="208"/>
      <c r="AF1300" s="208"/>
      <c r="AG1300" s="208"/>
      <c r="AH1300" s="208"/>
      <c r="AI1300" s="208"/>
      <c r="AJ1300" s="208"/>
      <c r="AK1300" s="208"/>
      <c r="AL1300" s="208"/>
      <c r="AM1300" s="208"/>
      <c r="AN1300" s="208"/>
      <c r="AO1300" s="208"/>
      <c r="AP1300" s="208"/>
      <c r="AQ1300" s="208"/>
      <c r="AR1300" s="208"/>
      <c r="AS1300" s="208"/>
      <c r="AT1300" s="208"/>
      <c r="AU1300" s="208"/>
      <c r="AV1300" s="208"/>
      <c r="AW1300" s="208"/>
    </row>
    <row r="1301" spans="1:49" s="207" customFormat="1" x14ac:dyDescent="0.25">
      <c r="A1301" s="47"/>
      <c r="B1301" s="47"/>
      <c r="C1301" s="47"/>
      <c r="D1301" s="208"/>
      <c r="E1301" s="220"/>
      <c r="F1301" s="220"/>
      <c r="G1301" s="220"/>
      <c r="H1301" s="220"/>
      <c r="I1301" s="220"/>
      <c r="J1301" s="220"/>
      <c r="K1301" s="220"/>
      <c r="M1301" s="208"/>
      <c r="N1301" s="208"/>
      <c r="O1301" s="208"/>
      <c r="P1301" s="208"/>
      <c r="Q1301" s="208"/>
      <c r="R1301" s="208"/>
      <c r="S1301" s="208"/>
      <c r="T1301" s="208"/>
      <c r="U1301" s="208"/>
      <c r="V1301" s="208"/>
      <c r="W1301" s="208"/>
      <c r="X1301" s="208"/>
      <c r="Y1301" s="208"/>
      <c r="Z1301" s="208"/>
      <c r="AA1301" s="208"/>
      <c r="AB1301" s="208"/>
      <c r="AC1301" s="208"/>
      <c r="AD1301" s="208"/>
      <c r="AE1301" s="208"/>
      <c r="AF1301" s="208"/>
      <c r="AG1301" s="208"/>
      <c r="AH1301" s="208"/>
      <c r="AI1301" s="208"/>
      <c r="AJ1301" s="208"/>
      <c r="AK1301" s="208"/>
      <c r="AL1301" s="208"/>
      <c r="AM1301" s="208"/>
      <c r="AN1301" s="208"/>
      <c r="AO1301" s="208"/>
      <c r="AP1301" s="208"/>
      <c r="AQ1301" s="208"/>
      <c r="AR1301" s="208"/>
      <c r="AS1301" s="208"/>
      <c r="AT1301" s="208"/>
      <c r="AU1301" s="208"/>
      <c r="AV1301" s="208"/>
      <c r="AW1301" s="208"/>
    </row>
    <row r="1302" spans="1:49" s="207" customFormat="1" x14ac:dyDescent="0.25">
      <c r="A1302" s="47"/>
      <c r="B1302" s="47"/>
      <c r="C1302" s="47"/>
      <c r="D1302" s="208"/>
      <c r="E1302" s="220"/>
      <c r="F1302" s="220"/>
      <c r="G1302" s="220"/>
      <c r="H1302" s="220"/>
      <c r="I1302" s="220"/>
      <c r="J1302" s="220"/>
      <c r="K1302" s="220"/>
      <c r="M1302" s="208"/>
      <c r="N1302" s="208"/>
      <c r="O1302" s="208"/>
      <c r="P1302" s="208"/>
      <c r="Q1302" s="208"/>
      <c r="R1302" s="208"/>
      <c r="S1302" s="208"/>
      <c r="T1302" s="208"/>
      <c r="U1302" s="208"/>
      <c r="V1302" s="208"/>
      <c r="W1302" s="208"/>
      <c r="X1302" s="208"/>
      <c r="Y1302" s="208"/>
      <c r="Z1302" s="208"/>
      <c r="AA1302" s="208"/>
      <c r="AB1302" s="208"/>
      <c r="AC1302" s="208"/>
      <c r="AD1302" s="208"/>
      <c r="AE1302" s="208"/>
      <c r="AF1302" s="208"/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8"/>
      <c r="AQ1302" s="208"/>
      <c r="AR1302" s="208"/>
      <c r="AS1302" s="208"/>
      <c r="AT1302" s="208"/>
      <c r="AU1302" s="208"/>
      <c r="AV1302" s="208"/>
      <c r="AW1302" s="208"/>
    </row>
    <row r="1303" spans="1:49" s="207" customFormat="1" x14ac:dyDescent="0.25">
      <c r="A1303" s="47"/>
      <c r="B1303" s="47"/>
      <c r="C1303" s="47"/>
      <c r="D1303" s="208"/>
      <c r="E1303" s="220"/>
      <c r="F1303" s="220"/>
      <c r="G1303" s="220"/>
      <c r="H1303" s="220"/>
      <c r="I1303" s="220"/>
      <c r="J1303" s="220"/>
      <c r="K1303" s="220"/>
      <c r="M1303" s="208"/>
      <c r="N1303" s="208"/>
      <c r="O1303" s="208"/>
      <c r="P1303" s="208"/>
      <c r="Q1303" s="208"/>
      <c r="R1303" s="208"/>
      <c r="S1303" s="208"/>
      <c r="T1303" s="208"/>
      <c r="U1303" s="208"/>
      <c r="V1303" s="208"/>
      <c r="W1303" s="208"/>
      <c r="X1303" s="208"/>
      <c r="Y1303" s="208"/>
      <c r="Z1303" s="208"/>
      <c r="AA1303" s="208"/>
      <c r="AB1303" s="208"/>
      <c r="AC1303" s="208"/>
      <c r="AD1303" s="208"/>
      <c r="AE1303" s="208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8"/>
      <c r="AQ1303" s="208"/>
      <c r="AR1303" s="208"/>
      <c r="AS1303" s="208"/>
      <c r="AT1303" s="208"/>
      <c r="AU1303" s="208"/>
      <c r="AV1303" s="208"/>
      <c r="AW1303" s="208"/>
    </row>
    <row r="1304" spans="1:49" s="207" customFormat="1" x14ac:dyDescent="0.25">
      <c r="A1304" s="47"/>
      <c r="B1304" s="47"/>
      <c r="C1304" s="47"/>
      <c r="D1304" s="208"/>
      <c r="E1304" s="220"/>
      <c r="F1304" s="220"/>
      <c r="G1304" s="220"/>
      <c r="H1304" s="220"/>
      <c r="I1304" s="220"/>
      <c r="J1304" s="220"/>
      <c r="K1304" s="220"/>
      <c r="M1304" s="208"/>
      <c r="N1304" s="208"/>
      <c r="O1304" s="208"/>
      <c r="P1304" s="208"/>
      <c r="Q1304" s="208"/>
      <c r="R1304" s="208"/>
      <c r="S1304" s="208"/>
      <c r="T1304" s="208"/>
      <c r="U1304" s="208"/>
      <c r="V1304" s="208"/>
      <c r="W1304" s="208"/>
      <c r="X1304" s="208"/>
      <c r="Y1304" s="208"/>
      <c r="Z1304" s="208"/>
      <c r="AA1304" s="208"/>
      <c r="AB1304" s="208"/>
      <c r="AC1304" s="208"/>
      <c r="AD1304" s="208"/>
      <c r="AE1304" s="208"/>
      <c r="AF1304" s="208"/>
      <c r="AG1304" s="208"/>
      <c r="AH1304" s="208"/>
      <c r="AI1304" s="208"/>
      <c r="AJ1304" s="208"/>
      <c r="AK1304" s="208"/>
      <c r="AL1304" s="208"/>
      <c r="AM1304" s="208"/>
      <c r="AN1304" s="208"/>
      <c r="AO1304" s="208"/>
      <c r="AP1304" s="208"/>
      <c r="AQ1304" s="208"/>
      <c r="AR1304" s="208"/>
      <c r="AS1304" s="208"/>
      <c r="AT1304" s="208"/>
      <c r="AU1304" s="208"/>
      <c r="AV1304" s="208"/>
      <c r="AW1304" s="208"/>
    </row>
    <row r="1305" spans="1:49" s="207" customFormat="1" x14ac:dyDescent="0.25">
      <c r="A1305" s="47"/>
      <c r="B1305" s="47"/>
      <c r="C1305" s="47"/>
      <c r="D1305" s="208"/>
      <c r="E1305" s="220"/>
      <c r="F1305" s="220"/>
      <c r="G1305" s="220"/>
      <c r="H1305" s="220"/>
      <c r="I1305" s="220"/>
      <c r="J1305" s="220"/>
      <c r="K1305" s="220"/>
      <c r="M1305" s="208"/>
      <c r="N1305" s="208"/>
      <c r="O1305" s="208"/>
      <c r="P1305" s="208"/>
      <c r="Q1305" s="208"/>
      <c r="R1305" s="208"/>
      <c r="S1305" s="208"/>
      <c r="T1305" s="208"/>
      <c r="U1305" s="208"/>
      <c r="V1305" s="208"/>
      <c r="W1305" s="208"/>
      <c r="X1305" s="208"/>
      <c r="Y1305" s="208"/>
      <c r="Z1305" s="208"/>
      <c r="AA1305" s="208"/>
      <c r="AB1305" s="208"/>
      <c r="AC1305" s="208"/>
      <c r="AD1305" s="208"/>
      <c r="AE1305" s="208"/>
      <c r="AF1305" s="208"/>
      <c r="AG1305" s="208"/>
      <c r="AH1305" s="208"/>
      <c r="AI1305" s="208"/>
      <c r="AJ1305" s="208"/>
      <c r="AK1305" s="208"/>
      <c r="AL1305" s="208"/>
      <c r="AM1305" s="208"/>
      <c r="AN1305" s="208"/>
      <c r="AO1305" s="208"/>
      <c r="AP1305" s="208"/>
      <c r="AQ1305" s="208"/>
      <c r="AR1305" s="208"/>
      <c r="AS1305" s="208"/>
      <c r="AT1305" s="208"/>
      <c r="AU1305" s="208"/>
      <c r="AV1305" s="208"/>
      <c r="AW1305" s="208"/>
    </row>
    <row r="1306" spans="1:49" s="207" customFormat="1" x14ac:dyDescent="0.25">
      <c r="A1306" s="47"/>
      <c r="B1306" s="47"/>
      <c r="C1306" s="47"/>
      <c r="D1306" s="208"/>
      <c r="E1306" s="220"/>
      <c r="F1306" s="220"/>
      <c r="G1306" s="220"/>
      <c r="H1306" s="220"/>
      <c r="I1306" s="220"/>
      <c r="J1306" s="220"/>
      <c r="K1306" s="220"/>
      <c r="M1306" s="208"/>
      <c r="N1306" s="208"/>
      <c r="O1306" s="208"/>
      <c r="P1306" s="208"/>
      <c r="Q1306" s="208"/>
      <c r="R1306" s="208"/>
      <c r="S1306" s="208"/>
      <c r="T1306" s="208"/>
      <c r="U1306" s="208"/>
      <c r="V1306" s="208"/>
      <c r="W1306" s="208"/>
      <c r="X1306" s="208"/>
      <c r="Y1306" s="208"/>
      <c r="Z1306" s="208"/>
      <c r="AA1306" s="208"/>
      <c r="AB1306" s="208"/>
      <c r="AC1306" s="208"/>
      <c r="AD1306" s="208"/>
      <c r="AE1306" s="208"/>
      <c r="AF1306" s="208"/>
      <c r="AG1306" s="208"/>
      <c r="AH1306" s="208"/>
      <c r="AI1306" s="208"/>
      <c r="AJ1306" s="208"/>
      <c r="AK1306" s="208"/>
      <c r="AL1306" s="208"/>
      <c r="AM1306" s="208"/>
      <c r="AN1306" s="208"/>
      <c r="AO1306" s="208"/>
      <c r="AP1306" s="208"/>
      <c r="AQ1306" s="208"/>
      <c r="AR1306" s="208"/>
      <c r="AS1306" s="208"/>
      <c r="AT1306" s="208"/>
      <c r="AU1306" s="208"/>
      <c r="AV1306" s="208"/>
      <c r="AW1306" s="208"/>
    </row>
    <row r="1307" spans="1:49" s="207" customFormat="1" x14ac:dyDescent="0.25">
      <c r="A1307" s="47"/>
      <c r="B1307" s="47"/>
      <c r="C1307" s="47"/>
      <c r="D1307" s="208"/>
      <c r="E1307" s="220"/>
      <c r="F1307" s="220"/>
      <c r="G1307" s="220"/>
      <c r="H1307" s="220"/>
      <c r="I1307" s="220"/>
      <c r="J1307" s="220"/>
      <c r="K1307" s="220"/>
      <c r="M1307" s="208"/>
      <c r="N1307" s="208"/>
      <c r="O1307" s="208"/>
      <c r="P1307" s="208"/>
      <c r="Q1307" s="208"/>
      <c r="R1307" s="208"/>
      <c r="S1307" s="208"/>
      <c r="T1307" s="208"/>
      <c r="U1307" s="208"/>
      <c r="V1307" s="208"/>
      <c r="W1307" s="208"/>
      <c r="X1307" s="208"/>
      <c r="Y1307" s="208"/>
      <c r="Z1307" s="208"/>
      <c r="AA1307" s="208"/>
      <c r="AB1307" s="208"/>
      <c r="AC1307" s="208"/>
      <c r="AD1307" s="208"/>
      <c r="AE1307" s="208"/>
      <c r="AF1307" s="208"/>
      <c r="AG1307" s="208"/>
      <c r="AH1307" s="208"/>
      <c r="AI1307" s="208"/>
      <c r="AJ1307" s="208"/>
      <c r="AK1307" s="208"/>
      <c r="AL1307" s="208"/>
      <c r="AM1307" s="208"/>
      <c r="AN1307" s="208"/>
      <c r="AO1307" s="208"/>
      <c r="AP1307" s="208"/>
      <c r="AQ1307" s="208"/>
      <c r="AR1307" s="208"/>
      <c r="AS1307" s="208"/>
      <c r="AT1307" s="208"/>
      <c r="AU1307" s="208"/>
      <c r="AV1307" s="208"/>
      <c r="AW1307" s="208"/>
    </row>
    <row r="1308" spans="1:49" s="207" customFormat="1" x14ac:dyDescent="0.25">
      <c r="A1308" s="47"/>
      <c r="B1308" s="47"/>
      <c r="C1308" s="47"/>
      <c r="D1308" s="208"/>
      <c r="E1308" s="220"/>
      <c r="F1308" s="220"/>
      <c r="G1308" s="220"/>
      <c r="H1308" s="220"/>
      <c r="I1308" s="220"/>
      <c r="J1308" s="220"/>
      <c r="K1308" s="220"/>
      <c r="M1308" s="208"/>
      <c r="N1308" s="208"/>
      <c r="O1308" s="208"/>
      <c r="P1308" s="208"/>
      <c r="Q1308" s="208"/>
      <c r="R1308" s="208"/>
      <c r="S1308" s="208"/>
      <c r="T1308" s="208"/>
      <c r="U1308" s="208"/>
      <c r="V1308" s="208"/>
      <c r="W1308" s="208"/>
      <c r="X1308" s="208"/>
      <c r="Y1308" s="208"/>
      <c r="Z1308" s="208"/>
      <c r="AA1308" s="208"/>
      <c r="AB1308" s="208"/>
      <c r="AC1308" s="208"/>
      <c r="AD1308" s="208"/>
      <c r="AE1308" s="208"/>
      <c r="AF1308" s="208"/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8"/>
      <c r="AQ1308" s="208"/>
      <c r="AR1308" s="208"/>
      <c r="AS1308" s="208"/>
      <c r="AT1308" s="208"/>
      <c r="AU1308" s="208"/>
      <c r="AV1308" s="208"/>
      <c r="AW1308" s="208"/>
    </row>
    <row r="1309" spans="1:49" s="207" customFormat="1" x14ac:dyDescent="0.25">
      <c r="A1309" s="47"/>
      <c r="B1309" s="47"/>
      <c r="C1309" s="47"/>
      <c r="D1309" s="208"/>
      <c r="E1309" s="220"/>
      <c r="F1309" s="220"/>
      <c r="G1309" s="220"/>
      <c r="H1309" s="220"/>
      <c r="I1309" s="220"/>
      <c r="J1309" s="220"/>
      <c r="K1309" s="220"/>
      <c r="M1309" s="208"/>
      <c r="N1309" s="208"/>
      <c r="O1309" s="208"/>
      <c r="P1309" s="208"/>
      <c r="Q1309" s="208"/>
      <c r="R1309" s="208"/>
      <c r="S1309" s="208"/>
      <c r="T1309" s="208"/>
      <c r="U1309" s="208"/>
      <c r="V1309" s="208"/>
      <c r="W1309" s="208"/>
      <c r="X1309" s="208"/>
      <c r="Y1309" s="208"/>
      <c r="Z1309" s="208"/>
      <c r="AA1309" s="208"/>
      <c r="AB1309" s="208"/>
      <c r="AC1309" s="208"/>
      <c r="AD1309" s="208"/>
      <c r="AE1309" s="208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8"/>
      <c r="AQ1309" s="208"/>
      <c r="AR1309" s="208"/>
      <c r="AS1309" s="208"/>
      <c r="AT1309" s="208"/>
      <c r="AU1309" s="208"/>
      <c r="AV1309" s="208"/>
      <c r="AW1309" s="208"/>
    </row>
    <row r="1310" spans="1:49" s="207" customFormat="1" x14ac:dyDescent="0.25">
      <c r="A1310" s="47"/>
      <c r="B1310" s="47"/>
      <c r="C1310" s="47"/>
      <c r="D1310" s="208"/>
      <c r="E1310" s="220"/>
      <c r="F1310" s="220"/>
      <c r="G1310" s="220"/>
      <c r="H1310" s="220"/>
      <c r="I1310" s="220"/>
      <c r="J1310" s="220"/>
      <c r="K1310" s="220"/>
      <c r="M1310" s="208"/>
      <c r="N1310" s="208"/>
      <c r="O1310" s="208"/>
      <c r="P1310" s="208"/>
      <c r="Q1310" s="208"/>
      <c r="R1310" s="208"/>
      <c r="S1310" s="208"/>
      <c r="T1310" s="208"/>
      <c r="U1310" s="208"/>
      <c r="V1310" s="208"/>
      <c r="W1310" s="208"/>
      <c r="X1310" s="208"/>
      <c r="Y1310" s="208"/>
      <c r="Z1310" s="208"/>
      <c r="AA1310" s="208"/>
      <c r="AB1310" s="208"/>
      <c r="AC1310" s="208"/>
      <c r="AD1310" s="208"/>
      <c r="AE1310" s="208"/>
      <c r="AF1310" s="208"/>
      <c r="AG1310" s="208"/>
      <c r="AH1310" s="208"/>
      <c r="AI1310" s="208"/>
      <c r="AJ1310" s="208"/>
      <c r="AK1310" s="208"/>
      <c r="AL1310" s="208"/>
      <c r="AM1310" s="208"/>
      <c r="AN1310" s="208"/>
      <c r="AO1310" s="208"/>
      <c r="AP1310" s="208"/>
      <c r="AQ1310" s="208"/>
      <c r="AR1310" s="208"/>
      <c r="AS1310" s="208"/>
      <c r="AT1310" s="208"/>
      <c r="AU1310" s="208"/>
      <c r="AV1310" s="208"/>
      <c r="AW1310" s="208"/>
    </row>
    <row r="1311" spans="1:49" s="207" customFormat="1" x14ac:dyDescent="0.25">
      <c r="A1311" s="47"/>
      <c r="B1311" s="47"/>
      <c r="C1311" s="47"/>
      <c r="D1311" s="208"/>
      <c r="E1311" s="220"/>
      <c r="F1311" s="220"/>
      <c r="G1311" s="220"/>
      <c r="H1311" s="220"/>
      <c r="I1311" s="220"/>
      <c r="J1311" s="220"/>
      <c r="K1311" s="220"/>
      <c r="M1311" s="208"/>
      <c r="N1311" s="208"/>
      <c r="O1311" s="208"/>
      <c r="P1311" s="208"/>
      <c r="Q1311" s="208"/>
      <c r="R1311" s="208"/>
      <c r="S1311" s="208"/>
      <c r="T1311" s="208"/>
      <c r="U1311" s="208"/>
      <c r="V1311" s="208"/>
      <c r="W1311" s="208"/>
      <c r="X1311" s="208"/>
      <c r="Y1311" s="208"/>
      <c r="Z1311" s="208"/>
      <c r="AA1311" s="208"/>
      <c r="AB1311" s="208"/>
      <c r="AC1311" s="208"/>
      <c r="AD1311" s="208"/>
      <c r="AE1311" s="208"/>
      <c r="AF1311" s="208"/>
      <c r="AG1311" s="208"/>
      <c r="AH1311" s="208"/>
      <c r="AI1311" s="208"/>
      <c r="AJ1311" s="208"/>
      <c r="AK1311" s="208"/>
      <c r="AL1311" s="208"/>
      <c r="AM1311" s="208"/>
      <c r="AN1311" s="208"/>
      <c r="AO1311" s="208"/>
      <c r="AP1311" s="208"/>
      <c r="AQ1311" s="208"/>
      <c r="AR1311" s="208"/>
      <c r="AS1311" s="208"/>
      <c r="AT1311" s="208"/>
      <c r="AU1311" s="208"/>
      <c r="AV1311" s="208"/>
      <c r="AW1311" s="208"/>
    </row>
    <row r="1312" spans="1:49" s="207" customFormat="1" x14ac:dyDescent="0.25">
      <c r="A1312" s="47"/>
      <c r="B1312" s="47"/>
      <c r="C1312" s="47"/>
      <c r="D1312" s="208"/>
      <c r="E1312" s="220"/>
      <c r="F1312" s="220"/>
      <c r="G1312" s="220"/>
      <c r="H1312" s="220"/>
      <c r="I1312" s="220"/>
      <c r="J1312" s="220"/>
      <c r="K1312" s="220"/>
      <c r="M1312" s="208"/>
      <c r="N1312" s="208"/>
      <c r="O1312" s="208"/>
      <c r="P1312" s="208"/>
      <c r="Q1312" s="208"/>
      <c r="R1312" s="208"/>
      <c r="S1312" s="208"/>
      <c r="T1312" s="208"/>
      <c r="U1312" s="208"/>
      <c r="V1312" s="208"/>
      <c r="W1312" s="208"/>
      <c r="X1312" s="208"/>
      <c r="Y1312" s="208"/>
      <c r="Z1312" s="208"/>
      <c r="AA1312" s="208"/>
      <c r="AB1312" s="208"/>
      <c r="AC1312" s="208"/>
      <c r="AD1312" s="208"/>
      <c r="AE1312" s="208"/>
      <c r="AF1312" s="208"/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8"/>
      <c r="AQ1312" s="208"/>
      <c r="AR1312" s="208"/>
      <c r="AS1312" s="208"/>
      <c r="AT1312" s="208"/>
      <c r="AU1312" s="208"/>
      <c r="AV1312" s="208"/>
      <c r="AW1312" s="208"/>
    </row>
    <row r="1313" spans="1:49" s="207" customFormat="1" x14ac:dyDescent="0.25">
      <c r="A1313" s="47"/>
      <c r="B1313" s="47"/>
      <c r="C1313" s="47"/>
      <c r="D1313" s="208"/>
      <c r="E1313" s="220"/>
      <c r="F1313" s="220"/>
      <c r="G1313" s="220"/>
      <c r="H1313" s="220"/>
      <c r="I1313" s="220"/>
      <c r="J1313" s="220"/>
      <c r="K1313" s="220"/>
      <c r="M1313" s="208"/>
      <c r="N1313" s="208"/>
      <c r="O1313" s="208"/>
      <c r="P1313" s="208"/>
      <c r="Q1313" s="208"/>
      <c r="R1313" s="208"/>
      <c r="S1313" s="208"/>
      <c r="T1313" s="208"/>
      <c r="U1313" s="208"/>
      <c r="V1313" s="208"/>
      <c r="W1313" s="208"/>
      <c r="X1313" s="208"/>
      <c r="Y1313" s="208"/>
      <c r="Z1313" s="208"/>
      <c r="AA1313" s="208"/>
      <c r="AB1313" s="208"/>
      <c r="AC1313" s="208"/>
      <c r="AD1313" s="208"/>
      <c r="AE1313" s="208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8"/>
      <c r="AQ1313" s="208"/>
      <c r="AR1313" s="208"/>
      <c r="AS1313" s="208"/>
      <c r="AT1313" s="208"/>
      <c r="AU1313" s="208"/>
      <c r="AV1313" s="208"/>
      <c r="AW1313" s="208"/>
    </row>
    <row r="1314" spans="1:49" s="207" customFormat="1" x14ac:dyDescent="0.25">
      <c r="A1314" s="47"/>
      <c r="B1314" s="47"/>
      <c r="C1314" s="47"/>
      <c r="D1314" s="208"/>
      <c r="E1314" s="220"/>
      <c r="F1314" s="220"/>
      <c r="G1314" s="220"/>
      <c r="H1314" s="220"/>
      <c r="I1314" s="220"/>
      <c r="J1314" s="220"/>
      <c r="K1314" s="220"/>
      <c r="M1314" s="208"/>
      <c r="N1314" s="208"/>
      <c r="O1314" s="208"/>
      <c r="P1314" s="208"/>
      <c r="Q1314" s="208"/>
      <c r="R1314" s="208"/>
      <c r="S1314" s="208"/>
      <c r="T1314" s="208"/>
      <c r="U1314" s="208"/>
      <c r="V1314" s="208"/>
      <c r="W1314" s="208"/>
      <c r="X1314" s="208"/>
      <c r="Y1314" s="208"/>
      <c r="Z1314" s="208"/>
      <c r="AA1314" s="208"/>
      <c r="AB1314" s="208"/>
      <c r="AC1314" s="208"/>
      <c r="AD1314" s="208"/>
      <c r="AE1314" s="208"/>
      <c r="AF1314" s="208"/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8"/>
      <c r="AQ1314" s="208"/>
      <c r="AR1314" s="208"/>
      <c r="AS1314" s="208"/>
      <c r="AT1314" s="208"/>
      <c r="AU1314" s="208"/>
      <c r="AV1314" s="208"/>
      <c r="AW1314" s="208"/>
    </row>
    <row r="1315" spans="1:49" s="207" customFormat="1" x14ac:dyDescent="0.25">
      <c r="A1315" s="47"/>
      <c r="B1315" s="47"/>
      <c r="C1315" s="47"/>
      <c r="D1315" s="208"/>
      <c r="E1315" s="220"/>
      <c r="F1315" s="220"/>
      <c r="G1315" s="220"/>
      <c r="H1315" s="220"/>
      <c r="I1315" s="220"/>
      <c r="J1315" s="220"/>
      <c r="K1315" s="220"/>
      <c r="M1315" s="208"/>
      <c r="N1315" s="208"/>
      <c r="O1315" s="208"/>
      <c r="P1315" s="208"/>
      <c r="Q1315" s="208"/>
      <c r="R1315" s="208"/>
      <c r="S1315" s="208"/>
      <c r="T1315" s="208"/>
      <c r="U1315" s="208"/>
      <c r="V1315" s="208"/>
      <c r="W1315" s="208"/>
      <c r="X1315" s="208"/>
      <c r="Y1315" s="208"/>
      <c r="Z1315" s="208"/>
      <c r="AA1315" s="208"/>
      <c r="AB1315" s="208"/>
      <c r="AC1315" s="208"/>
      <c r="AD1315" s="208"/>
      <c r="AE1315" s="208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8"/>
      <c r="AQ1315" s="208"/>
      <c r="AR1315" s="208"/>
      <c r="AS1315" s="208"/>
      <c r="AT1315" s="208"/>
      <c r="AU1315" s="208"/>
      <c r="AV1315" s="208"/>
      <c r="AW1315" s="208"/>
    </row>
    <row r="1316" spans="1:49" s="207" customFormat="1" x14ac:dyDescent="0.25">
      <c r="A1316" s="47"/>
      <c r="B1316" s="47"/>
      <c r="C1316" s="47"/>
      <c r="D1316" s="208"/>
      <c r="E1316" s="220"/>
      <c r="F1316" s="220"/>
      <c r="G1316" s="220"/>
      <c r="H1316" s="220"/>
      <c r="I1316" s="220"/>
      <c r="J1316" s="220"/>
      <c r="K1316" s="220"/>
      <c r="M1316" s="208"/>
      <c r="N1316" s="208"/>
      <c r="O1316" s="208"/>
      <c r="P1316" s="208"/>
      <c r="Q1316" s="208"/>
      <c r="R1316" s="208"/>
      <c r="S1316" s="208"/>
      <c r="T1316" s="208"/>
      <c r="U1316" s="208"/>
      <c r="V1316" s="208"/>
      <c r="W1316" s="208"/>
      <c r="X1316" s="208"/>
      <c r="Y1316" s="208"/>
      <c r="Z1316" s="208"/>
      <c r="AA1316" s="208"/>
      <c r="AB1316" s="208"/>
      <c r="AC1316" s="208"/>
      <c r="AD1316" s="208"/>
      <c r="AE1316" s="208"/>
      <c r="AF1316" s="208"/>
      <c r="AG1316" s="208"/>
      <c r="AH1316" s="208"/>
      <c r="AI1316" s="208"/>
      <c r="AJ1316" s="208"/>
      <c r="AK1316" s="208"/>
      <c r="AL1316" s="208"/>
      <c r="AM1316" s="208"/>
      <c r="AN1316" s="208"/>
      <c r="AO1316" s="208"/>
      <c r="AP1316" s="208"/>
      <c r="AQ1316" s="208"/>
      <c r="AR1316" s="208"/>
      <c r="AS1316" s="208"/>
      <c r="AT1316" s="208"/>
      <c r="AU1316" s="208"/>
      <c r="AV1316" s="208"/>
      <c r="AW1316" s="208"/>
    </row>
    <row r="1317" spans="1:49" s="207" customFormat="1" x14ac:dyDescent="0.25">
      <c r="A1317" s="47"/>
      <c r="B1317" s="47"/>
      <c r="C1317" s="47"/>
      <c r="D1317" s="208"/>
      <c r="E1317" s="220"/>
      <c r="F1317" s="220"/>
      <c r="G1317" s="220"/>
      <c r="H1317" s="220"/>
      <c r="I1317" s="220"/>
      <c r="J1317" s="220"/>
      <c r="K1317" s="220"/>
      <c r="M1317" s="208"/>
      <c r="N1317" s="208"/>
      <c r="O1317" s="208"/>
      <c r="P1317" s="208"/>
      <c r="Q1317" s="208"/>
      <c r="R1317" s="208"/>
      <c r="S1317" s="208"/>
      <c r="T1317" s="208"/>
      <c r="U1317" s="208"/>
      <c r="V1317" s="208"/>
      <c r="W1317" s="208"/>
      <c r="X1317" s="208"/>
      <c r="Y1317" s="208"/>
      <c r="Z1317" s="208"/>
      <c r="AA1317" s="208"/>
      <c r="AB1317" s="208"/>
      <c r="AC1317" s="208"/>
      <c r="AD1317" s="208"/>
      <c r="AE1317" s="208"/>
      <c r="AF1317" s="208"/>
      <c r="AG1317" s="208"/>
      <c r="AH1317" s="208"/>
      <c r="AI1317" s="208"/>
      <c r="AJ1317" s="208"/>
      <c r="AK1317" s="208"/>
      <c r="AL1317" s="208"/>
      <c r="AM1317" s="208"/>
      <c r="AN1317" s="208"/>
      <c r="AO1317" s="208"/>
      <c r="AP1317" s="208"/>
      <c r="AQ1317" s="208"/>
      <c r="AR1317" s="208"/>
      <c r="AS1317" s="208"/>
      <c r="AT1317" s="208"/>
      <c r="AU1317" s="208"/>
      <c r="AV1317" s="208"/>
      <c r="AW1317" s="208"/>
    </row>
    <row r="1318" spans="1:49" s="207" customFormat="1" x14ac:dyDescent="0.25">
      <c r="A1318" s="47"/>
      <c r="B1318" s="47"/>
      <c r="C1318" s="47"/>
      <c r="D1318" s="208"/>
      <c r="E1318" s="220"/>
      <c r="F1318" s="220"/>
      <c r="G1318" s="220"/>
      <c r="H1318" s="220"/>
      <c r="I1318" s="220"/>
      <c r="J1318" s="220"/>
      <c r="K1318" s="220"/>
      <c r="M1318" s="208"/>
      <c r="N1318" s="208"/>
      <c r="O1318" s="208"/>
      <c r="P1318" s="208"/>
      <c r="Q1318" s="208"/>
      <c r="R1318" s="208"/>
      <c r="S1318" s="208"/>
      <c r="T1318" s="208"/>
      <c r="U1318" s="208"/>
      <c r="V1318" s="208"/>
      <c r="W1318" s="208"/>
      <c r="X1318" s="208"/>
      <c r="Y1318" s="208"/>
      <c r="Z1318" s="208"/>
      <c r="AA1318" s="208"/>
      <c r="AB1318" s="208"/>
      <c r="AC1318" s="208"/>
      <c r="AD1318" s="208"/>
      <c r="AE1318" s="208"/>
      <c r="AF1318" s="208"/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8"/>
      <c r="AQ1318" s="208"/>
      <c r="AR1318" s="208"/>
      <c r="AS1318" s="208"/>
      <c r="AT1318" s="208"/>
      <c r="AU1318" s="208"/>
      <c r="AV1318" s="208"/>
      <c r="AW1318" s="208"/>
    </row>
    <row r="1319" spans="1:49" s="207" customFormat="1" x14ac:dyDescent="0.25">
      <c r="A1319" s="47"/>
      <c r="B1319" s="47"/>
      <c r="C1319" s="47"/>
      <c r="D1319" s="208"/>
      <c r="E1319" s="220"/>
      <c r="F1319" s="220"/>
      <c r="G1319" s="220"/>
      <c r="H1319" s="220"/>
      <c r="I1319" s="220"/>
      <c r="J1319" s="220"/>
      <c r="K1319" s="220"/>
      <c r="M1319" s="208"/>
      <c r="N1319" s="208"/>
      <c r="O1319" s="208"/>
      <c r="P1319" s="208"/>
      <c r="Q1319" s="208"/>
      <c r="R1319" s="208"/>
      <c r="S1319" s="208"/>
      <c r="T1319" s="208"/>
      <c r="U1319" s="208"/>
      <c r="V1319" s="208"/>
      <c r="W1319" s="208"/>
      <c r="X1319" s="208"/>
      <c r="Y1319" s="208"/>
      <c r="Z1319" s="208"/>
      <c r="AA1319" s="208"/>
      <c r="AB1319" s="208"/>
      <c r="AC1319" s="208"/>
      <c r="AD1319" s="208"/>
      <c r="AE1319" s="208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8"/>
      <c r="AQ1319" s="208"/>
      <c r="AR1319" s="208"/>
      <c r="AS1319" s="208"/>
      <c r="AT1319" s="208"/>
      <c r="AU1319" s="208"/>
      <c r="AV1319" s="208"/>
      <c r="AW1319" s="208"/>
    </row>
    <row r="1320" spans="1:49" s="207" customFormat="1" x14ac:dyDescent="0.25">
      <c r="A1320" s="47"/>
      <c r="B1320" s="47"/>
      <c r="C1320" s="47"/>
      <c r="D1320" s="208"/>
      <c r="E1320" s="220"/>
      <c r="F1320" s="220"/>
      <c r="G1320" s="220"/>
      <c r="H1320" s="220"/>
      <c r="I1320" s="220"/>
      <c r="J1320" s="220"/>
      <c r="K1320" s="220"/>
      <c r="M1320" s="208"/>
      <c r="N1320" s="208"/>
      <c r="O1320" s="208"/>
      <c r="P1320" s="208"/>
      <c r="Q1320" s="208"/>
      <c r="R1320" s="208"/>
      <c r="S1320" s="208"/>
      <c r="T1320" s="208"/>
      <c r="U1320" s="208"/>
      <c r="V1320" s="208"/>
      <c r="W1320" s="208"/>
      <c r="X1320" s="208"/>
      <c r="Y1320" s="208"/>
      <c r="Z1320" s="208"/>
      <c r="AA1320" s="208"/>
      <c r="AB1320" s="208"/>
      <c r="AC1320" s="208"/>
      <c r="AD1320" s="208"/>
      <c r="AE1320" s="208"/>
      <c r="AF1320" s="208"/>
      <c r="AG1320" s="208"/>
      <c r="AH1320" s="208"/>
      <c r="AI1320" s="208"/>
      <c r="AJ1320" s="208"/>
      <c r="AK1320" s="208"/>
      <c r="AL1320" s="208"/>
      <c r="AM1320" s="208"/>
      <c r="AN1320" s="208"/>
      <c r="AO1320" s="208"/>
      <c r="AP1320" s="208"/>
      <c r="AQ1320" s="208"/>
      <c r="AR1320" s="208"/>
      <c r="AS1320" s="208"/>
      <c r="AT1320" s="208"/>
      <c r="AU1320" s="208"/>
      <c r="AV1320" s="208"/>
      <c r="AW1320" s="208"/>
    </row>
    <row r="1321" spans="1:49" s="207" customFormat="1" x14ac:dyDescent="0.25">
      <c r="A1321" s="47"/>
      <c r="B1321" s="47"/>
      <c r="C1321" s="47"/>
      <c r="D1321" s="208"/>
      <c r="E1321" s="220"/>
      <c r="F1321" s="220"/>
      <c r="G1321" s="220"/>
      <c r="H1321" s="220"/>
      <c r="I1321" s="220"/>
      <c r="J1321" s="220"/>
      <c r="K1321" s="220"/>
      <c r="M1321" s="208"/>
      <c r="N1321" s="208"/>
      <c r="O1321" s="208"/>
      <c r="P1321" s="208"/>
      <c r="Q1321" s="208"/>
      <c r="R1321" s="208"/>
      <c r="S1321" s="208"/>
      <c r="T1321" s="208"/>
      <c r="U1321" s="208"/>
      <c r="V1321" s="208"/>
      <c r="W1321" s="208"/>
      <c r="X1321" s="208"/>
      <c r="Y1321" s="208"/>
      <c r="Z1321" s="208"/>
      <c r="AA1321" s="208"/>
      <c r="AB1321" s="208"/>
      <c r="AC1321" s="208"/>
      <c r="AD1321" s="208"/>
      <c r="AE1321" s="208"/>
      <c r="AF1321" s="208"/>
      <c r="AG1321" s="208"/>
      <c r="AH1321" s="208"/>
      <c r="AI1321" s="208"/>
      <c r="AJ1321" s="208"/>
      <c r="AK1321" s="208"/>
      <c r="AL1321" s="208"/>
      <c r="AM1321" s="208"/>
      <c r="AN1321" s="208"/>
      <c r="AO1321" s="208"/>
      <c r="AP1321" s="208"/>
      <c r="AQ1321" s="208"/>
      <c r="AR1321" s="208"/>
      <c r="AS1321" s="208"/>
      <c r="AT1321" s="208"/>
      <c r="AU1321" s="208"/>
      <c r="AV1321" s="208"/>
      <c r="AW1321" s="208"/>
    </row>
    <row r="1322" spans="1:49" s="207" customFormat="1" x14ac:dyDescent="0.25">
      <c r="A1322" s="47"/>
      <c r="B1322" s="47"/>
      <c r="C1322" s="47"/>
      <c r="D1322" s="208"/>
      <c r="E1322" s="220"/>
      <c r="F1322" s="220"/>
      <c r="G1322" s="220"/>
      <c r="H1322" s="220"/>
      <c r="I1322" s="220"/>
      <c r="J1322" s="220"/>
      <c r="K1322" s="220"/>
      <c r="M1322" s="208"/>
      <c r="N1322" s="208"/>
      <c r="O1322" s="208"/>
      <c r="P1322" s="208"/>
      <c r="Q1322" s="208"/>
      <c r="R1322" s="208"/>
      <c r="S1322" s="208"/>
      <c r="T1322" s="208"/>
      <c r="U1322" s="208"/>
      <c r="V1322" s="208"/>
      <c r="W1322" s="208"/>
      <c r="X1322" s="208"/>
      <c r="Y1322" s="208"/>
      <c r="Z1322" s="208"/>
      <c r="AA1322" s="208"/>
      <c r="AB1322" s="208"/>
      <c r="AC1322" s="208"/>
      <c r="AD1322" s="208"/>
      <c r="AE1322" s="208"/>
      <c r="AF1322" s="208"/>
      <c r="AG1322" s="208"/>
      <c r="AH1322" s="208"/>
      <c r="AI1322" s="208"/>
      <c r="AJ1322" s="208"/>
      <c r="AK1322" s="208"/>
      <c r="AL1322" s="208"/>
      <c r="AM1322" s="208"/>
      <c r="AN1322" s="208"/>
      <c r="AO1322" s="208"/>
      <c r="AP1322" s="208"/>
      <c r="AQ1322" s="208"/>
      <c r="AR1322" s="208"/>
      <c r="AS1322" s="208"/>
      <c r="AT1322" s="208"/>
      <c r="AU1322" s="208"/>
      <c r="AV1322" s="208"/>
      <c r="AW1322" s="208"/>
    </row>
    <row r="1323" spans="1:49" s="207" customFormat="1" x14ac:dyDescent="0.25">
      <c r="A1323" s="47"/>
      <c r="B1323" s="47"/>
      <c r="C1323" s="47"/>
      <c r="D1323" s="208"/>
      <c r="E1323" s="220"/>
      <c r="F1323" s="220"/>
      <c r="G1323" s="220"/>
      <c r="H1323" s="220"/>
      <c r="I1323" s="220"/>
      <c r="J1323" s="220"/>
      <c r="K1323" s="220"/>
      <c r="M1323" s="208"/>
      <c r="N1323" s="208"/>
      <c r="O1323" s="208"/>
      <c r="P1323" s="208"/>
      <c r="Q1323" s="208"/>
      <c r="R1323" s="208"/>
      <c r="S1323" s="208"/>
      <c r="T1323" s="208"/>
      <c r="U1323" s="208"/>
      <c r="V1323" s="208"/>
      <c r="W1323" s="208"/>
      <c r="X1323" s="208"/>
      <c r="Y1323" s="208"/>
      <c r="Z1323" s="208"/>
      <c r="AA1323" s="208"/>
      <c r="AB1323" s="208"/>
      <c r="AC1323" s="208"/>
      <c r="AD1323" s="208"/>
      <c r="AE1323" s="208"/>
      <c r="AF1323" s="208"/>
      <c r="AG1323" s="208"/>
      <c r="AH1323" s="208"/>
      <c r="AI1323" s="208"/>
      <c r="AJ1323" s="208"/>
      <c r="AK1323" s="208"/>
      <c r="AL1323" s="208"/>
      <c r="AM1323" s="208"/>
      <c r="AN1323" s="208"/>
      <c r="AO1323" s="208"/>
      <c r="AP1323" s="208"/>
      <c r="AQ1323" s="208"/>
      <c r="AR1323" s="208"/>
      <c r="AS1323" s="208"/>
      <c r="AT1323" s="208"/>
      <c r="AU1323" s="208"/>
      <c r="AV1323" s="208"/>
      <c r="AW1323" s="208"/>
    </row>
    <row r="1324" spans="1:49" s="207" customFormat="1" x14ac:dyDescent="0.25">
      <c r="A1324" s="47"/>
      <c r="B1324" s="47"/>
      <c r="C1324" s="47"/>
      <c r="D1324" s="208"/>
      <c r="E1324" s="220"/>
      <c r="F1324" s="220"/>
      <c r="G1324" s="220"/>
      <c r="H1324" s="220"/>
      <c r="I1324" s="220"/>
      <c r="J1324" s="220"/>
      <c r="K1324" s="220"/>
      <c r="M1324" s="208"/>
      <c r="N1324" s="208"/>
      <c r="O1324" s="208"/>
      <c r="P1324" s="208"/>
      <c r="Q1324" s="208"/>
      <c r="R1324" s="208"/>
      <c r="S1324" s="208"/>
      <c r="T1324" s="208"/>
      <c r="U1324" s="208"/>
      <c r="V1324" s="208"/>
      <c r="W1324" s="208"/>
      <c r="X1324" s="208"/>
      <c r="Y1324" s="208"/>
      <c r="Z1324" s="208"/>
      <c r="AA1324" s="208"/>
      <c r="AB1324" s="208"/>
      <c r="AC1324" s="208"/>
      <c r="AD1324" s="208"/>
      <c r="AE1324" s="208"/>
      <c r="AF1324" s="208"/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8"/>
      <c r="AQ1324" s="208"/>
      <c r="AR1324" s="208"/>
      <c r="AS1324" s="208"/>
      <c r="AT1324" s="208"/>
      <c r="AU1324" s="208"/>
      <c r="AV1324" s="208"/>
      <c r="AW1324" s="208"/>
    </row>
    <row r="1325" spans="1:49" s="207" customFormat="1" x14ac:dyDescent="0.25">
      <c r="A1325" s="47"/>
      <c r="B1325" s="47"/>
      <c r="C1325" s="47"/>
      <c r="D1325" s="208"/>
      <c r="E1325" s="220"/>
      <c r="F1325" s="220"/>
      <c r="G1325" s="220"/>
      <c r="H1325" s="220"/>
      <c r="I1325" s="220"/>
      <c r="J1325" s="220"/>
      <c r="K1325" s="220"/>
      <c r="M1325" s="208"/>
      <c r="N1325" s="208"/>
      <c r="O1325" s="208"/>
      <c r="P1325" s="208"/>
      <c r="Q1325" s="208"/>
      <c r="R1325" s="208"/>
      <c r="S1325" s="208"/>
      <c r="T1325" s="208"/>
      <c r="U1325" s="208"/>
      <c r="V1325" s="208"/>
      <c r="W1325" s="208"/>
      <c r="X1325" s="208"/>
      <c r="Y1325" s="208"/>
      <c r="Z1325" s="208"/>
      <c r="AA1325" s="208"/>
      <c r="AB1325" s="208"/>
      <c r="AC1325" s="208"/>
      <c r="AD1325" s="208"/>
      <c r="AE1325" s="208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8"/>
      <c r="AQ1325" s="208"/>
      <c r="AR1325" s="208"/>
      <c r="AS1325" s="208"/>
      <c r="AT1325" s="208"/>
      <c r="AU1325" s="208"/>
      <c r="AV1325" s="208"/>
      <c r="AW1325" s="208"/>
    </row>
    <row r="1326" spans="1:49" s="207" customFormat="1" x14ac:dyDescent="0.25">
      <c r="A1326" s="47"/>
      <c r="B1326" s="47"/>
      <c r="C1326" s="47"/>
      <c r="D1326" s="208"/>
      <c r="E1326" s="220"/>
      <c r="F1326" s="220"/>
      <c r="G1326" s="220"/>
      <c r="H1326" s="220"/>
      <c r="I1326" s="220"/>
      <c r="J1326" s="220"/>
      <c r="K1326" s="220"/>
      <c r="M1326" s="208"/>
      <c r="N1326" s="208"/>
      <c r="O1326" s="208"/>
      <c r="P1326" s="208"/>
      <c r="Q1326" s="208"/>
      <c r="R1326" s="208"/>
      <c r="S1326" s="208"/>
      <c r="T1326" s="208"/>
      <c r="U1326" s="208"/>
      <c r="V1326" s="208"/>
      <c r="W1326" s="208"/>
      <c r="X1326" s="208"/>
      <c r="Y1326" s="208"/>
      <c r="Z1326" s="208"/>
      <c r="AA1326" s="208"/>
      <c r="AB1326" s="208"/>
      <c r="AC1326" s="208"/>
      <c r="AD1326" s="208"/>
      <c r="AE1326" s="208"/>
      <c r="AF1326" s="208"/>
      <c r="AG1326" s="208"/>
      <c r="AH1326" s="208"/>
      <c r="AI1326" s="208"/>
      <c r="AJ1326" s="208"/>
      <c r="AK1326" s="208"/>
      <c r="AL1326" s="208"/>
      <c r="AM1326" s="208"/>
      <c r="AN1326" s="208"/>
      <c r="AO1326" s="208"/>
      <c r="AP1326" s="208"/>
      <c r="AQ1326" s="208"/>
      <c r="AR1326" s="208"/>
      <c r="AS1326" s="208"/>
      <c r="AT1326" s="208"/>
      <c r="AU1326" s="208"/>
      <c r="AV1326" s="208"/>
      <c r="AW1326" s="208"/>
    </row>
    <row r="1327" spans="1:49" s="207" customFormat="1" x14ac:dyDescent="0.25">
      <c r="A1327" s="47"/>
      <c r="B1327" s="47"/>
      <c r="C1327" s="47"/>
      <c r="D1327" s="208"/>
      <c r="E1327" s="220"/>
      <c r="F1327" s="220"/>
      <c r="G1327" s="220"/>
      <c r="H1327" s="220"/>
      <c r="I1327" s="220"/>
      <c r="J1327" s="220"/>
      <c r="K1327" s="220"/>
      <c r="M1327" s="208"/>
      <c r="N1327" s="208"/>
      <c r="O1327" s="208"/>
      <c r="P1327" s="208"/>
      <c r="Q1327" s="208"/>
      <c r="R1327" s="208"/>
      <c r="S1327" s="208"/>
      <c r="T1327" s="208"/>
      <c r="U1327" s="208"/>
      <c r="V1327" s="208"/>
      <c r="W1327" s="208"/>
      <c r="X1327" s="208"/>
      <c r="Y1327" s="208"/>
      <c r="Z1327" s="208"/>
      <c r="AA1327" s="208"/>
      <c r="AB1327" s="208"/>
      <c r="AC1327" s="208"/>
      <c r="AD1327" s="208"/>
      <c r="AE1327" s="208"/>
      <c r="AF1327" s="208"/>
      <c r="AG1327" s="208"/>
      <c r="AH1327" s="208"/>
      <c r="AI1327" s="208"/>
      <c r="AJ1327" s="208"/>
      <c r="AK1327" s="208"/>
      <c r="AL1327" s="208"/>
      <c r="AM1327" s="208"/>
      <c r="AN1327" s="208"/>
      <c r="AO1327" s="208"/>
      <c r="AP1327" s="208"/>
      <c r="AQ1327" s="208"/>
      <c r="AR1327" s="208"/>
      <c r="AS1327" s="208"/>
      <c r="AT1327" s="208"/>
      <c r="AU1327" s="208"/>
      <c r="AV1327" s="208"/>
      <c r="AW1327" s="208"/>
    </row>
    <row r="1328" spans="1:49" s="207" customFormat="1" x14ac:dyDescent="0.25">
      <c r="A1328" s="47"/>
      <c r="B1328" s="47"/>
      <c r="C1328" s="47"/>
      <c r="D1328" s="208"/>
      <c r="E1328" s="220"/>
      <c r="F1328" s="220"/>
      <c r="G1328" s="220"/>
      <c r="H1328" s="220"/>
      <c r="I1328" s="220"/>
      <c r="J1328" s="220"/>
      <c r="K1328" s="220"/>
      <c r="M1328" s="208"/>
      <c r="N1328" s="208"/>
      <c r="O1328" s="208"/>
      <c r="P1328" s="208"/>
      <c r="Q1328" s="208"/>
      <c r="R1328" s="208"/>
      <c r="S1328" s="208"/>
      <c r="T1328" s="208"/>
      <c r="U1328" s="208"/>
      <c r="V1328" s="208"/>
      <c r="W1328" s="208"/>
      <c r="X1328" s="208"/>
      <c r="Y1328" s="208"/>
      <c r="Z1328" s="208"/>
      <c r="AA1328" s="208"/>
      <c r="AB1328" s="208"/>
      <c r="AC1328" s="208"/>
      <c r="AD1328" s="208"/>
      <c r="AE1328" s="208"/>
      <c r="AF1328" s="208"/>
      <c r="AG1328" s="208"/>
      <c r="AH1328" s="208"/>
      <c r="AI1328" s="208"/>
      <c r="AJ1328" s="208"/>
      <c r="AK1328" s="208"/>
      <c r="AL1328" s="208"/>
      <c r="AM1328" s="208"/>
      <c r="AN1328" s="208"/>
      <c r="AO1328" s="208"/>
      <c r="AP1328" s="208"/>
      <c r="AQ1328" s="208"/>
      <c r="AR1328" s="208"/>
      <c r="AS1328" s="208"/>
      <c r="AT1328" s="208"/>
      <c r="AU1328" s="208"/>
      <c r="AV1328" s="208"/>
      <c r="AW1328" s="208"/>
    </row>
    <row r="1329" spans="1:49" s="207" customFormat="1" x14ac:dyDescent="0.25">
      <c r="A1329" s="47"/>
      <c r="B1329" s="47"/>
      <c r="C1329" s="47"/>
      <c r="D1329" s="208"/>
      <c r="E1329" s="220"/>
      <c r="F1329" s="220"/>
      <c r="G1329" s="220"/>
      <c r="H1329" s="220"/>
      <c r="I1329" s="220"/>
      <c r="J1329" s="220"/>
      <c r="K1329" s="220"/>
      <c r="M1329" s="208"/>
      <c r="N1329" s="208"/>
      <c r="O1329" s="208"/>
      <c r="P1329" s="208"/>
      <c r="Q1329" s="208"/>
      <c r="R1329" s="208"/>
      <c r="S1329" s="208"/>
      <c r="T1329" s="208"/>
      <c r="U1329" s="208"/>
      <c r="V1329" s="208"/>
      <c r="W1329" s="208"/>
      <c r="X1329" s="208"/>
      <c r="Y1329" s="208"/>
      <c r="Z1329" s="208"/>
      <c r="AA1329" s="208"/>
      <c r="AB1329" s="208"/>
      <c r="AC1329" s="208"/>
      <c r="AD1329" s="208"/>
      <c r="AE1329" s="208"/>
      <c r="AF1329" s="208"/>
      <c r="AG1329" s="208"/>
      <c r="AH1329" s="208"/>
      <c r="AI1329" s="208"/>
      <c r="AJ1329" s="208"/>
      <c r="AK1329" s="208"/>
      <c r="AL1329" s="208"/>
      <c r="AM1329" s="208"/>
      <c r="AN1329" s="208"/>
      <c r="AO1329" s="208"/>
      <c r="AP1329" s="208"/>
      <c r="AQ1329" s="208"/>
      <c r="AR1329" s="208"/>
      <c r="AS1329" s="208"/>
      <c r="AT1329" s="208"/>
      <c r="AU1329" s="208"/>
      <c r="AV1329" s="208"/>
      <c r="AW1329" s="208"/>
    </row>
    <row r="1330" spans="1:49" s="207" customFormat="1" x14ac:dyDescent="0.25">
      <c r="A1330" s="47"/>
      <c r="B1330" s="47"/>
      <c r="C1330" s="47"/>
      <c r="D1330" s="208"/>
      <c r="E1330" s="220"/>
      <c r="F1330" s="220"/>
      <c r="G1330" s="220"/>
      <c r="H1330" s="220"/>
      <c r="I1330" s="220"/>
      <c r="J1330" s="220"/>
      <c r="K1330" s="220"/>
      <c r="M1330" s="208"/>
      <c r="N1330" s="208"/>
      <c r="O1330" s="208"/>
      <c r="P1330" s="208"/>
      <c r="Q1330" s="208"/>
      <c r="R1330" s="208"/>
      <c r="S1330" s="208"/>
      <c r="T1330" s="208"/>
      <c r="U1330" s="208"/>
      <c r="V1330" s="208"/>
      <c r="W1330" s="208"/>
      <c r="X1330" s="208"/>
      <c r="Y1330" s="208"/>
      <c r="Z1330" s="208"/>
      <c r="AA1330" s="208"/>
      <c r="AB1330" s="208"/>
      <c r="AC1330" s="208"/>
      <c r="AD1330" s="208"/>
      <c r="AE1330" s="208"/>
      <c r="AF1330" s="208"/>
      <c r="AG1330" s="208"/>
      <c r="AH1330" s="208"/>
      <c r="AI1330" s="208"/>
      <c r="AJ1330" s="208"/>
      <c r="AK1330" s="208"/>
      <c r="AL1330" s="208"/>
      <c r="AM1330" s="208"/>
      <c r="AN1330" s="208"/>
      <c r="AO1330" s="208"/>
      <c r="AP1330" s="208"/>
      <c r="AQ1330" s="208"/>
      <c r="AR1330" s="208"/>
      <c r="AS1330" s="208"/>
      <c r="AT1330" s="208"/>
      <c r="AU1330" s="208"/>
      <c r="AV1330" s="208"/>
      <c r="AW1330" s="208"/>
    </row>
    <row r="1331" spans="1:49" s="207" customFormat="1" x14ac:dyDescent="0.25">
      <c r="A1331" s="47"/>
      <c r="B1331" s="47"/>
      <c r="C1331" s="47"/>
      <c r="D1331" s="208"/>
      <c r="E1331" s="220"/>
      <c r="F1331" s="220"/>
      <c r="G1331" s="220"/>
      <c r="H1331" s="220"/>
      <c r="I1331" s="220"/>
      <c r="J1331" s="220"/>
      <c r="K1331" s="220"/>
      <c r="M1331" s="208"/>
      <c r="N1331" s="208"/>
      <c r="O1331" s="208"/>
      <c r="P1331" s="208"/>
      <c r="Q1331" s="208"/>
      <c r="R1331" s="208"/>
      <c r="S1331" s="208"/>
      <c r="T1331" s="208"/>
      <c r="U1331" s="208"/>
      <c r="V1331" s="208"/>
      <c r="W1331" s="208"/>
      <c r="X1331" s="208"/>
      <c r="Y1331" s="208"/>
      <c r="Z1331" s="208"/>
      <c r="AA1331" s="208"/>
      <c r="AB1331" s="208"/>
      <c r="AC1331" s="208"/>
      <c r="AD1331" s="208"/>
      <c r="AE1331" s="208"/>
      <c r="AF1331" s="208"/>
      <c r="AG1331" s="208"/>
      <c r="AH1331" s="208"/>
      <c r="AI1331" s="208"/>
      <c r="AJ1331" s="208"/>
      <c r="AK1331" s="208"/>
      <c r="AL1331" s="208"/>
      <c r="AM1331" s="208"/>
      <c r="AN1331" s="208"/>
      <c r="AO1331" s="208"/>
      <c r="AP1331" s="208"/>
      <c r="AQ1331" s="208"/>
      <c r="AR1331" s="208"/>
      <c r="AS1331" s="208"/>
      <c r="AT1331" s="208"/>
      <c r="AU1331" s="208"/>
      <c r="AV1331" s="208"/>
      <c r="AW1331" s="208"/>
    </row>
    <row r="1332" spans="1:49" s="207" customFormat="1" x14ac:dyDescent="0.25">
      <c r="A1332" s="47"/>
      <c r="B1332" s="47"/>
      <c r="C1332" s="47"/>
      <c r="D1332" s="208"/>
      <c r="E1332" s="220"/>
      <c r="F1332" s="220"/>
      <c r="G1332" s="220"/>
      <c r="H1332" s="220"/>
      <c r="I1332" s="220"/>
      <c r="J1332" s="220"/>
      <c r="K1332" s="220"/>
      <c r="M1332" s="208"/>
      <c r="N1332" s="208"/>
      <c r="O1332" s="208"/>
      <c r="P1332" s="208"/>
      <c r="Q1332" s="208"/>
      <c r="R1332" s="208"/>
      <c r="S1332" s="208"/>
      <c r="T1332" s="208"/>
      <c r="U1332" s="208"/>
      <c r="V1332" s="208"/>
      <c r="W1332" s="208"/>
      <c r="X1332" s="208"/>
      <c r="Y1332" s="208"/>
      <c r="Z1332" s="208"/>
      <c r="AA1332" s="208"/>
      <c r="AB1332" s="208"/>
      <c r="AC1332" s="208"/>
      <c r="AD1332" s="208"/>
      <c r="AE1332" s="208"/>
      <c r="AF1332" s="208"/>
      <c r="AG1332" s="208"/>
      <c r="AH1332" s="208"/>
      <c r="AI1332" s="208"/>
      <c r="AJ1332" s="208"/>
      <c r="AK1332" s="208"/>
      <c r="AL1332" s="208"/>
      <c r="AM1332" s="208"/>
      <c r="AN1332" s="208"/>
      <c r="AO1332" s="208"/>
      <c r="AP1332" s="208"/>
      <c r="AQ1332" s="208"/>
      <c r="AR1332" s="208"/>
      <c r="AS1332" s="208"/>
      <c r="AT1332" s="208"/>
      <c r="AU1332" s="208"/>
      <c r="AV1332" s="208"/>
      <c r="AW1332" s="208"/>
    </row>
    <row r="1333" spans="1:49" s="207" customFormat="1" x14ac:dyDescent="0.25">
      <c r="A1333" s="47"/>
      <c r="B1333" s="47"/>
      <c r="C1333" s="47"/>
      <c r="D1333" s="208"/>
      <c r="E1333" s="220"/>
      <c r="F1333" s="220"/>
      <c r="G1333" s="220"/>
      <c r="H1333" s="220"/>
      <c r="I1333" s="220"/>
      <c r="J1333" s="220"/>
      <c r="K1333" s="220"/>
      <c r="M1333" s="208"/>
      <c r="N1333" s="208"/>
      <c r="O1333" s="208"/>
      <c r="P1333" s="208"/>
      <c r="Q1333" s="208"/>
      <c r="R1333" s="208"/>
      <c r="S1333" s="208"/>
      <c r="T1333" s="208"/>
      <c r="U1333" s="208"/>
      <c r="V1333" s="208"/>
      <c r="W1333" s="208"/>
      <c r="X1333" s="208"/>
      <c r="Y1333" s="208"/>
      <c r="Z1333" s="208"/>
      <c r="AA1333" s="208"/>
      <c r="AB1333" s="208"/>
      <c r="AC1333" s="208"/>
      <c r="AD1333" s="208"/>
      <c r="AE1333" s="208"/>
      <c r="AF1333" s="208"/>
      <c r="AG1333" s="208"/>
      <c r="AH1333" s="208"/>
      <c r="AI1333" s="208"/>
      <c r="AJ1333" s="208"/>
      <c r="AK1333" s="208"/>
      <c r="AL1333" s="208"/>
      <c r="AM1333" s="208"/>
      <c r="AN1333" s="208"/>
      <c r="AO1333" s="208"/>
      <c r="AP1333" s="208"/>
      <c r="AQ1333" s="208"/>
      <c r="AR1333" s="208"/>
      <c r="AS1333" s="208"/>
      <c r="AT1333" s="208"/>
      <c r="AU1333" s="208"/>
      <c r="AV1333" s="208"/>
      <c r="AW1333" s="208"/>
    </row>
    <row r="1334" spans="1:49" s="207" customFormat="1" x14ac:dyDescent="0.25">
      <c r="A1334" s="47"/>
      <c r="B1334" s="47"/>
      <c r="C1334" s="47"/>
      <c r="D1334" s="208"/>
      <c r="E1334" s="220"/>
      <c r="F1334" s="220"/>
      <c r="G1334" s="220"/>
      <c r="H1334" s="220"/>
      <c r="I1334" s="220"/>
      <c r="J1334" s="220"/>
      <c r="K1334" s="220"/>
      <c r="M1334" s="208"/>
      <c r="N1334" s="208"/>
      <c r="O1334" s="208"/>
      <c r="P1334" s="208"/>
      <c r="Q1334" s="208"/>
      <c r="R1334" s="208"/>
      <c r="S1334" s="208"/>
      <c r="T1334" s="208"/>
      <c r="U1334" s="208"/>
      <c r="V1334" s="208"/>
      <c r="W1334" s="208"/>
      <c r="X1334" s="208"/>
      <c r="Y1334" s="208"/>
      <c r="Z1334" s="208"/>
      <c r="AA1334" s="208"/>
      <c r="AB1334" s="208"/>
      <c r="AC1334" s="208"/>
      <c r="AD1334" s="208"/>
      <c r="AE1334" s="208"/>
      <c r="AF1334" s="208"/>
      <c r="AG1334" s="208"/>
      <c r="AH1334" s="208"/>
      <c r="AI1334" s="208"/>
      <c r="AJ1334" s="208"/>
      <c r="AK1334" s="208"/>
      <c r="AL1334" s="208"/>
      <c r="AM1334" s="208"/>
      <c r="AN1334" s="208"/>
      <c r="AO1334" s="208"/>
      <c r="AP1334" s="208"/>
      <c r="AQ1334" s="208"/>
      <c r="AR1334" s="208"/>
      <c r="AS1334" s="208"/>
      <c r="AT1334" s="208"/>
      <c r="AU1334" s="208"/>
      <c r="AV1334" s="208"/>
      <c r="AW1334" s="208"/>
    </row>
    <row r="1335" spans="1:49" s="207" customFormat="1" x14ac:dyDescent="0.25">
      <c r="A1335" s="47"/>
      <c r="B1335" s="47"/>
      <c r="C1335" s="47"/>
      <c r="D1335" s="208"/>
      <c r="E1335" s="220"/>
      <c r="F1335" s="220"/>
      <c r="G1335" s="220"/>
      <c r="H1335" s="220"/>
      <c r="I1335" s="220"/>
      <c r="J1335" s="220"/>
      <c r="K1335" s="220"/>
      <c r="M1335" s="208"/>
      <c r="N1335" s="208"/>
      <c r="O1335" s="208"/>
      <c r="P1335" s="208"/>
      <c r="Q1335" s="208"/>
      <c r="R1335" s="208"/>
      <c r="S1335" s="208"/>
      <c r="T1335" s="208"/>
      <c r="U1335" s="208"/>
      <c r="V1335" s="208"/>
      <c r="W1335" s="208"/>
      <c r="X1335" s="208"/>
      <c r="Y1335" s="208"/>
      <c r="Z1335" s="208"/>
      <c r="AA1335" s="208"/>
      <c r="AB1335" s="208"/>
      <c r="AC1335" s="208"/>
      <c r="AD1335" s="208"/>
      <c r="AE1335" s="208"/>
      <c r="AF1335" s="208"/>
      <c r="AG1335" s="208"/>
      <c r="AH1335" s="208"/>
      <c r="AI1335" s="208"/>
      <c r="AJ1335" s="208"/>
      <c r="AK1335" s="208"/>
      <c r="AL1335" s="208"/>
      <c r="AM1335" s="208"/>
      <c r="AN1335" s="208"/>
      <c r="AO1335" s="208"/>
      <c r="AP1335" s="208"/>
      <c r="AQ1335" s="208"/>
      <c r="AR1335" s="208"/>
      <c r="AS1335" s="208"/>
      <c r="AT1335" s="208"/>
      <c r="AU1335" s="208"/>
      <c r="AV1335" s="208"/>
      <c r="AW1335" s="208"/>
    </row>
    <row r="1336" spans="1:49" s="207" customFormat="1" x14ac:dyDescent="0.25">
      <c r="A1336" s="47"/>
      <c r="B1336" s="47"/>
      <c r="C1336" s="47"/>
      <c r="D1336" s="208"/>
      <c r="E1336" s="220"/>
      <c r="F1336" s="220"/>
      <c r="G1336" s="220"/>
      <c r="H1336" s="220"/>
      <c r="I1336" s="220"/>
      <c r="J1336" s="220"/>
      <c r="K1336" s="220"/>
      <c r="M1336" s="208"/>
      <c r="N1336" s="208"/>
      <c r="O1336" s="208"/>
      <c r="P1336" s="208"/>
      <c r="Q1336" s="208"/>
      <c r="R1336" s="208"/>
      <c r="S1336" s="208"/>
      <c r="T1336" s="208"/>
      <c r="U1336" s="208"/>
      <c r="V1336" s="208"/>
      <c r="W1336" s="208"/>
      <c r="X1336" s="208"/>
      <c r="Y1336" s="208"/>
      <c r="Z1336" s="208"/>
      <c r="AA1336" s="208"/>
      <c r="AB1336" s="208"/>
      <c r="AC1336" s="208"/>
      <c r="AD1336" s="208"/>
      <c r="AE1336" s="208"/>
      <c r="AF1336" s="208"/>
      <c r="AG1336" s="208"/>
      <c r="AH1336" s="208"/>
      <c r="AI1336" s="208"/>
      <c r="AJ1336" s="208"/>
      <c r="AK1336" s="208"/>
      <c r="AL1336" s="208"/>
      <c r="AM1336" s="208"/>
      <c r="AN1336" s="208"/>
      <c r="AO1336" s="208"/>
      <c r="AP1336" s="208"/>
      <c r="AQ1336" s="208"/>
      <c r="AR1336" s="208"/>
      <c r="AS1336" s="208"/>
      <c r="AT1336" s="208"/>
      <c r="AU1336" s="208"/>
      <c r="AV1336" s="208"/>
      <c r="AW1336" s="208"/>
    </row>
    <row r="1337" spans="1:49" s="207" customFormat="1" x14ac:dyDescent="0.25">
      <c r="A1337" s="47"/>
      <c r="B1337" s="47"/>
      <c r="C1337" s="47"/>
      <c r="D1337" s="208"/>
      <c r="E1337" s="220"/>
      <c r="F1337" s="220"/>
      <c r="G1337" s="220"/>
      <c r="H1337" s="220"/>
      <c r="I1337" s="220"/>
      <c r="J1337" s="220"/>
      <c r="K1337" s="220"/>
      <c r="M1337" s="208"/>
      <c r="N1337" s="208"/>
      <c r="O1337" s="208"/>
      <c r="P1337" s="208"/>
      <c r="Q1337" s="208"/>
      <c r="R1337" s="208"/>
      <c r="S1337" s="208"/>
      <c r="T1337" s="208"/>
      <c r="U1337" s="208"/>
      <c r="V1337" s="208"/>
      <c r="W1337" s="208"/>
      <c r="X1337" s="208"/>
      <c r="Y1337" s="208"/>
      <c r="Z1337" s="208"/>
      <c r="AA1337" s="208"/>
      <c r="AB1337" s="208"/>
      <c r="AC1337" s="208"/>
      <c r="AD1337" s="208"/>
      <c r="AE1337" s="208"/>
      <c r="AF1337" s="208"/>
      <c r="AG1337" s="208"/>
      <c r="AH1337" s="208"/>
      <c r="AI1337" s="208"/>
      <c r="AJ1337" s="208"/>
      <c r="AK1337" s="208"/>
      <c r="AL1337" s="208"/>
      <c r="AM1337" s="208"/>
      <c r="AN1337" s="208"/>
      <c r="AO1337" s="208"/>
      <c r="AP1337" s="208"/>
      <c r="AQ1337" s="208"/>
      <c r="AR1337" s="208"/>
      <c r="AS1337" s="208"/>
      <c r="AT1337" s="208"/>
      <c r="AU1337" s="208"/>
      <c r="AV1337" s="208"/>
      <c r="AW1337" s="208"/>
    </row>
    <row r="1338" spans="1:49" s="207" customFormat="1" x14ac:dyDescent="0.25">
      <c r="A1338" s="47"/>
      <c r="B1338" s="47"/>
      <c r="C1338" s="47"/>
      <c r="D1338" s="208"/>
      <c r="E1338" s="220"/>
      <c r="F1338" s="220"/>
      <c r="G1338" s="220"/>
      <c r="H1338" s="220"/>
      <c r="I1338" s="220"/>
      <c r="J1338" s="220"/>
      <c r="K1338" s="220"/>
      <c r="M1338" s="208"/>
      <c r="N1338" s="208"/>
      <c r="O1338" s="208"/>
      <c r="P1338" s="208"/>
      <c r="Q1338" s="208"/>
      <c r="R1338" s="208"/>
      <c r="S1338" s="208"/>
      <c r="T1338" s="208"/>
      <c r="U1338" s="208"/>
      <c r="V1338" s="208"/>
      <c r="W1338" s="208"/>
      <c r="X1338" s="208"/>
      <c r="Y1338" s="208"/>
      <c r="Z1338" s="208"/>
      <c r="AA1338" s="208"/>
      <c r="AB1338" s="208"/>
      <c r="AC1338" s="208"/>
      <c r="AD1338" s="208"/>
      <c r="AE1338" s="208"/>
      <c r="AF1338" s="208"/>
      <c r="AG1338" s="208"/>
      <c r="AH1338" s="208"/>
      <c r="AI1338" s="208"/>
      <c r="AJ1338" s="208"/>
      <c r="AK1338" s="208"/>
      <c r="AL1338" s="208"/>
      <c r="AM1338" s="208"/>
      <c r="AN1338" s="208"/>
      <c r="AO1338" s="208"/>
      <c r="AP1338" s="208"/>
      <c r="AQ1338" s="208"/>
      <c r="AR1338" s="208"/>
      <c r="AS1338" s="208"/>
      <c r="AT1338" s="208"/>
      <c r="AU1338" s="208"/>
      <c r="AV1338" s="208"/>
      <c r="AW1338" s="208"/>
    </row>
    <row r="1339" spans="1:49" s="207" customFormat="1" x14ac:dyDescent="0.25">
      <c r="A1339" s="47"/>
      <c r="B1339" s="47"/>
      <c r="C1339" s="47"/>
      <c r="D1339" s="208"/>
      <c r="E1339" s="220"/>
      <c r="F1339" s="220"/>
      <c r="G1339" s="220"/>
      <c r="H1339" s="220"/>
      <c r="I1339" s="220"/>
      <c r="J1339" s="220"/>
      <c r="K1339" s="220"/>
      <c r="M1339" s="208"/>
      <c r="N1339" s="208"/>
      <c r="O1339" s="208"/>
      <c r="P1339" s="208"/>
      <c r="Q1339" s="208"/>
      <c r="R1339" s="208"/>
      <c r="S1339" s="208"/>
      <c r="T1339" s="208"/>
      <c r="U1339" s="208"/>
      <c r="V1339" s="208"/>
      <c r="W1339" s="208"/>
      <c r="X1339" s="208"/>
      <c r="Y1339" s="208"/>
      <c r="Z1339" s="208"/>
      <c r="AA1339" s="208"/>
      <c r="AB1339" s="208"/>
      <c r="AC1339" s="208"/>
      <c r="AD1339" s="208"/>
      <c r="AE1339" s="208"/>
      <c r="AF1339" s="208"/>
      <c r="AG1339" s="208"/>
      <c r="AH1339" s="208"/>
      <c r="AI1339" s="208"/>
      <c r="AJ1339" s="208"/>
      <c r="AK1339" s="208"/>
      <c r="AL1339" s="208"/>
      <c r="AM1339" s="208"/>
      <c r="AN1339" s="208"/>
      <c r="AO1339" s="208"/>
      <c r="AP1339" s="208"/>
      <c r="AQ1339" s="208"/>
      <c r="AR1339" s="208"/>
      <c r="AS1339" s="208"/>
      <c r="AT1339" s="208"/>
      <c r="AU1339" s="208"/>
      <c r="AV1339" s="208"/>
      <c r="AW1339" s="208"/>
    </row>
    <row r="1340" spans="1:49" s="207" customFormat="1" x14ac:dyDescent="0.25">
      <c r="A1340" s="47"/>
      <c r="B1340" s="47"/>
      <c r="C1340" s="47"/>
      <c r="D1340" s="208"/>
      <c r="E1340" s="220"/>
      <c r="F1340" s="220"/>
      <c r="G1340" s="220"/>
      <c r="H1340" s="220"/>
      <c r="I1340" s="220"/>
      <c r="J1340" s="220"/>
      <c r="K1340" s="220"/>
      <c r="M1340" s="208"/>
      <c r="N1340" s="208"/>
      <c r="O1340" s="208"/>
      <c r="P1340" s="208"/>
      <c r="Q1340" s="208"/>
      <c r="R1340" s="208"/>
      <c r="S1340" s="208"/>
      <c r="T1340" s="208"/>
      <c r="U1340" s="208"/>
      <c r="V1340" s="208"/>
      <c r="W1340" s="208"/>
      <c r="X1340" s="208"/>
      <c r="Y1340" s="208"/>
      <c r="Z1340" s="208"/>
      <c r="AA1340" s="208"/>
      <c r="AB1340" s="208"/>
      <c r="AC1340" s="208"/>
      <c r="AD1340" s="208"/>
      <c r="AE1340" s="208"/>
      <c r="AF1340" s="208"/>
      <c r="AG1340" s="208"/>
      <c r="AH1340" s="208"/>
      <c r="AI1340" s="208"/>
      <c r="AJ1340" s="208"/>
      <c r="AK1340" s="208"/>
      <c r="AL1340" s="208"/>
      <c r="AM1340" s="208"/>
      <c r="AN1340" s="208"/>
      <c r="AO1340" s="208"/>
      <c r="AP1340" s="208"/>
      <c r="AQ1340" s="208"/>
      <c r="AR1340" s="208"/>
      <c r="AS1340" s="208"/>
      <c r="AT1340" s="208"/>
      <c r="AU1340" s="208"/>
      <c r="AV1340" s="208"/>
      <c r="AW1340" s="208"/>
    </row>
    <row r="1341" spans="1:49" s="207" customFormat="1" x14ac:dyDescent="0.25">
      <c r="A1341" s="47"/>
      <c r="B1341" s="47"/>
      <c r="C1341" s="47"/>
      <c r="D1341" s="208"/>
      <c r="E1341" s="220"/>
      <c r="F1341" s="220"/>
      <c r="G1341" s="220"/>
      <c r="H1341" s="220"/>
      <c r="I1341" s="220"/>
      <c r="J1341" s="220"/>
      <c r="K1341" s="220"/>
      <c r="M1341" s="208"/>
      <c r="N1341" s="208"/>
      <c r="O1341" s="208"/>
      <c r="P1341" s="208"/>
      <c r="Q1341" s="208"/>
      <c r="R1341" s="208"/>
      <c r="S1341" s="208"/>
      <c r="T1341" s="208"/>
      <c r="U1341" s="208"/>
      <c r="V1341" s="208"/>
      <c r="W1341" s="208"/>
      <c r="X1341" s="208"/>
      <c r="Y1341" s="208"/>
      <c r="Z1341" s="208"/>
      <c r="AA1341" s="208"/>
      <c r="AB1341" s="208"/>
      <c r="AC1341" s="208"/>
      <c r="AD1341" s="208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8"/>
      <c r="AP1341" s="208"/>
      <c r="AQ1341" s="208"/>
      <c r="AR1341" s="208"/>
      <c r="AS1341" s="208"/>
      <c r="AT1341" s="208"/>
      <c r="AU1341" s="208"/>
      <c r="AV1341" s="208"/>
      <c r="AW1341" s="208"/>
    </row>
    <row r="1342" spans="1:49" s="207" customFormat="1" x14ac:dyDescent="0.25">
      <c r="A1342" s="47"/>
      <c r="B1342" s="47"/>
      <c r="C1342" s="47"/>
      <c r="D1342" s="208"/>
      <c r="E1342" s="220"/>
      <c r="F1342" s="220"/>
      <c r="G1342" s="220"/>
      <c r="H1342" s="220"/>
      <c r="I1342" s="220"/>
      <c r="J1342" s="220"/>
      <c r="K1342" s="220"/>
      <c r="M1342" s="208"/>
      <c r="N1342" s="208"/>
      <c r="O1342" s="208"/>
      <c r="P1342" s="208"/>
      <c r="Q1342" s="208"/>
      <c r="R1342" s="208"/>
      <c r="S1342" s="208"/>
      <c r="T1342" s="208"/>
      <c r="U1342" s="208"/>
      <c r="V1342" s="208"/>
      <c r="W1342" s="208"/>
      <c r="X1342" s="208"/>
      <c r="Y1342" s="208"/>
      <c r="Z1342" s="208"/>
      <c r="AA1342" s="208"/>
      <c r="AB1342" s="208"/>
      <c r="AC1342" s="208"/>
      <c r="AD1342" s="208"/>
      <c r="AE1342" s="208"/>
      <c r="AF1342" s="208"/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8"/>
      <c r="AQ1342" s="208"/>
      <c r="AR1342" s="208"/>
      <c r="AS1342" s="208"/>
      <c r="AT1342" s="208"/>
      <c r="AU1342" s="208"/>
      <c r="AV1342" s="208"/>
      <c r="AW1342" s="208"/>
    </row>
    <row r="1343" spans="1:49" s="207" customFormat="1" x14ac:dyDescent="0.25">
      <c r="A1343" s="47"/>
      <c r="B1343" s="47"/>
      <c r="C1343" s="47"/>
      <c r="D1343" s="208"/>
      <c r="E1343" s="220"/>
      <c r="F1343" s="220"/>
      <c r="G1343" s="220"/>
      <c r="H1343" s="220"/>
      <c r="I1343" s="220"/>
      <c r="J1343" s="220"/>
      <c r="K1343" s="220"/>
      <c r="M1343" s="208"/>
      <c r="N1343" s="208"/>
      <c r="O1343" s="208"/>
      <c r="P1343" s="208"/>
      <c r="Q1343" s="208"/>
      <c r="R1343" s="208"/>
      <c r="S1343" s="208"/>
      <c r="T1343" s="208"/>
      <c r="U1343" s="208"/>
      <c r="V1343" s="208"/>
      <c r="W1343" s="208"/>
      <c r="X1343" s="208"/>
      <c r="Y1343" s="208"/>
      <c r="Z1343" s="208"/>
      <c r="AA1343" s="208"/>
      <c r="AB1343" s="208"/>
      <c r="AC1343" s="208"/>
      <c r="AD1343" s="208"/>
      <c r="AE1343" s="208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8"/>
      <c r="AQ1343" s="208"/>
      <c r="AR1343" s="208"/>
      <c r="AS1343" s="208"/>
      <c r="AT1343" s="208"/>
      <c r="AU1343" s="208"/>
      <c r="AV1343" s="208"/>
      <c r="AW1343" s="208"/>
    </row>
    <row r="1344" spans="1:49" s="207" customFormat="1" x14ac:dyDescent="0.25">
      <c r="A1344" s="47"/>
      <c r="B1344" s="47"/>
      <c r="C1344" s="47"/>
      <c r="D1344" s="208"/>
      <c r="E1344" s="220"/>
      <c r="F1344" s="220"/>
      <c r="G1344" s="220"/>
      <c r="H1344" s="220"/>
      <c r="I1344" s="220"/>
      <c r="J1344" s="220"/>
      <c r="K1344" s="220"/>
      <c r="M1344" s="208"/>
      <c r="N1344" s="208"/>
      <c r="O1344" s="208"/>
      <c r="P1344" s="208"/>
      <c r="Q1344" s="208"/>
      <c r="R1344" s="208"/>
      <c r="S1344" s="208"/>
      <c r="T1344" s="208"/>
      <c r="U1344" s="208"/>
      <c r="V1344" s="208"/>
      <c r="W1344" s="208"/>
      <c r="X1344" s="208"/>
      <c r="Y1344" s="208"/>
      <c r="Z1344" s="208"/>
      <c r="AA1344" s="208"/>
      <c r="AB1344" s="208"/>
      <c r="AC1344" s="208"/>
      <c r="AD1344" s="208"/>
      <c r="AE1344" s="208"/>
      <c r="AF1344" s="208"/>
      <c r="AG1344" s="208"/>
      <c r="AH1344" s="208"/>
      <c r="AI1344" s="208"/>
      <c r="AJ1344" s="208"/>
      <c r="AK1344" s="208"/>
      <c r="AL1344" s="208"/>
      <c r="AM1344" s="208"/>
      <c r="AN1344" s="208"/>
      <c r="AO1344" s="208"/>
      <c r="AP1344" s="208"/>
      <c r="AQ1344" s="208"/>
      <c r="AR1344" s="208"/>
      <c r="AS1344" s="208"/>
      <c r="AT1344" s="208"/>
      <c r="AU1344" s="208"/>
      <c r="AV1344" s="208"/>
      <c r="AW1344" s="208"/>
    </row>
    <row r="1345" spans="1:49" s="207" customFormat="1" x14ac:dyDescent="0.25">
      <c r="A1345" s="47"/>
      <c r="B1345" s="47"/>
      <c r="C1345" s="47"/>
      <c r="D1345" s="208"/>
      <c r="E1345" s="220"/>
      <c r="F1345" s="220"/>
      <c r="G1345" s="220"/>
      <c r="H1345" s="220"/>
      <c r="I1345" s="220"/>
      <c r="J1345" s="220"/>
      <c r="K1345" s="220"/>
      <c r="M1345" s="208"/>
      <c r="N1345" s="208"/>
      <c r="O1345" s="208"/>
      <c r="P1345" s="208"/>
      <c r="Q1345" s="208"/>
      <c r="R1345" s="208"/>
      <c r="S1345" s="208"/>
      <c r="T1345" s="208"/>
      <c r="U1345" s="208"/>
      <c r="V1345" s="208"/>
      <c r="W1345" s="208"/>
      <c r="X1345" s="208"/>
      <c r="Y1345" s="208"/>
      <c r="Z1345" s="208"/>
      <c r="AA1345" s="208"/>
      <c r="AB1345" s="208"/>
      <c r="AC1345" s="208"/>
      <c r="AD1345" s="208"/>
      <c r="AE1345" s="208"/>
      <c r="AF1345" s="208"/>
      <c r="AG1345" s="208"/>
      <c r="AH1345" s="208"/>
      <c r="AI1345" s="208"/>
      <c r="AJ1345" s="208"/>
      <c r="AK1345" s="208"/>
      <c r="AL1345" s="208"/>
      <c r="AM1345" s="208"/>
      <c r="AN1345" s="208"/>
      <c r="AO1345" s="208"/>
      <c r="AP1345" s="208"/>
      <c r="AQ1345" s="208"/>
      <c r="AR1345" s="208"/>
      <c r="AS1345" s="208"/>
      <c r="AT1345" s="208"/>
      <c r="AU1345" s="208"/>
      <c r="AV1345" s="208"/>
      <c r="AW1345" s="208"/>
    </row>
    <row r="1346" spans="1:49" s="207" customFormat="1" x14ac:dyDescent="0.25">
      <c r="A1346" s="47"/>
      <c r="B1346" s="47"/>
      <c r="C1346" s="47"/>
      <c r="D1346" s="208"/>
      <c r="E1346" s="220"/>
      <c r="F1346" s="220"/>
      <c r="G1346" s="220"/>
      <c r="H1346" s="220"/>
      <c r="I1346" s="220"/>
      <c r="J1346" s="220"/>
      <c r="K1346" s="220"/>
      <c r="M1346" s="208"/>
      <c r="N1346" s="208"/>
      <c r="O1346" s="208"/>
      <c r="P1346" s="208"/>
      <c r="Q1346" s="208"/>
      <c r="R1346" s="208"/>
      <c r="S1346" s="208"/>
      <c r="T1346" s="208"/>
      <c r="U1346" s="208"/>
      <c r="V1346" s="208"/>
      <c r="W1346" s="208"/>
      <c r="X1346" s="208"/>
      <c r="Y1346" s="208"/>
      <c r="Z1346" s="208"/>
      <c r="AA1346" s="208"/>
      <c r="AB1346" s="208"/>
      <c r="AC1346" s="208"/>
      <c r="AD1346" s="208"/>
      <c r="AE1346" s="208"/>
      <c r="AF1346" s="208"/>
      <c r="AG1346" s="208"/>
      <c r="AH1346" s="208"/>
      <c r="AI1346" s="208"/>
      <c r="AJ1346" s="208"/>
      <c r="AK1346" s="208"/>
      <c r="AL1346" s="208"/>
      <c r="AM1346" s="208"/>
      <c r="AN1346" s="208"/>
      <c r="AO1346" s="208"/>
      <c r="AP1346" s="208"/>
      <c r="AQ1346" s="208"/>
      <c r="AR1346" s="208"/>
      <c r="AS1346" s="208"/>
      <c r="AT1346" s="208"/>
      <c r="AU1346" s="208"/>
      <c r="AV1346" s="208"/>
      <c r="AW1346" s="208"/>
    </row>
    <row r="1347" spans="1:49" s="207" customFormat="1" x14ac:dyDescent="0.25">
      <c r="A1347" s="47"/>
      <c r="B1347" s="47"/>
      <c r="C1347" s="47"/>
      <c r="D1347" s="208"/>
      <c r="E1347" s="220"/>
      <c r="F1347" s="220"/>
      <c r="G1347" s="220"/>
      <c r="H1347" s="220"/>
      <c r="I1347" s="220"/>
      <c r="J1347" s="220"/>
      <c r="K1347" s="220"/>
      <c r="M1347" s="208"/>
      <c r="N1347" s="208"/>
      <c r="O1347" s="208"/>
      <c r="P1347" s="208"/>
      <c r="Q1347" s="208"/>
      <c r="R1347" s="208"/>
      <c r="S1347" s="208"/>
      <c r="T1347" s="208"/>
      <c r="U1347" s="208"/>
      <c r="V1347" s="208"/>
      <c r="W1347" s="208"/>
      <c r="X1347" s="208"/>
      <c r="Y1347" s="208"/>
      <c r="Z1347" s="208"/>
      <c r="AA1347" s="208"/>
      <c r="AB1347" s="208"/>
      <c r="AC1347" s="208"/>
      <c r="AD1347" s="208"/>
      <c r="AE1347" s="208"/>
      <c r="AF1347" s="208"/>
      <c r="AG1347" s="208"/>
      <c r="AH1347" s="208"/>
      <c r="AI1347" s="208"/>
      <c r="AJ1347" s="208"/>
      <c r="AK1347" s="208"/>
      <c r="AL1347" s="208"/>
      <c r="AM1347" s="208"/>
      <c r="AN1347" s="208"/>
      <c r="AO1347" s="208"/>
      <c r="AP1347" s="208"/>
      <c r="AQ1347" s="208"/>
      <c r="AR1347" s="208"/>
      <c r="AS1347" s="208"/>
      <c r="AT1347" s="208"/>
      <c r="AU1347" s="208"/>
      <c r="AV1347" s="208"/>
      <c r="AW1347" s="208"/>
    </row>
    <row r="1348" spans="1:49" s="207" customFormat="1" x14ac:dyDescent="0.25">
      <c r="A1348" s="47"/>
      <c r="B1348" s="47"/>
      <c r="C1348" s="47"/>
      <c r="D1348" s="208"/>
      <c r="E1348" s="220"/>
      <c r="F1348" s="220"/>
      <c r="G1348" s="220"/>
      <c r="H1348" s="220"/>
      <c r="I1348" s="220"/>
      <c r="J1348" s="220"/>
      <c r="K1348" s="220"/>
      <c r="M1348" s="208"/>
      <c r="N1348" s="208"/>
      <c r="O1348" s="208"/>
      <c r="P1348" s="208"/>
      <c r="Q1348" s="208"/>
      <c r="R1348" s="208"/>
      <c r="S1348" s="208"/>
      <c r="T1348" s="208"/>
      <c r="U1348" s="208"/>
      <c r="V1348" s="208"/>
      <c r="W1348" s="208"/>
      <c r="X1348" s="208"/>
      <c r="Y1348" s="208"/>
      <c r="Z1348" s="208"/>
      <c r="AA1348" s="208"/>
      <c r="AB1348" s="208"/>
      <c r="AC1348" s="208"/>
      <c r="AD1348" s="208"/>
      <c r="AE1348" s="208"/>
      <c r="AF1348" s="208"/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8"/>
      <c r="AQ1348" s="208"/>
      <c r="AR1348" s="208"/>
      <c r="AS1348" s="208"/>
      <c r="AT1348" s="208"/>
      <c r="AU1348" s="208"/>
      <c r="AV1348" s="208"/>
      <c r="AW1348" s="208"/>
    </row>
    <row r="1349" spans="1:49" s="207" customFormat="1" x14ac:dyDescent="0.25">
      <c r="A1349" s="47"/>
      <c r="B1349" s="47"/>
      <c r="C1349" s="47"/>
      <c r="D1349" s="208"/>
      <c r="E1349" s="220"/>
      <c r="F1349" s="220"/>
      <c r="G1349" s="220"/>
      <c r="H1349" s="220"/>
      <c r="I1349" s="220"/>
      <c r="J1349" s="220"/>
      <c r="K1349" s="220"/>
      <c r="M1349" s="208"/>
      <c r="N1349" s="208"/>
      <c r="O1349" s="208"/>
      <c r="P1349" s="208"/>
      <c r="Q1349" s="208"/>
      <c r="R1349" s="208"/>
      <c r="S1349" s="208"/>
      <c r="T1349" s="208"/>
      <c r="U1349" s="208"/>
      <c r="V1349" s="208"/>
      <c r="W1349" s="208"/>
      <c r="X1349" s="208"/>
      <c r="Y1349" s="208"/>
      <c r="Z1349" s="208"/>
      <c r="AA1349" s="208"/>
      <c r="AB1349" s="208"/>
      <c r="AC1349" s="208"/>
      <c r="AD1349" s="208"/>
      <c r="AE1349" s="208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8"/>
      <c r="AQ1349" s="208"/>
      <c r="AR1349" s="208"/>
      <c r="AS1349" s="208"/>
      <c r="AT1349" s="208"/>
      <c r="AU1349" s="208"/>
      <c r="AV1349" s="208"/>
      <c r="AW1349" s="208"/>
    </row>
    <row r="1350" spans="1:49" s="207" customFormat="1" x14ac:dyDescent="0.25">
      <c r="A1350" s="47"/>
      <c r="B1350" s="47"/>
      <c r="C1350" s="47"/>
      <c r="D1350" s="208"/>
      <c r="E1350" s="220"/>
      <c r="F1350" s="220"/>
      <c r="G1350" s="220"/>
      <c r="H1350" s="220"/>
      <c r="I1350" s="220"/>
      <c r="J1350" s="220"/>
      <c r="K1350" s="220"/>
      <c r="M1350" s="208"/>
      <c r="N1350" s="208"/>
      <c r="O1350" s="208"/>
      <c r="P1350" s="208"/>
      <c r="Q1350" s="208"/>
      <c r="R1350" s="208"/>
      <c r="S1350" s="208"/>
      <c r="T1350" s="208"/>
      <c r="U1350" s="208"/>
      <c r="V1350" s="208"/>
      <c r="W1350" s="208"/>
      <c r="X1350" s="208"/>
      <c r="Y1350" s="208"/>
      <c r="Z1350" s="208"/>
      <c r="AA1350" s="208"/>
      <c r="AB1350" s="208"/>
      <c r="AC1350" s="208"/>
      <c r="AD1350" s="208"/>
      <c r="AE1350" s="208"/>
      <c r="AF1350" s="208"/>
      <c r="AG1350" s="208"/>
      <c r="AH1350" s="208"/>
      <c r="AI1350" s="208"/>
      <c r="AJ1350" s="208"/>
      <c r="AK1350" s="208"/>
      <c r="AL1350" s="208"/>
      <c r="AM1350" s="208"/>
      <c r="AN1350" s="208"/>
      <c r="AO1350" s="208"/>
      <c r="AP1350" s="208"/>
      <c r="AQ1350" s="208"/>
      <c r="AR1350" s="208"/>
      <c r="AS1350" s="208"/>
      <c r="AT1350" s="208"/>
      <c r="AU1350" s="208"/>
      <c r="AV1350" s="208"/>
      <c r="AW1350" s="208"/>
    </row>
    <row r="1351" spans="1:49" s="207" customFormat="1" x14ac:dyDescent="0.25">
      <c r="A1351" s="47"/>
      <c r="B1351" s="47"/>
      <c r="C1351" s="47"/>
      <c r="D1351" s="208"/>
      <c r="E1351" s="220"/>
      <c r="F1351" s="220"/>
      <c r="G1351" s="220"/>
      <c r="H1351" s="220"/>
      <c r="I1351" s="220"/>
      <c r="J1351" s="220"/>
      <c r="K1351" s="220"/>
      <c r="M1351" s="208"/>
      <c r="N1351" s="208"/>
      <c r="O1351" s="208"/>
      <c r="P1351" s="208"/>
      <c r="Q1351" s="208"/>
      <c r="R1351" s="208"/>
      <c r="S1351" s="208"/>
      <c r="T1351" s="208"/>
      <c r="U1351" s="208"/>
      <c r="V1351" s="208"/>
      <c r="W1351" s="208"/>
      <c r="X1351" s="208"/>
      <c r="Y1351" s="208"/>
      <c r="Z1351" s="208"/>
      <c r="AA1351" s="208"/>
      <c r="AB1351" s="208"/>
      <c r="AC1351" s="208"/>
      <c r="AD1351" s="208"/>
      <c r="AE1351" s="208"/>
      <c r="AF1351" s="208"/>
      <c r="AG1351" s="208"/>
      <c r="AH1351" s="208"/>
      <c r="AI1351" s="208"/>
      <c r="AJ1351" s="208"/>
      <c r="AK1351" s="208"/>
      <c r="AL1351" s="208"/>
      <c r="AM1351" s="208"/>
      <c r="AN1351" s="208"/>
      <c r="AO1351" s="208"/>
      <c r="AP1351" s="208"/>
      <c r="AQ1351" s="208"/>
      <c r="AR1351" s="208"/>
      <c r="AS1351" s="208"/>
      <c r="AT1351" s="208"/>
      <c r="AU1351" s="208"/>
      <c r="AV1351" s="208"/>
      <c r="AW1351" s="208"/>
    </row>
    <row r="1352" spans="1:49" s="207" customFormat="1" x14ac:dyDescent="0.25">
      <c r="A1352" s="47"/>
      <c r="B1352" s="47"/>
      <c r="C1352" s="47"/>
      <c r="D1352" s="208"/>
      <c r="E1352" s="220"/>
      <c r="F1352" s="220"/>
      <c r="G1352" s="220"/>
      <c r="H1352" s="220"/>
      <c r="I1352" s="220"/>
      <c r="J1352" s="220"/>
      <c r="K1352" s="220"/>
      <c r="M1352" s="208"/>
      <c r="N1352" s="208"/>
      <c r="O1352" s="208"/>
      <c r="P1352" s="208"/>
      <c r="Q1352" s="208"/>
      <c r="R1352" s="208"/>
      <c r="S1352" s="208"/>
      <c r="T1352" s="208"/>
      <c r="U1352" s="208"/>
      <c r="V1352" s="208"/>
      <c r="W1352" s="208"/>
      <c r="X1352" s="208"/>
      <c r="Y1352" s="208"/>
      <c r="Z1352" s="208"/>
      <c r="AA1352" s="208"/>
      <c r="AB1352" s="208"/>
      <c r="AC1352" s="208"/>
      <c r="AD1352" s="208"/>
      <c r="AE1352" s="208"/>
      <c r="AF1352" s="208"/>
      <c r="AG1352" s="208"/>
      <c r="AH1352" s="208"/>
      <c r="AI1352" s="208"/>
      <c r="AJ1352" s="208"/>
      <c r="AK1352" s="208"/>
      <c r="AL1352" s="208"/>
      <c r="AM1352" s="208"/>
      <c r="AN1352" s="208"/>
      <c r="AO1352" s="208"/>
      <c r="AP1352" s="208"/>
      <c r="AQ1352" s="208"/>
      <c r="AR1352" s="208"/>
      <c r="AS1352" s="208"/>
      <c r="AT1352" s="208"/>
      <c r="AU1352" s="208"/>
      <c r="AV1352" s="208"/>
      <c r="AW1352" s="208"/>
    </row>
    <row r="1353" spans="1:49" s="207" customFormat="1" x14ac:dyDescent="0.25">
      <c r="A1353" s="47"/>
      <c r="B1353" s="47"/>
      <c r="C1353" s="47"/>
      <c r="D1353" s="208"/>
      <c r="E1353" s="220"/>
      <c r="F1353" s="220"/>
      <c r="G1353" s="220"/>
      <c r="H1353" s="220"/>
      <c r="I1353" s="220"/>
      <c r="J1353" s="220"/>
      <c r="K1353" s="220"/>
      <c r="M1353" s="208"/>
      <c r="N1353" s="208"/>
      <c r="O1353" s="208"/>
      <c r="P1353" s="208"/>
      <c r="Q1353" s="208"/>
      <c r="R1353" s="208"/>
      <c r="S1353" s="208"/>
      <c r="T1353" s="208"/>
      <c r="U1353" s="208"/>
      <c r="V1353" s="208"/>
      <c r="W1353" s="208"/>
      <c r="X1353" s="208"/>
      <c r="Y1353" s="208"/>
      <c r="Z1353" s="208"/>
      <c r="AA1353" s="208"/>
      <c r="AB1353" s="208"/>
      <c r="AC1353" s="208"/>
      <c r="AD1353" s="208"/>
      <c r="AE1353" s="208"/>
      <c r="AF1353" s="208"/>
      <c r="AG1353" s="208"/>
      <c r="AH1353" s="208"/>
      <c r="AI1353" s="208"/>
      <c r="AJ1353" s="208"/>
      <c r="AK1353" s="208"/>
      <c r="AL1353" s="208"/>
      <c r="AM1353" s="208"/>
      <c r="AN1353" s="208"/>
      <c r="AO1353" s="208"/>
      <c r="AP1353" s="208"/>
      <c r="AQ1353" s="208"/>
      <c r="AR1353" s="208"/>
      <c r="AS1353" s="208"/>
      <c r="AT1353" s="208"/>
      <c r="AU1353" s="208"/>
      <c r="AV1353" s="208"/>
      <c r="AW1353" s="208"/>
    </row>
    <row r="1354" spans="1:49" s="207" customFormat="1" x14ac:dyDescent="0.25">
      <c r="A1354" s="47"/>
      <c r="B1354" s="47"/>
      <c r="C1354" s="47"/>
      <c r="D1354" s="208"/>
      <c r="E1354" s="220"/>
      <c r="F1354" s="220"/>
      <c r="G1354" s="220"/>
      <c r="H1354" s="220"/>
      <c r="I1354" s="220"/>
      <c r="J1354" s="220"/>
      <c r="K1354" s="220"/>
      <c r="M1354" s="208"/>
      <c r="N1354" s="208"/>
      <c r="O1354" s="208"/>
      <c r="P1354" s="208"/>
      <c r="Q1354" s="208"/>
      <c r="R1354" s="208"/>
      <c r="S1354" s="208"/>
      <c r="T1354" s="208"/>
      <c r="U1354" s="208"/>
      <c r="V1354" s="208"/>
      <c r="W1354" s="208"/>
      <c r="X1354" s="208"/>
      <c r="Y1354" s="208"/>
      <c r="Z1354" s="208"/>
      <c r="AA1354" s="208"/>
      <c r="AB1354" s="208"/>
      <c r="AC1354" s="208"/>
      <c r="AD1354" s="208"/>
      <c r="AE1354" s="208"/>
      <c r="AF1354" s="208"/>
      <c r="AG1354" s="208"/>
      <c r="AH1354" s="208"/>
      <c r="AI1354" s="208"/>
      <c r="AJ1354" s="208"/>
      <c r="AK1354" s="208"/>
      <c r="AL1354" s="208"/>
      <c r="AM1354" s="208"/>
      <c r="AN1354" s="208"/>
      <c r="AO1354" s="208"/>
      <c r="AP1354" s="208"/>
      <c r="AQ1354" s="208"/>
      <c r="AR1354" s="208"/>
      <c r="AS1354" s="208"/>
      <c r="AT1354" s="208"/>
      <c r="AU1354" s="208"/>
      <c r="AV1354" s="208"/>
      <c r="AW1354" s="208"/>
    </row>
    <row r="1355" spans="1:49" s="207" customFormat="1" x14ac:dyDescent="0.25">
      <c r="A1355" s="47"/>
      <c r="B1355" s="47"/>
      <c r="C1355" s="47"/>
      <c r="D1355" s="208"/>
      <c r="E1355" s="220"/>
      <c r="F1355" s="220"/>
      <c r="G1355" s="220"/>
      <c r="H1355" s="220"/>
      <c r="I1355" s="220"/>
      <c r="J1355" s="220"/>
      <c r="K1355" s="220"/>
      <c r="M1355" s="208"/>
      <c r="N1355" s="208"/>
      <c r="O1355" s="208"/>
      <c r="P1355" s="208"/>
      <c r="Q1355" s="208"/>
      <c r="R1355" s="208"/>
      <c r="S1355" s="208"/>
      <c r="T1355" s="208"/>
      <c r="U1355" s="208"/>
      <c r="V1355" s="208"/>
      <c r="W1355" s="208"/>
      <c r="X1355" s="208"/>
      <c r="Y1355" s="208"/>
      <c r="Z1355" s="208"/>
      <c r="AA1355" s="208"/>
      <c r="AB1355" s="208"/>
      <c r="AC1355" s="208"/>
      <c r="AD1355" s="208"/>
      <c r="AE1355" s="208"/>
      <c r="AF1355" s="208"/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8"/>
      <c r="AQ1355" s="208"/>
      <c r="AR1355" s="208"/>
      <c r="AS1355" s="208"/>
      <c r="AT1355" s="208"/>
      <c r="AU1355" s="208"/>
      <c r="AV1355" s="208"/>
      <c r="AW1355" s="208"/>
    </row>
    <row r="1356" spans="1:49" s="207" customFormat="1" x14ac:dyDescent="0.25">
      <c r="A1356" s="47"/>
      <c r="B1356" s="47"/>
      <c r="C1356" s="47"/>
      <c r="D1356" s="208"/>
      <c r="E1356" s="220"/>
      <c r="F1356" s="220"/>
      <c r="G1356" s="220"/>
      <c r="H1356" s="220"/>
      <c r="I1356" s="220"/>
      <c r="J1356" s="220"/>
      <c r="K1356" s="220"/>
      <c r="M1356" s="208"/>
      <c r="N1356" s="208"/>
      <c r="O1356" s="208"/>
      <c r="P1356" s="208"/>
      <c r="Q1356" s="208"/>
      <c r="R1356" s="208"/>
      <c r="S1356" s="208"/>
      <c r="T1356" s="208"/>
      <c r="U1356" s="208"/>
      <c r="V1356" s="208"/>
      <c r="W1356" s="208"/>
      <c r="X1356" s="208"/>
      <c r="Y1356" s="208"/>
      <c r="Z1356" s="208"/>
      <c r="AA1356" s="208"/>
      <c r="AB1356" s="208"/>
      <c r="AC1356" s="208"/>
      <c r="AD1356" s="208"/>
      <c r="AE1356" s="208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8"/>
      <c r="AQ1356" s="208"/>
      <c r="AR1356" s="208"/>
      <c r="AS1356" s="208"/>
      <c r="AT1356" s="208"/>
      <c r="AU1356" s="208"/>
      <c r="AV1356" s="208"/>
      <c r="AW1356" s="208"/>
    </row>
    <row r="1357" spans="1:49" s="207" customFormat="1" x14ac:dyDescent="0.25">
      <c r="A1357" s="47"/>
      <c r="B1357" s="47"/>
      <c r="C1357" s="47"/>
      <c r="D1357" s="208"/>
      <c r="E1357" s="220"/>
      <c r="F1357" s="220"/>
      <c r="G1357" s="220"/>
      <c r="H1357" s="220"/>
      <c r="I1357" s="220"/>
      <c r="J1357" s="220"/>
      <c r="K1357" s="220"/>
      <c r="M1357" s="208"/>
      <c r="N1357" s="208"/>
      <c r="O1357" s="208"/>
      <c r="P1357" s="208"/>
      <c r="Q1357" s="208"/>
      <c r="R1357" s="208"/>
      <c r="S1357" s="208"/>
      <c r="T1357" s="208"/>
      <c r="U1357" s="208"/>
      <c r="V1357" s="208"/>
      <c r="W1357" s="208"/>
      <c r="X1357" s="208"/>
      <c r="Y1357" s="208"/>
      <c r="Z1357" s="208"/>
      <c r="AA1357" s="208"/>
      <c r="AB1357" s="208"/>
      <c r="AC1357" s="208"/>
      <c r="AD1357" s="208"/>
      <c r="AE1357" s="208"/>
      <c r="AF1357" s="208"/>
      <c r="AG1357" s="208"/>
      <c r="AH1357" s="208"/>
      <c r="AI1357" s="208"/>
      <c r="AJ1357" s="208"/>
      <c r="AK1357" s="208"/>
      <c r="AL1357" s="208"/>
      <c r="AM1357" s="208"/>
      <c r="AN1357" s="208"/>
      <c r="AO1357" s="208"/>
      <c r="AP1357" s="208"/>
      <c r="AQ1357" s="208"/>
      <c r="AR1357" s="208"/>
      <c r="AS1357" s="208"/>
      <c r="AT1357" s="208"/>
      <c r="AU1357" s="208"/>
      <c r="AV1357" s="208"/>
      <c r="AW1357" s="208"/>
    </row>
    <row r="1358" spans="1:49" s="207" customFormat="1" x14ac:dyDescent="0.25">
      <c r="A1358" s="47"/>
      <c r="B1358" s="47"/>
      <c r="C1358" s="47"/>
      <c r="D1358" s="208"/>
      <c r="E1358" s="220"/>
      <c r="F1358" s="220"/>
      <c r="G1358" s="220"/>
      <c r="H1358" s="220"/>
      <c r="I1358" s="220"/>
      <c r="J1358" s="220"/>
      <c r="K1358" s="220"/>
      <c r="M1358" s="208"/>
      <c r="N1358" s="208"/>
      <c r="O1358" s="208"/>
      <c r="P1358" s="208"/>
      <c r="Q1358" s="208"/>
      <c r="R1358" s="208"/>
      <c r="S1358" s="208"/>
      <c r="T1358" s="208"/>
      <c r="U1358" s="208"/>
      <c r="V1358" s="208"/>
      <c r="W1358" s="208"/>
      <c r="X1358" s="208"/>
      <c r="Y1358" s="208"/>
      <c r="Z1358" s="208"/>
      <c r="AA1358" s="208"/>
      <c r="AB1358" s="208"/>
      <c r="AC1358" s="208"/>
      <c r="AD1358" s="208"/>
      <c r="AE1358" s="208"/>
      <c r="AF1358" s="208"/>
      <c r="AG1358" s="208"/>
      <c r="AH1358" s="208"/>
      <c r="AI1358" s="208"/>
      <c r="AJ1358" s="208"/>
      <c r="AK1358" s="208"/>
      <c r="AL1358" s="208"/>
      <c r="AM1358" s="208"/>
      <c r="AN1358" s="208"/>
      <c r="AO1358" s="208"/>
      <c r="AP1358" s="208"/>
      <c r="AQ1358" s="208"/>
      <c r="AR1358" s="208"/>
      <c r="AS1358" s="208"/>
      <c r="AT1358" s="208"/>
      <c r="AU1358" s="208"/>
      <c r="AV1358" s="208"/>
      <c r="AW1358" s="208"/>
    </row>
    <row r="1359" spans="1:49" s="207" customFormat="1" x14ac:dyDescent="0.25">
      <c r="A1359" s="47"/>
      <c r="B1359" s="47"/>
      <c r="C1359" s="47"/>
      <c r="D1359" s="208"/>
      <c r="E1359" s="220"/>
      <c r="F1359" s="220"/>
      <c r="G1359" s="220"/>
      <c r="H1359" s="220"/>
      <c r="I1359" s="220"/>
      <c r="J1359" s="220"/>
      <c r="K1359" s="220"/>
      <c r="M1359" s="208"/>
      <c r="N1359" s="208"/>
      <c r="O1359" s="208"/>
      <c r="P1359" s="208"/>
      <c r="Q1359" s="208"/>
      <c r="R1359" s="208"/>
      <c r="S1359" s="208"/>
      <c r="T1359" s="208"/>
      <c r="U1359" s="208"/>
      <c r="V1359" s="208"/>
      <c r="W1359" s="208"/>
      <c r="X1359" s="208"/>
      <c r="Y1359" s="208"/>
      <c r="Z1359" s="208"/>
      <c r="AA1359" s="208"/>
      <c r="AB1359" s="208"/>
      <c r="AC1359" s="208"/>
      <c r="AD1359" s="208"/>
      <c r="AE1359" s="208"/>
      <c r="AF1359" s="208"/>
      <c r="AG1359" s="208"/>
      <c r="AH1359" s="208"/>
      <c r="AI1359" s="208"/>
      <c r="AJ1359" s="208"/>
      <c r="AK1359" s="208"/>
      <c r="AL1359" s="208"/>
      <c r="AM1359" s="208"/>
      <c r="AN1359" s="208"/>
      <c r="AO1359" s="208"/>
      <c r="AP1359" s="208"/>
      <c r="AQ1359" s="208"/>
      <c r="AR1359" s="208"/>
      <c r="AS1359" s="208"/>
      <c r="AT1359" s="208"/>
      <c r="AU1359" s="208"/>
      <c r="AV1359" s="208"/>
      <c r="AW1359" s="208"/>
    </row>
    <row r="1360" spans="1:49" s="207" customFormat="1" x14ac:dyDescent="0.25">
      <c r="A1360" s="47"/>
      <c r="B1360" s="47"/>
      <c r="C1360" s="47"/>
      <c r="D1360" s="208"/>
      <c r="E1360" s="220"/>
      <c r="F1360" s="220"/>
      <c r="G1360" s="220"/>
      <c r="H1360" s="220"/>
      <c r="I1360" s="220"/>
      <c r="J1360" s="220"/>
      <c r="K1360" s="220"/>
      <c r="M1360" s="208"/>
      <c r="N1360" s="208"/>
      <c r="O1360" s="208"/>
      <c r="P1360" s="208"/>
      <c r="Q1360" s="208"/>
      <c r="R1360" s="208"/>
      <c r="S1360" s="208"/>
      <c r="T1360" s="208"/>
      <c r="U1360" s="208"/>
      <c r="V1360" s="208"/>
      <c r="W1360" s="208"/>
      <c r="X1360" s="208"/>
      <c r="Y1360" s="208"/>
      <c r="Z1360" s="208"/>
      <c r="AA1360" s="208"/>
      <c r="AB1360" s="208"/>
      <c r="AC1360" s="208"/>
      <c r="AD1360" s="208"/>
      <c r="AE1360" s="208"/>
      <c r="AF1360" s="208"/>
      <c r="AG1360" s="208"/>
      <c r="AH1360" s="208"/>
      <c r="AI1360" s="208"/>
      <c r="AJ1360" s="208"/>
      <c r="AK1360" s="208"/>
      <c r="AL1360" s="208"/>
      <c r="AM1360" s="208"/>
      <c r="AN1360" s="208"/>
      <c r="AO1360" s="208"/>
      <c r="AP1360" s="208"/>
      <c r="AQ1360" s="208"/>
      <c r="AR1360" s="208"/>
      <c r="AS1360" s="208"/>
      <c r="AT1360" s="208"/>
      <c r="AU1360" s="208"/>
      <c r="AV1360" s="208"/>
      <c r="AW1360" s="208"/>
    </row>
    <row r="1361" spans="1:49" s="207" customFormat="1" x14ac:dyDescent="0.25">
      <c r="A1361" s="47"/>
      <c r="B1361" s="47"/>
      <c r="C1361" s="47"/>
      <c r="D1361" s="208"/>
      <c r="E1361" s="220"/>
      <c r="F1361" s="220"/>
      <c r="G1361" s="220"/>
      <c r="H1361" s="220"/>
      <c r="I1361" s="220"/>
      <c r="J1361" s="220"/>
      <c r="K1361" s="220"/>
      <c r="M1361" s="208"/>
      <c r="N1361" s="208"/>
      <c r="O1361" s="208"/>
      <c r="P1361" s="208"/>
      <c r="Q1361" s="208"/>
      <c r="R1361" s="208"/>
      <c r="S1361" s="208"/>
      <c r="T1361" s="208"/>
      <c r="U1361" s="208"/>
      <c r="V1361" s="208"/>
      <c r="W1361" s="208"/>
      <c r="X1361" s="208"/>
      <c r="Y1361" s="208"/>
      <c r="Z1361" s="208"/>
      <c r="AA1361" s="208"/>
      <c r="AB1361" s="208"/>
      <c r="AC1361" s="208"/>
      <c r="AD1361" s="208"/>
      <c r="AE1361" s="208"/>
      <c r="AF1361" s="208"/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8"/>
      <c r="AQ1361" s="208"/>
      <c r="AR1361" s="208"/>
      <c r="AS1361" s="208"/>
      <c r="AT1361" s="208"/>
      <c r="AU1361" s="208"/>
      <c r="AV1361" s="208"/>
      <c r="AW1361" s="208"/>
    </row>
    <row r="1362" spans="1:49" s="207" customFormat="1" x14ac:dyDescent="0.25">
      <c r="A1362" s="47"/>
      <c r="B1362" s="47"/>
      <c r="C1362" s="47"/>
      <c r="D1362" s="208"/>
      <c r="E1362" s="220"/>
      <c r="F1362" s="220"/>
      <c r="G1362" s="220"/>
      <c r="H1362" s="220"/>
      <c r="I1362" s="220"/>
      <c r="J1362" s="220"/>
      <c r="K1362" s="220"/>
      <c r="M1362" s="208"/>
      <c r="N1362" s="208"/>
      <c r="O1362" s="208"/>
      <c r="P1362" s="208"/>
      <c r="Q1362" s="208"/>
      <c r="R1362" s="208"/>
      <c r="S1362" s="208"/>
      <c r="T1362" s="208"/>
      <c r="U1362" s="208"/>
      <c r="V1362" s="208"/>
      <c r="W1362" s="208"/>
      <c r="X1362" s="208"/>
      <c r="Y1362" s="208"/>
      <c r="Z1362" s="208"/>
      <c r="AA1362" s="208"/>
      <c r="AB1362" s="208"/>
      <c r="AC1362" s="208"/>
      <c r="AD1362" s="208"/>
      <c r="AE1362" s="208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8"/>
      <c r="AQ1362" s="208"/>
      <c r="AR1362" s="208"/>
      <c r="AS1362" s="208"/>
      <c r="AT1362" s="208"/>
      <c r="AU1362" s="208"/>
      <c r="AV1362" s="208"/>
      <c r="AW1362" s="208"/>
    </row>
    <row r="1363" spans="1:49" s="207" customFormat="1" x14ac:dyDescent="0.25">
      <c r="A1363" s="47"/>
      <c r="B1363" s="47"/>
      <c r="C1363" s="47"/>
      <c r="D1363" s="208"/>
      <c r="E1363" s="220"/>
      <c r="F1363" s="220"/>
      <c r="G1363" s="220"/>
      <c r="H1363" s="220"/>
      <c r="I1363" s="220"/>
      <c r="J1363" s="220"/>
      <c r="K1363" s="220"/>
      <c r="M1363" s="208"/>
      <c r="N1363" s="208"/>
      <c r="O1363" s="208"/>
      <c r="P1363" s="208"/>
      <c r="Q1363" s="208"/>
      <c r="R1363" s="208"/>
      <c r="S1363" s="208"/>
      <c r="T1363" s="208"/>
      <c r="U1363" s="208"/>
      <c r="V1363" s="208"/>
      <c r="W1363" s="208"/>
      <c r="X1363" s="208"/>
      <c r="Y1363" s="208"/>
      <c r="Z1363" s="208"/>
      <c r="AA1363" s="208"/>
      <c r="AB1363" s="208"/>
      <c r="AC1363" s="208"/>
      <c r="AD1363" s="208"/>
      <c r="AE1363" s="208"/>
      <c r="AF1363" s="208"/>
      <c r="AG1363" s="208"/>
      <c r="AH1363" s="208"/>
      <c r="AI1363" s="208"/>
      <c r="AJ1363" s="208"/>
      <c r="AK1363" s="208"/>
      <c r="AL1363" s="208"/>
      <c r="AM1363" s="208"/>
      <c r="AN1363" s="208"/>
      <c r="AO1363" s="208"/>
      <c r="AP1363" s="208"/>
      <c r="AQ1363" s="208"/>
      <c r="AR1363" s="208"/>
      <c r="AS1363" s="208"/>
      <c r="AT1363" s="208"/>
      <c r="AU1363" s="208"/>
      <c r="AV1363" s="208"/>
      <c r="AW1363" s="208"/>
    </row>
    <row r="1364" spans="1:49" s="207" customFormat="1" x14ac:dyDescent="0.25">
      <c r="A1364" s="47"/>
      <c r="B1364" s="47"/>
      <c r="C1364" s="47"/>
      <c r="D1364" s="208"/>
      <c r="E1364" s="220"/>
      <c r="F1364" s="220"/>
      <c r="G1364" s="220"/>
      <c r="H1364" s="220"/>
      <c r="I1364" s="220"/>
      <c r="J1364" s="220"/>
      <c r="K1364" s="220"/>
      <c r="M1364" s="208"/>
      <c r="N1364" s="208"/>
      <c r="O1364" s="208"/>
      <c r="P1364" s="208"/>
      <c r="Q1364" s="208"/>
      <c r="R1364" s="208"/>
      <c r="S1364" s="208"/>
      <c r="T1364" s="208"/>
      <c r="U1364" s="208"/>
      <c r="V1364" s="208"/>
      <c r="W1364" s="208"/>
      <c r="X1364" s="208"/>
      <c r="Y1364" s="208"/>
      <c r="Z1364" s="208"/>
      <c r="AA1364" s="208"/>
      <c r="AB1364" s="208"/>
      <c r="AC1364" s="208"/>
      <c r="AD1364" s="208"/>
      <c r="AE1364" s="208"/>
      <c r="AF1364" s="208"/>
      <c r="AG1364" s="208"/>
      <c r="AH1364" s="208"/>
      <c r="AI1364" s="208"/>
      <c r="AJ1364" s="208"/>
      <c r="AK1364" s="208"/>
      <c r="AL1364" s="208"/>
      <c r="AM1364" s="208"/>
      <c r="AN1364" s="208"/>
      <c r="AO1364" s="208"/>
      <c r="AP1364" s="208"/>
      <c r="AQ1364" s="208"/>
      <c r="AR1364" s="208"/>
      <c r="AS1364" s="208"/>
      <c r="AT1364" s="208"/>
      <c r="AU1364" s="208"/>
      <c r="AV1364" s="208"/>
      <c r="AW1364" s="208"/>
    </row>
    <row r="1365" spans="1:49" s="207" customFormat="1" x14ac:dyDescent="0.25">
      <c r="A1365" s="47"/>
      <c r="B1365" s="47"/>
      <c r="C1365" s="47"/>
      <c r="D1365" s="208"/>
      <c r="E1365" s="220"/>
      <c r="F1365" s="220"/>
      <c r="G1365" s="220"/>
      <c r="H1365" s="220"/>
      <c r="I1365" s="220"/>
      <c r="J1365" s="220"/>
      <c r="K1365" s="220"/>
      <c r="M1365" s="208"/>
      <c r="N1365" s="208"/>
      <c r="O1365" s="208"/>
      <c r="P1365" s="208"/>
      <c r="Q1365" s="208"/>
      <c r="R1365" s="208"/>
      <c r="S1365" s="208"/>
      <c r="T1365" s="208"/>
      <c r="U1365" s="208"/>
      <c r="V1365" s="208"/>
      <c r="W1365" s="208"/>
      <c r="X1365" s="208"/>
      <c r="Y1365" s="208"/>
      <c r="Z1365" s="208"/>
      <c r="AA1365" s="208"/>
      <c r="AB1365" s="208"/>
      <c r="AC1365" s="208"/>
      <c r="AD1365" s="208"/>
      <c r="AE1365" s="208"/>
      <c r="AF1365" s="208"/>
      <c r="AG1365" s="208"/>
      <c r="AH1365" s="208"/>
      <c r="AI1365" s="208"/>
      <c r="AJ1365" s="208"/>
      <c r="AK1365" s="208"/>
      <c r="AL1365" s="208"/>
      <c r="AM1365" s="208"/>
      <c r="AN1365" s="208"/>
      <c r="AO1365" s="208"/>
      <c r="AP1365" s="208"/>
      <c r="AQ1365" s="208"/>
      <c r="AR1365" s="208"/>
      <c r="AS1365" s="208"/>
      <c r="AT1365" s="208"/>
      <c r="AU1365" s="208"/>
      <c r="AV1365" s="208"/>
      <c r="AW1365" s="208"/>
    </row>
    <row r="1366" spans="1:49" s="207" customFormat="1" x14ac:dyDescent="0.25">
      <c r="A1366" s="47"/>
      <c r="B1366" s="47"/>
      <c r="C1366" s="47"/>
      <c r="D1366" s="208"/>
      <c r="E1366" s="220"/>
      <c r="F1366" s="220"/>
      <c r="G1366" s="220"/>
      <c r="H1366" s="220"/>
      <c r="I1366" s="220"/>
      <c r="J1366" s="220"/>
      <c r="K1366" s="220"/>
      <c r="M1366" s="208"/>
      <c r="N1366" s="208"/>
      <c r="O1366" s="208"/>
      <c r="P1366" s="208"/>
      <c r="Q1366" s="208"/>
      <c r="R1366" s="208"/>
      <c r="S1366" s="208"/>
      <c r="T1366" s="208"/>
      <c r="U1366" s="208"/>
      <c r="V1366" s="208"/>
      <c r="W1366" s="208"/>
      <c r="X1366" s="208"/>
      <c r="Y1366" s="208"/>
      <c r="Z1366" s="208"/>
      <c r="AA1366" s="208"/>
      <c r="AB1366" s="208"/>
      <c r="AC1366" s="208"/>
      <c r="AD1366" s="208"/>
      <c r="AE1366" s="208"/>
      <c r="AF1366" s="208"/>
      <c r="AG1366" s="208"/>
      <c r="AH1366" s="208"/>
      <c r="AI1366" s="208"/>
      <c r="AJ1366" s="208"/>
      <c r="AK1366" s="208"/>
      <c r="AL1366" s="208"/>
      <c r="AM1366" s="208"/>
      <c r="AN1366" s="208"/>
      <c r="AO1366" s="208"/>
      <c r="AP1366" s="208"/>
      <c r="AQ1366" s="208"/>
      <c r="AR1366" s="208"/>
      <c r="AS1366" s="208"/>
      <c r="AT1366" s="208"/>
      <c r="AU1366" s="208"/>
      <c r="AV1366" s="208"/>
      <c r="AW1366" s="208"/>
    </row>
    <row r="1367" spans="1:49" s="207" customFormat="1" x14ac:dyDescent="0.25">
      <c r="A1367" s="47"/>
      <c r="B1367" s="47"/>
      <c r="C1367" s="47"/>
      <c r="D1367" s="208"/>
      <c r="E1367" s="220"/>
      <c r="F1367" s="220"/>
      <c r="G1367" s="220"/>
      <c r="H1367" s="220"/>
      <c r="I1367" s="220"/>
      <c r="J1367" s="220"/>
      <c r="K1367" s="220"/>
      <c r="M1367" s="208"/>
      <c r="N1367" s="208"/>
      <c r="O1367" s="208"/>
      <c r="P1367" s="208"/>
      <c r="Q1367" s="208"/>
      <c r="R1367" s="208"/>
      <c r="S1367" s="208"/>
      <c r="T1367" s="208"/>
      <c r="U1367" s="208"/>
      <c r="V1367" s="208"/>
      <c r="W1367" s="208"/>
      <c r="X1367" s="208"/>
      <c r="Y1367" s="208"/>
      <c r="Z1367" s="208"/>
      <c r="AA1367" s="208"/>
      <c r="AB1367" s="208"/>
      <c r="AC1367" s="208"/>
      <c r="AD1367" s="208"/>
      <c r="AE1367" s="208"/>
      <c r="AF1367" s="208"/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8"/>
      <c r="AQ1367" s="208"/>
      <c r="AR1367" s="208"/>
      <c r="AS1367" s="208"/>
      <c r="AT1367" s="208"/>
      <c r="AU1367" s="208"/>
      <c r="AV1367" s="208"/>
      <c r="AW1367" s="208"/>
    </row>
    <row r="1368" spans="1:49" s="207" customFormat="1" x14ac:dyDescent="0.25">
      <c r="A1368" s="47"/>
      <c r="B1368" s="47"/>
      <c r="C1368" s="47"/>
      <c r="D1368" s="208"/>
      <c r="E1368" s="220"/>
      <c r="F1368" s="220"/>
      <c r="G1368" s="220"/>
      <c r="H1368" s="220"/>
      <c r="I1368" s="220"/>
      <c r="J1368" s="220"/>
      <c r="K1368" s="220"/>
      <c r="M1368" s="208"/>
      <c r="N1368" s="208"/>
      <c r="O1368" s="208"/>
      <c r="P1368" s="208"/>
      <c r="Q1368" s="208"/>
      <c r="R1368" s="208"/>
      <c r="S1368" s="208"/>
      <c r="T1368" s="208"/>
      <c r="U1368" s="208"/>
      <c r="V1368" s="208"/>
      <c r="W1368" s="208"/>
      <c r="X1368" s="208"/>
      <c r="Y1368" s="208"/>
      <c r="Z1368" s="208"/>
      <c r="AA1368" s="208"/>
      <c r="AB1368" s="208"/>
      <c r="AC1368" s="208"/>
      <c r="AD1368" s="208"/>
      <c r="AE1368" s="208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8"/>
      <c r="AQ1368" s="208"/>
      <c r="AR1368" s="208"/>
      <c r="AS1368" s="208"/>
      <c r="AT1368" s="208"/>
      <c r="AU1368" s="208"/>
      <c r="AV1368" s="208"/>
      <c r="AW1368" s="208"/>
    </row>
    <row r="1369" spans="1:49" s="207" customFormat="1" x14ac:dyDescent="0.25">
      <c r="A1369" s="47"/>
      <c r="B1369" s="47"/>
      <c r="C1369" s="47"/>
      <c r="D1369" s="208"/>
      <c r="E1369" s="220"/>
      <c r="F1369" s="220"/>
      <c r="G1369" s="220"/>
      <c r="H1369" s="220"/>
      <c r="I1369" s="220"/>
      <c r="J1369" s="220"/>
      <c r="K1369" s="220"/>
      <c r="M1369" s="208"/>
      <c r="N1369" s="208"/>
      <c r="O1369" s="208"/>
      <c r="P1369" s="208"/>
      <c r="Q1369" s="208"/>
      <c r="R1369" s="208"/>
      <c r="S1369" s="208"/>
      <c r="T1369" s="208"/>
      <c r="U1369" s="208"/>
      <c r="V1369" s="208"/>
      <c r="W1369" s="208"/>
      <c r="X1369" s="208"/>
      <c r="Y1369" s="208"/>
      <c r="Z1369" s="208"/>
      <c r="AA1369" s="208"/>
      <c r="AB1369" s="208"/>
      <c r="AC1369" s="208"/>
      <c r="AD1369" s="208"/>
      <c r="AE1369" s="208"/>
      <c r="AF1369" s="208"/>
      <c r="AG1369" s="208"/>
      <c r="AH1369" s="208"/>
      <c r="AI1369" s="208"/>
      <c r="AJ1369" s="208"/>
      <c r="AK1369" s="208"/>
      <c r="AL1369" s="208"/>
      <c r="AM1369" s="208"/>
      <c r="AN1369" s="208"/>
      <c r="AO1369" s="208"/>
      <c r="AP1369" s="208"/>
      <c r="AQ1369" s="208"/>
      <c r="AR1369" s="208"/>
      <c r="AS1369" s="208"/>
      <c r="AT1369" s="208"/>
      <c r="AU1369" s="208"/>
      <c r="AV1369" s="208"/>
      <c r="AW1369" s="208"/>
    </row>
    <row r="1370" spans="1:49" s="207" customFormat="1" x14ac:dyDescent="0.25">
      <c r="A1370" s="47"/>
      <c r="B1370" s="47"/>
      <c r="C1370" s="47"/>
      <c r="D1370" s="208"/>
      <c r="E1370" s="220"/>
      <c r="F1370" s="220"/>
      <c r="G1370" s="220"/>
      <c r="H1370" s="220"/>
      <c r="I1370" s="220"/>
      <c r="J1370" s="220"/>
      <c r="K1370" s="220"/>
      <c r="M1370" s="208"/>
      <c r="N1370" s="208"/>
      <c r="O1370" s="208"/>
      <c r="P1370" s="208"/>
      <c r="Q1370" s="208"/>
      <c r="R1370" s="208"/>
      <c r="S1370" s="208"/>
      <c r="T1370" s="208"/>
      <c r="U1370" s="208"/>
      <c r="V1370" s="208"/>
      <c r="W1370" s="208"/>
      <c r="X1370" s="208"/>
      <c r="Y1370" s="208"/>
      <c r="Z1370" s="208"/>
      <c r="AA1370" s="208"/>
      <c r="AB1370" s="208"/>
      <c r="AC1370" s="208"/>
      <c r="AD1370" s="208"/>
      <c r="AE1370" s="208"/>
      <c r="AF1370" s="208"/>
      <c r="AG1370" s="208"/>
      <c r="AH1370" s="208"/>
      <c r="AI1370" s="208"/>
      <c r="AJ1370" s="208"/>
      <c r="AK1370" s="208"/>
      <c r="AL1370" s="208"/>
      <c r="AM1370" s="208"/>
      <c r="AN1370" s="208"/>
      <c r="AO1370" s="208"/>
      <c r="AP1370" s="208"/>
      <c r="AQ1370" s="208"/>
      <c r="AR1370" s="208"/>
      <c r="AS1370" s="208"/>
      <c r="AT1370" s="208"/>
      <c r="AU1370" s="208"/>
      <c r="AV1370" s="208"/>
      <c r="AW1370" s="208"/>
    </row>
    <row r="1371" spans="1:49" s="207" customFormat="1" x14ac:dyDescent="0.25">
      <c r="A1371" s="47"/>
      <c r="B1371" s="47"/>
      <c r="C1371" s="47"/>
      <c r="D1371" s="208"/>
      <c r="E1371" s="220"/>
      <c r="F1371" s="220"/>
      <c r="G1371" s="220"/>
      <c r="H1371" s="220"/>
      <c r="I1371" s="220"/>
      <c r="J1371" s="220"/>
      <c r="K1371" s="220"/>
      <c r="M1371" s="208"/>
      <c r="N1371" s="208"/>
      <c r="O1371" s="208"/>
      <c r="P1371" s="208"/>
      <c r="Q1371" s="208"/>
      <c r="R1371" s="208"/>
      <c r="S1371" s="208"/>
      <c r="T1371" s="208"/>
      <c r="U1371" s="208"/>
      <c r="V1371" s="208"/>
      <c r="W1371" s="208"/>
      <c r="X1371" s="208"/>
      <c r="Y1371" s="208"/>
      <c r="Z1371" s="208"/>
      <c r="AA1371" s="208"/>
      <c r="AB1371" s="208"/>
      <c r="AC1371" s="208"/>
      <c r="AD1371" s="208"/>
      <c r="AE1371" s="208"/>
      <c r="AF1371" s="208"/>
      <c r="AG1371" s="208"/>
      <c r="AH1371" s="208"/>
      <c r="AI1371" s="208"/>
      <c r="AJ1371" s="208"/>
      <c r="AK1371" s="208"/>
      <c r="AL1371" s="208"/>
      <c r="AM1371" s="208"/>
      <c r="AN1371" s="208"/>
      <c r="AO1371" s="208"/>
      <c r="AP1371" s="208"/>
      <c r="AQ1371" s="208"/>
      <c r="AR1371" s="208"/>
      <c r="AS1371" s="208"/>
      <c r="AT1371" s="208"/>
      <c r="AU1371" s="208"/>
      <c r="AV1371" s="208"/>
      <c r="AW1371" s="208"/>
    </row>
    <row r="1372" spans="1:49" s="207" customFormat="1" x14ac:dyDescent="0.25">
      <c r="A1372" s="47"/>
      <c r="B1372" s="47"/>
      <c r="C1372" s="47"/>
      <c r="D1372" s="208"/>
      <c r="E1372" s="220"/>
      <c r="F1372" s="220"/>
      <c r="G1372" s="220"/>
      <c r="H1372" s="220"/>
      <c r="I1372" s="220"/>
      <c r="J1372" s="220"/>
      <c r="K1372" s="220"/>
      <c r="M1372" s="208"/>
      <c r="N1372" s="208"/>
      <c r="O1372" s="208"/>
      <c r="P1372" s="208"/>
      <c r="Q1372" s="208"/>
      <c r="R1372" s="208"/>
      <c r="S1372" s="208"/>
      <c r="T1372" s="208"/>
      <c r="U1372" s="208"/>
      <c r="V1372" s="208"/>
      <c r="W1372" s="208"/>
      <c r="X1372" s="208"/>
      <c r="Y1372" s="208"/>
      <c r="Z1372" s="208"/>
      <c r="AA1372" s="208"/>
      <c r="AB1372" s="208"/>
      <c r="AC1372" s="208"/>
      <c r="AD1372" s="208"/>
      <c r="AE1372" s="208"/>
      <c r="AF1372" s="208"/>
      <c r="AG1372" s="208"/>
      <c r="AH1372" s="208"/>
      <c r="AI1372" s="208"/>
      <c r="AJ1372" s="208"/>
      <c r="AK1372" s="208"/>
      <c r="AL1372" s="208"/>
      <c r="AM1372" s="208"/>
      <c r="AN1372" s="208"/>
      <c r="AO1372" s="208"/>
      <c r="AP1372" s="208"/>
      <c r="AQ1372" s="208"/>
      <c r="AR1372" s="208"/>
      <c r="AS1372" s="208"/>
      <c r="AT1372" s="208"/>
      <c r="AU1372" s="208"/>
      <c r="AV1372" s="208"/>
      <c r="AW1372" s="208"/>
    </row>
    <row r="1373" spans="1:49" s="207" customFormat="1" x14ac:dyDescent="0.25">
      <c r="A1373" s="47"/>
      <c r="B1373" s="47"/>
      <c r="C1373" s="47"/>
      <c r="D1373" s="208"/>
      <c r="E1373" s="220"/>
      <c r="F1373" s="220"/>
      <c r="G1373" s="220"/>
      <c r="H1373" s="220"/>
      <c r="I1373" s="220"/>
      <c r="J1373" s="220"/>
      <c r="K1373" s="220"/>
      <c r="M1373" s="208"/>
      <c r="N1373" s="208"/>
      <c r="O1373" s="208"/>
      <c r="P1373" s="208"/>
      <c r="Q1373" s="208"/>
      <c r="R1373" s="208"/>
      <c r="S1373" s="208"/>
      <c r="T1373" s="208"/>
      <c r="U1373" s="208"/>
      <c r="V1373" s="208"/>
      <c r="W1373" s="208"/>
      <c r="X1373" s="208"/>
      <c r="Y1373" s="208"/>
      <c r="Z1373" s="208"/>
      <c r="AA1373" s="208"/>
      <c r="AB1373" s="208"/>
      <c r="AC1373" s="208"/>
      <c r="AD1373" s="208"/>
      <c r="AE1373" s="208"/>
      <c r="AF1373" s="208"/>
      <c r="AG1373" s="208"/>
      <c r="AH1373" s="208"/>
      <c r="AI1373" s="208"/>
      <c r="AJ1373" s="208"/>
      <c r="AK1373" s="208"/>
      <c r="AL1373" s="208"/>
      <c r="AM1373" s="208"/>
      <c r="AN1373" s="208"/>
      <c r="AO1373" s="208"/>
      <c r="AP1373" s="208"/>
      <c r="AQ1373" s="208"/>
      <c r="AR1373" s="208"/>
      <c r="AS1373" s="208"/>
      <c r="AT1373" s="208"/>
      <c r="AU1373" s="208"/>
      <c r="AV1373" s="208"/>
      <c r="AW1373" s="208"/>
    </row>
    <row r="1374" spans="1:49" s="207" customFormat="1" x14ac:dyDescent="0.25">
      <c r="A1374" s="47"/>
      <c r="B1374" s="47"/>
      <c r="C1374" s="47"/>
      <c r="D1374" s="208"/>
      <c r="E1374" s="220"/>
      <c r="F1374" s="220"/>
      <c r="G1374" s="220"/>
      <c r="H1374" s="220"/>
      <c r="I1374" s="220"/>
      <c r="J1374" s="220"/>
      <c r="K1374" s="220"/>
      <c r="M1374" s="208"/>
      <c r="N1374" s="208"/>
      <c r="O1374" s="208"/>
      <c r="P1374" s="208"/>
      <c r="Q1374" s="208"/>
      <c r="R1374" s="208"/>
      <c r="S1374" s="208"/>
      <c r="T1374" s="208"/>
      <c r="U1374" s="208"/>
      <c r="V1374" s="208"/>
      <c r="W1374" s="208"/>
      <c r="X1374" s="208"/>
      <c r="Y1374" s="208"/>
      <c r="Z1374" s="208"/>
      <c r="AA1374" s="208"/>
      <c r="AB1374" s="208"/>
      <c r="AC1374" s="208"/>
      <c r="AD1374" s="208"/>
      <c r="AE1374" s="208"/>
      <c r="AF1374" s="208"/>
      <c r="AG1374" s="208"/>
      <c r="AH1374" s="208"/>
      <c r="AI1374" s="208"/>
      <c r="AJ1374" s="208"/>
      <c r="AK1374" s="208"/>
      <c r="AL1374" s="208"/>
      <c r="AM1374" s="208"/>
      <c r="AN1374" s="208"/>
      <c r="AO1374" s="208"/>
      <c r="AP1374" s="208"/>
      <c r="AQ1374" s="208"/>
      <c r="AR1374" s="208"/>
      <c r="AS1374" s="208"/>
      <c r="AT1374" s="208"/>
      <c r="AU1374" s="208"/>
      <c r="AV1374" s="208"/>
      <c r="AW1374" s="208"/>
    </row>
    <row r="1375" spans="1:49" s="207" customFormat="1" x14ac:dyDescent="0.25">
      <c r="A1375" s="47"/>
      <c r="B1375" s="47"/>
      <c r="C1375" s="47"/>
      <c r="D1375" s="208"/>
      <c r="E1375" s="220"/>
      <c r="F1375" s="220"/>
      <c r="G1375" s="220"/>
      <c r="H1375" s="220"/>
      <c r="I1375" s="220"/>
      <c r="J1375" s="220"/>
      <c r="K1375" s="220"/>
      <c r="M1375" s="208"/>
      <c r="N1375" s="208"/>
      <c r="O1375" s="208"/>
      <c r="P1375" s="208"/>
      <c r="Q1375" s="208"/>
      <c r="R1375" s="208"/>
      <c r="S1375" s="208"/>
      <c r="T1375" s="208"/>
      <c r="U1375" s="208"/>
      <c r="V1375" s="208"/>
      <c r="W1375" s="208"/>
      <c r="X1375" s="208"/>
      <c r="Y1375" s="208"/>
      <c r="Z1375" s="208"/>
      <c r="AA1375" s="208"/>
      <c r="AB1375" s="208"/>
      <c r="AC1375" s="208"/>
      <c r="AD1375" s="208"/>
      <c r="AE1375" s="208"/>
      <c r="AF1375" s="208"/>
      <c r="AG1375" s="208"/>
      <c r="AH1375" s="208"/>
      <c r="AI1375" s="208"/>
      <c r="AJ1375" s="208"/>
      <c r="AK1375" s="208"/>
      <c r="AL1375" s="208"/>
      <c r="AM1375" s="208"/>
      <c r="AN1375" s="208"/>
      <c r="AO1375" s="208"/>
      <c r="AP1375" s="208"/>
      <c r="AQ1375" s="208"/>
      <c r="AR1375" s="208"/>
      <c r="AS1375" s="208"/>
      <c r="AT1375" s="208"/>
      <c r="AU1375" s="208"/>
      <c r="AV1375" s="208"/>
      <c r="AW1375" s="208"/>
    </row>
    <row r="1376" spans="1:49" s="207" customFormat="1" x14ac:dyDescent="0.25">
      <c r="A1376" s="47"/>
      <c r="B1376" s="47"/>
      <c r="C1376" s="47"/>
      <c r="D1376" s="208"/>
      <c r="E1376" s="220"/>
      <c r="F1376" s="220"/>
      <c r="G1376" s="220"/>
      <c r="H1376" s="220"/>
      <c r="I1376" s="220"/>
      <c r="J1376" s="220"/>
      <c r="K1376" s="220"/>
      <c r="M1376" s="208"/>
      <c r="N1376" s="208"/>
      <c r="O1376" s="208"/>
      <c r="P1376" s="208"/>
      <c r="Q1376" s="208"/>
      <c r="R1376" s="208"/>
      <c r="S1376" s="208"/>
      <c r="T1376" s="208"/>
      <c r="U1376" s="208"/>
      <c r="V1376" s="208"/>
      <c r="W1376" s="208"/>
      <c r="X1376" s="208"/>
      <c r="Y1376" s="208"/>
      <c r="Z1376" s="208"/>
      <c r="AA1376" s="208"/>
      <c r="AB1376" s="208"/>
      <c r="AC1376" s="208"/>
      <c r="AD1376" s="208"/>
      <c r="AE1376" s="208"/>
      <c r="AF1376" s="208"/>
      <c r="AG1376" s="208"/>
      <c r="AH1376" s="208"/>
      <c r="AI1376" s="208"/>
      <c r="AJ1376" s="208"/>
      <c r="AK1376" s="208"/>
      <c r="AL1376" s="208"/>
      <c r="AM1376" s="208"/>
      <c r="AN1376" s="208"/>
      <c r="AO1376" s="208"/>
      <c r="AP1376" s="208"/>
      <c r="AQ1376" s="208"/>
      <c r="AR1376" s="208"/>
      <c r="AS1376" s="208"/>
      <c r="AT1376" s="208"/>
      <c r="AU1376" s="208"/>
      <c r="AV1376" s="208"/>
      <c r="AW1376" s="208"/>
    </row>
    <row r="1377" spans="1:49" s="207" customFormat="1" x14ac:dyDescent="0.25">
      <c r="A1377" s="47"/>
      <c r="B1377" s="47"/>
      <c r="C1377" s="47"/>
      <c r="D1377" s="208"/>
      <c r="E1377" s="220"/>
      <c r="F1377" s="220"/>
      <c r="G1377" s="220"/>
      <c r="H1377" s="220"/>
      <c r="I1377" s="220"/>
      <c r="J1377" s="220"/>
      <c r="K1377" s="220"/>
      <c r="M1377" s="208"/>
      <c r="N1377" s="208"/>
      <c r="O1377" s="208"/>
      <c r="P1377" s="208"/>
      <c r="Q1377" s="208"/>
      <c r="R1377" s="208"/>
      <c r="S1377" s="208"/>
      <c r="T1377" s="208"/>
      <c r="U1377" s="208"/>
      <c r="V1377" s="208"/>
      <c r="W1377" s="208"/>
      <c r="X1377" s="208"/>
      <c r="Y1377" s="208"/>
      <c r="Z1377" s="208"/>
      <c r="AA1377" s="208"/>
      <c r="AB1377" s="208"/>
      <c r="AC1377" s="208"/>
      <c r="AD1377" s="208"/>
      <c r="AE1377" s="208"/>
      <c r="AF1377" s="208"/>
      <c r="AG1377" s="208"/>
      <c r="AH1377" s="208"/>
      <c r="AI1377" s="208"/>
      <c r="AJ1377" s="208"/>
      <c r="AK1377" s="208"/>
      <c r="AL1377" s="208"/>
      <c r="AM1377" s="208"/>
      <c r="AN1377" s="208"/>
      <c r="AO1377" s="208"/>
      <c r="AP1377" s="208"/>
      <c r="AQ1377" s="208"/>
      <c r="AR1377" s="208"/>
      <c r="AS1377" s="208"/>
      <c r="AT1377" s="208"/>
      <c r="AU1377" s="208"/>
      <c r="AV1377" s="208"/>
      <c r="AW1377" s="208"/>
    </row>
    <row r="1378" spans="1:49" s="207" customFormat="1" x14ac:dyDescent="0.25">
      <c r="A1378" s="47"/>
      <c r="B1378" s="47"/>
      <c r="C1378" s="47"/>
      <c r="D1378" s="208"/>
      <c r="E1378" s="220"/>
      <c r="F1378" s="220"/>
      <c r="G1378" s="220"/>
      <c r="H1378" s="220"/>
      <c r="I1378" s="220"/>
      <c r="J1378" s="220"/>
      <c r="K1378" s="220"/>
      <c r="M1378" s="208"/>
      <c r="N1378" s="208"/>
      <c r="O1378" s="208"/>
      <c r="P1378" s="208"/>
      <c r="Q1378" s="208"/>
      <c r="R1378" s="208"/>
      <c r="S1378" s="208"/>
      <c r="T1378" s="208"/>
      <c r="U1378" s="208"/>
      <c r="V1378" s="208"/>
      <c r="W1378" s="208"/>
      <c r="X1378" s="208"/>
      <c r="Y1378" s="208"/>
      <c r="Z1378" s="208"/>
      <c r="AA1378" s="208"/>
      <c r="AB1378" s="208"/>
      <c r="AC1378" s="208"/>
      <c r="AD1378" s="208"/>
      <c r="AE1378" s="208"/>
      <c r="AF1378" s="208"/>
      <c r="AG1378" s="208"/>
      <c r="AH1378" s="208"/>
      <c r="AI1378" s="208"/>
      <c r="AJ1378" s="208"/>
      <c r="AK1378" s="208"/>
      <c r="AL1378" s="208"/>
      <c r="AM1378" s="208"/>
      <c r="AN1378" s="208"/>
      <c r="AO1378" s="208"/>
      <c r="AP1378" s="208"/>
      <c r="AQ1378" s="208"/>
      <c r="AR1378" s="208"/>
      <c r="AS1378" s="208"/>
      <c r="AT1378" s="208"/>
      <c r="AU1378" s="208"/>
      <c r="AV1378" s="208"/>
      <c r="AW1378" s="208"/>
    </row>
    <row r="1379" spans="1:49" s="207" customFormat="1" x14ac:dyDescent="0.25">
      <c r="A1379" s="47"/>
      <c r="B1379" s="47"/>
      <c r="C1379" s="47"/>
      <c r="D1379" s="208"/>
      <c r="E1379" s="220"/>
      <c r="F1379" s="220"/>
      <c r="G1379" s="220"/>
      <c r="H1379" s="220"/>
      <c r="I1379" s="220"/>
      <c r="J1379" s="220"/>
      <c r="K1379" s="220"/>
      <c r="M1379" s="208"/>
      <c r="N1379" s="208"/>
      <c r="O1379" s="208"/>
      <c r="P1379" s="208"/>
      <c r="Q1379" s="208"/>
      <c r="R1379" s="208"/>
      <c r="S1379" s="208"/>
      <c r="T1379" s="208"/>
      <c r="U1379" s="208"/>
      <c r="V1379" s="208"/>
      <c r="W1379" s="208"/>
      <c r="X1379" s="208"/>
      <c r="Y1379" s="208"/>
      <c r="Z1379" s="208"/>
      <c r="AA1379" s="208"/>
      <c r="AB1379" s="208"/>
      <c r="AC1379" s="208"/>
      <c r="AD1379" s="208"/>
      <c r="AE1379" s="208"/>
      <c r="AF1379" s="208"/>
      <c r="AG1379" s="208"/>
      <c r="AH1379" s="208"/>
      <c r="AI1379" s="208"/>
      <c r="AJ1379" s="208"/>
      <c r="AK1379" s="208"/>
      <c r="AL1379" s="208"/>
      <c r="AM1379" s="208"/>
      <c r="AN1379" s="208"/>
      <c r="AO1379" s="208"/>
      <c r="AP1379" s="208"/>
      <c r="AQ1379" s="208"/>
      <c r="AR1379" s="208"/>
      <c r="AS1379" s="208"/>
      <c r="AT1379" s="208"/>
      <c r="AU1379" s="208"/>
      <c r="AV1379" s="208"/>
      <c r="AW1379" s="208"/>
    </row>
    <row r="1380" spans="1:49" s="207" customFormat="1" x14ac:dyDescent="0.25">
      <c r="A1380" s="47"/>
      <c r="B1380" s="47"/>
      <c r="C1380" s="47"/>
      <c r="D1380" s="208"/>
      <c r="E1380" s="220"/>
      <c r="F1380" s="220"/>
      <c r="G1380" s="220"/>
      <c r="H1380" s="220"/>
      <c r="I1380" s="220"/>
      <c r="J1380" s="220"/>
      <c r="K1380" s="220"/>
      <c r="M1380" s="208"/>
      <c r="N1380" s="208"/>
      <c r="O1380" s="208"/>
      <c r="P1380" s="208"/>
      <c r="Q1380" s="208"/>
      <c r="R1380" s="208"/>
      <c r="S1380" s="208"/>
      <c r="T1380" s="208"/>
      <c r="U1380" s="208"/>
      <c r="V1380" s="208"/>
      <c r="W1380" s="208"/>
      <c r="X1380" s="208"/>
      <c r="Y1380" s="208"/>
      <c r="Z1380" s="208"/>
      <c r="AA1380" s="208"/>
      <c r="AB1380" s="208"/>
      <c r="AC1380" s="208"/>
      <c r="AD1380" s="208"/>
      <c r="AE1380" s="208"/>
      <c r="AF1380" s="208"/>
      <c r="AG1380" s="208"/>
      <c r="AH1380" s="208"/>
      <c r="AI1380" s="208"/>
      <c r="AJ1380" s="208"/>
      <c r="AK1380" s="208"/>
      <c r="AL1380" s="208"/>
      <c r="AM1380" s="208"/>
      <c r="AN1380" s="208"/>
      <c r="AO1380" s="208"/>
      <c r="AP1380" s="208"/>
      <c r="AQ1380" s="208"/>
      <c r="AR1380" s="208"/>
      <c r="AS1380" s="208"/>
      <c r="AT1380" s="208"/>
      <c r="AU1380" s="208"/>
      <c r="AV1380" s="208"/>
      <c r="AW1380" s="208"/>
    </row>
    <row r="1381" spans="1:49" s="207" customFormat="1" x14ac:dyDescent="0.25">
      <c r="A1381" s="47"/>
      <c r="B1381" s="47"/>
      <c r="C1381" s="47"/>
      <c r="D1381" s="208"/>
      <c r="E1381" s="220"/>
      <c r="F1381" s="220"/>
      <c r="G1381" s="220"/>
      <c r="H1381" s="220"/>
      <c r="I1381" s="220"/>
      <c r="J1381" s="220"/>
      <c r="K1381" s="220"/>
      <c r="M1381" s="208"/>
      <c r="N1381" s="208"/>
      <c r="O1381" s="208"/>
      <c r="P1381" s="208"/>
      <c r="Q1381" s="208"/>
      <c r="R1381" s="208"/>
      <c r="S1381" s="208"/>
      <c r="T1381" s="208"/>
      <c r="U1381" s="208"/>
      <c r="V1381" s="208"/>
      <c r="W1381" s="208"/>
      <c r="X1381" s="208"/>
      <c r="Y1381" s="208"/>
      <c r="Z1381" s="208"/>
      <c r="AA1381" s="208"/>
      <c r="AB1381" s="208"/>
      <c r="AC1381" s="208"/>
      <c r="AD1381" s="208"/>
      <c r="AE1381" s="208"/>
      <c r="AF1381" s="208"/>
      <c r="AG1381" s="208"/>
      <c r="AH1381" s="208"/>
      <c r="AI1381" s="208"/>
      <c r="AJ1381" s="208"/>
      <c r="AK1381" s="208"/>
      <c r="AL1381" s="208"/>
      <c r="AM1381" s="208"/>
      <c r="AN1381" s="208"/>
      <c r="AO1381" s="208"/>
      <c r="AP1381" s="208"/>
      <c r="AQ1381" s="208"/>
      <c r="AR1381" s="208"/>
      <c r="AS1381" s="208"/>
      <c r="AT1381" s="208"/>
      <c r="AU1381" s="208"/>
      <c r="AV1381" s="208"/>
      <c r="AW1381" s="208"/>
    </row>
    <row r="1382" spans="1:49" s="207" customFormat="1" x14ac:dyDescent="0.25">
      <c r="A1382" s="47"/>
      <c r="B1382" s="47"/>
      <c r="C1382" s="47"/>
      <c r="D1382" s="208"/>
      <c r="E1382" s="220"/>
      <c r="F1382" s="220"/>
      <c r="G1382" s="220"/>
      <c r="H1382" s="220"/>
      <c r="I1382" s="220"/>
      <c r="J1382" s="220"/>
      <c r="K1382" s="220"/>
      <c r="M1382" s="208"/>
      <c r="N1382" s="208"/>
      <c r="O1382" s="208"/>
      <c r="P1382" s="208"/>
      <c r="Q1382" s="208"/>
      <c r="R1382" s="208"/>
      <c r="S1382" s="208"/>
      <c r="T1382" s="208"/>
      <c r="U1382" s="208"/>
      <c r="V1382" s="208"/>
      <c r="W1382" s="208"/>
      <c r="X1382" s="208"/>
      <c r="Y1382" s="208"/>
      <c r="Z1382" s="208"/>
      <c r="AA1382" s="208"/>
      <c r="AB1382" s="208"/>
      <c r="AC1382" s="208"/>
      <c r="AD1382" s="208"/>
      <c r="AE1382" s="208"/>
      <c r="AF1382" s="208"/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8"/>
      <c r="AQ1382" s="208"/>
      <c r="AR1382" s="208"/>
      <c r="AS1382" s="208"/>
      <c r="AT1382" s="208"/>
      <c r="AU1382" s="208"/>
      <c r="AV1382" s="208"/>
      <c r="AW1382" s="208"/>
    </row>
    <row r="1383" spans="1:49" s="207" customFormat="1" x14ac:dyDescent="0.25">
      <c r="A1383" s="47"/>
      <c r="B1383" s="47"/>
      <c r="C1383" s="47"/>
      <c r="D1383" s="208"/>
      <c r="E1383" s="220"/>
      <c r="F1383" s="220"/>
      <c r="G1383" s="220"/>
      <c r="H1383" s="220"/>
      <c r="I1383" s="220"/>
      <c r="J1383" s="220"/>
      <c r="K1383" s="220"/>
      <c r="M1383" s="208"/>
      <c r="N1383" s="208"/>
      <c r="O1383" s="208"/>
      <c r="P1383" s="208"/>
      <c r="Q1383" s="208"/>
      <c r="R1383" s="208"/>
      <c r="S1383" s="208"/>
      <c r="T1383" s="208"/>
      <c r="U1383" s="208"/>
      <c r="V1383" s="208"/>
      <c r="W1383" s="208"/>
      <c r="X1383" s="208"/>
      <c r="Y1383" s="208"/>
      <c r="Z1383" s="208"/>
      <c r="AA1383" s="208"/>
      <c r="AB1383" s="208"/>
      <c r="AC1383" s="208"/>
      <c r="AD1383" s="208"/>
      <c r="AE1383" s="208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8"/>
      <c r="AQ1383" s="208"/>
      <c r="AR1383" s="208"/>
      <c r="AS1383" s="208"/>
      <c r="AT1383" s="208"/>
      <c r="AU1383" s="208"/>
      <c r="AV1383" s="208"/>
      <c r="AW1383" s="208"/>
    </row>
    <row r="1384" spans="1:49" s="207" customFormat="1" x14ac:dyDescent="0.25">
      <c r="A1384" s="47"/>
      <c r="B1384" s="47"/>
      <c r="C1384" s="47"/>
      <c r="D1384" s="208"/>
      <c r="E1384" s="220"/>
      <c r="F1384" s="220"/>
      <c r="G1384" s="220"/>
      <c r="H1384" s="220"/>
      <c r="I1384" s="220"/>
      <c r="J1384" s="220"/>
      <c r="K1384" s="220"/>
      <c r="M1384" s="208"/>
      <c r="N1384" s="208"/>
      <c r="O1384" s="208"/>
      <c r="P1384" s="208"/>
      <c r="Q1384" s="208"/>
      <c r="R1384" s="208"/>
      <c r="S1384" s="208"/>
      <c r="T1384" s="208"/>
      <c r="U1384" s="208"/>
      <c r="V1384" s="208"/>
      <c r="W1384" s="208"/>
      <c r="X1384" s="208"/>
      <c r="Y1384" s="208"/>
      <c r="Z1384" s="208"/>
      <c r="AA1384" s="208"/>
      <c r="AB1384" s="208"/>
      <c r="AC1384" s="208"/>
      <c r="AD1384" s="208"/>
      <c r="AE1384" s="208"/>
      <c r="AF1384" s="208"/>
      <c r="AG1384" s="208"/>
      <c r="AH1384" s="208"/>
      <c r="AI1384" s="208"/>
      <c r="AJ1384" s="208"/>
      <c r="AK1384" s="208"/>
      <c r="AL1384" s="208"/>
      <c r="AM1384" s="208"/>
      <c r="AN1384" s="208"/>
      <c r="AO1384" s="208"/>
      <c r="AP1384" s="208"/>
      <c r="AQ1384" s="208"/>
      <c r="AR1384" s="208"/>
      <c r="AS1384" s="208"/>
      <c r="AT1384" s="208"/>
      <c r="AU1384" s="208"/>
      <c r="AV1384" s="208"/>
      <c r="AW1384" s="208"/>
    </row>
    <row r="1385" spans="1:49" s="207" customFormat="1" x14ac:dyDescent="0.25">
      <c r="A1385" s="47"/>
      <c r="B1385" s="47"/>
      <c r="C1385" s="47"/>
      <c r="D1385" s="208"/>
      <c r="E1385" s="220"/>
      <c r="F1385" s="220"/>
      <c r="G1385" s="220"/>
      <c r="H1385" s="220"/>
      <c r="I1385" s="220"/>
      <c r="J1385" s="220"/>
      <c r="K1385" s="220"/>
      <c r="M1385" s="208"/>
      <c r="N1385" s="208"/>
      <c r="O1385" s="208"/>
      <c r="P1385" s="208"/>
      <c r="Q1385" s="208"/>
      <c r="R1385" s="208"/>
      <c r="S1385" s="208"/>
      <c r="T1385" s="208"/>
      <c r="U1385" s="208"/>
      <c r="V1385" s="208"/>
      <c r="W1385" s="208"/>
      <c r="X1385" s="208"/>
      <c r="Y1385" s="208"/>
      <c r="Z1385" s="208"/>
      <c r="AA1385" s="208"/>
      <c r="AB1385" s="208"/>
      <c r="AC1385" s="208"/>
      <c r="AD1385" s="208"/>
      <c r="AE1385" s="208"/>
      <c r="AF1385" s="208"/>
      <c r="AG1385" s="208"/>
      <c r="AH1385" s="208"/>
      <c r="AI1385" s="208"/>
      <c r="AJ1385" s="208"/>
      <c r="AK1385" s="208"/>
      <c r="AL1385" s="208"/>
      <c r="AM1385" s="208"/>
      <c r="AN1385" s="208"/>
      <c r="AO1385" s="208"/>
      <c r="AP1385" s="208"/>
      <c r="AQ1385" s="208"/>
      <c r="AR1385" s="208"/>
      <c r="AS1385" s="208"/>
      <c r="AT1385" s="208"/>
      <c r="AU1385" s="208"/>
      <c r="AV1385" s="208"/>
      <c r="AW1385" s="208"/>
    </row>
    <row r="1386" spans="1:49" s="207" customFormat="1" x14ac:dyDescent="0.25">
      <c r="A1386" s="47"/>
      <c r="B1386" s="47"/>
      <c r="C1386" s="47"/>
      <c r="D1386" s="208"/>
      <c r="E1386" s="220"/>
      <c r="F1386" s="220"/>
      <c r="G1386" s="220"/>
      <c r="H1386" s="220"/>
      <c r="I1386" s="220"/>
      <c r="J1386" s="220"/>
      <c r="K1386" s="220"/>
      <c r="M1386" s="208"/>
      <c r="N1386" s="208"/>
      <c r="O1386" s="208"/>
      <c r="P1386" s="208"/>
      <c r="Q1386" s="208"/>
      <c r="R1386" s="208"/>
      <c r="S1386" s="208"/>
      <c r="T1386" s="208"/>
      <c r="U1386" s="208"/>
      <c r="V1386" s="208"/>
      <c r="W1386" s="208"/>
      <c r="X1386" s="208"/>
      <c r="Y1386" s="208"/>
      <c r="Z1386" s="208"/>
      <c r="AA1386" s="208"/>
      <c r="AB1386" s="208"/>
      <c r="AC1386" s="208"/>
      <c r="AD1386" s="208"/>
      <c r="AE1386" s="208"/>
      <c r="AF1386" s="208"/>
      <c r="AG1386" s="208"/>
      <c r="AH1386" s="208"/>
      <c r="AI1386" s="208"/>
      <c r="AJ1386" s="208"/>
      <c r="AK1386" s="208"/>
      <c r="AL1386" s="208"/>
      <c r="AM1386" s="208"/>
      <c r="AN1386" s="208"/>
      <c r="AO1386" s="208"/>
      <c r="AP1386" s="208"/>
      <c r="AQ1386" s="208"/>
      <c r="AR1386" s="208"/>
      <c r="AS1386" s="208"/>
      <c r="AT1386" s="208"/>
      <c r="AU1386" s="208"/>
      <c r="AV1386" s="208"/>
      <c r="AW1386" s="208"/>
    </row>
    <row r="1387" spans="1:49" s="207" customFormat="1" x14ac:dyDescent="0.25">
      <c r="A1387" s="47"/>
      <c r="B1387" s="47"/>
      <c r="C1387" s="47"/>
      <c r="D1387" s="208"/>
      <c r="E1387" s="220"/>
      <c r="F1387" s="220"/>
      <c r="G1387" s="220"/>
      <c r="H1387" s="220"/>
      <c r="I1387" s="220"/>
      <c r="J1387" s="220"/>
      <c r="K1387" s="220"/>
      <c r="M1387" s="208"/>
      <c r="N1387" s="208"/>
      <c r="O1387" s="208"/>
      <c r="P1387" s="208"/>
      <c r="Q1387" s="208"/>
      <c r="R1387" s="208"/>
      <c r="S1387" s="208"/>
      <c r="T1387" s="208"/>
      <c r="U1387" s="208"/>
      <c r="V1387" s="208"/>
      <c r="W1387" s="208"/>
      <c r="X1387" s="208"/>
      <c r="Y1387" s="208"/>
      <c r="Z1387" s="208"/>
      <c r="AA1387" s="208"/>
      <c r="AB1387" s="208"/>
      <c r="AC1387" s="208"/>
      <c r="AD1387" s="208"/>
      <c r="AE1387" s="208"/>
      <c r="AF1387" s="208"/>
      <c r="AG1387" s="208"/>
      <c r="AH1387" s="208"/>
      <c r="AI1387" s="208"/>
      <c r="AJ1387" s="208"/>
      <c r="AK1387" s="208"/>
      <c r="AL1387" s="208"/>
      <c r="AM1387" s="208"/>
      <c r="AN1387" s="208"/>
      <c r="AO1387" s="208"/>
      <c r="AP1387" s="208"/>
      <c r="AQ1387" s="208"/>
      <c r="AR1387" s="208"/>
      <c r="AS1387" s="208"/>
      <c r="AT1387" s="208"/>
      <c r="AU1387" s="208"/>
      <c r="AV1387" s="208"/>
      <c r="AW1387" s="208"/>
    </row>
    <row r="1388" spans="1:49" s="207" customFormat="1" x14ac:dyDescent="0.25">
      <c r="A1388" s="47"/>
      <c r="B1388" s="47"/>
      <c r="C1388" s="47"/>
      <c r="D1388" s="208"/>
      <c r="E1388" s="220"/>
      <c r="F1388" s="220"/>
      <c r="G1388" s="220"/>
      <c r="H1388" s="220"/>
      <c r="I1388" s="220"/>
      <c r="J1388" s="220"/>
      <c r="K1388" s="220"/>
      <c r="M1388" s="208"/>
      <c r="N1388" s="208"/>
      <c r="O1388" s="208"/>
      <c r="P1388" s="208"/>
      <c r="Q1388" s="208"/>
      <c r="R1388" s="208"/>
      <c r="S1388" s="208"/>
      <c r="T1388" s="208"/>
      <c r="U1388" s="208"/>
      <c r="V1388" s="208"/>
      <c r="W1388" s="208"/>
      <c r="X1388" s="208"/>
      <c r="Y1388" s="208"/>
      <c r="Z1388" s="208"/>
      <c r="AA1388" s="208"/>
      <c r="AB1388" s="208"/>
      <c r="AC1388" s="208"/>
      <c r="AD1388" s="208"/>
      <c r="AE1388" s="208"/>
      <c r="AF1388" s="208"/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8"/>
      <c r="AQ1388" s="208"/>
      <c r="AR1388" s="208"/>
      <c r="AS1388" s="208"/>
      <c r="AT1388" s="208"/>
      <c r="AU1388" s="208"/>
      <c r="AV1388" s="208"/>
      <c r="AW1388" s="208"/>
    </row>
    <row r="1389" spans="1:49" s="207" customFormat="1" x14ac:dyDescent="0.25">
      <c r="A1389" s="47"/>
      <c r="B1389" s="47"/>
      <c r="C1389" s="47"/>
      <c r="D1389" s="208"/>
      <c r="E1389" s="220"/>
      <c r="F1389" s="220"/>
      <c r="G1389" s="220"/>
      <c r="H1389" s="220"/>
      <c r="I1389" s="220"/>
      <c r="J1389" s="220"/>
      <c r="K1389" s="220"/>
      <c r="M1389" s="208"/>
      <c r="N1389" s="208"/>
      <c r="O1389" s="208"/>
      <c r="P1389" s="208"/>
      <c r="Q1389" s="208"/>
      <c r="R1389" s="208"/>
      <c r="S1389" s="208"/>
      <c r="T1389" s="208"/>
      <c r="U1389" s="208"/>
      <c r="V1389" s="208"/>
      <c r="W1389" s="208"/>
      <c r="X1389" s="208"/>
      <c r="Y1389" s="208"/>
      <c r="Z1389" s="208"/>
      <c r="AA1389" s="208"/>
      <c r="AB1389" s="208"/>
      <c r="AC1389" s="208"/>
      <c r="AD1389" s="208"/>
      <c r="AE1389" s="208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8"/>
      <c r="AQ1389" s="208"/>
      <c r="AR1389" s="208"/>
      <c r="AS1389" s="208"/>
      <c r="AT1389" s="208"/>
      <c r="AU1389" s="208"/>
      <c r="AV1389" s="208"/>
      <c r="AW1389" s="208"/>
    </row>
    <row r="1390" spans="1:49" s="207" customFormat="1" x14ac:dyDescent="0.25">
      <c r="A1390" s="47"/>
      <c r="B1390" s="47"/>
      <c r="C1390" s="47"/>
      <c r="D1390" s="208"/>
      <c r="E1390" s="220"/>
      <c r="F1390" s="220"/>
      <c r="G1390" s="220"/>
      <c r="H1390" s="220"/>
      <c r="I1390" s="220"/>
      <c r="J1390" s="220"/>
      <c r="K1390" s="220"/>
      <c r="M1390" s="208"/>
      <c r="N1390" s="208"/>
      <c r="O1390" s="208"/>
      <c r="P1390" s="208"/>
      <c r="Q1390" s="208"/>
      <c r="R1390" s="208"/>
      <c r="S1390" s="208"/>
      <c r="T1390" s="208"/>
      <c r="U1390" s="208"/>
      <c r="V1390" s="208"/>
      <c r="W1390" s="208"/>
      <c r="X1390" s="208"/>
      <c r="Y1390" s="208"/>
      <c r="Z1390" s="208"/>
      <c r="AA1390" s="208"/>
      <c r="AB1390" s="208"/>
      <c r="AC1390" s="208"/>
      <c r="AD1390" s="208"/>
      <c r="AE1390" s="208"/>
      <c r="AF1390" s="208"/>
      <c r="AG1390" s="208"/>
      <c r="AH1390" s="208"/>
      <c r="AI1390" s="208"/>
      <c r="AJ1390" s="208"/>
      <c r="AK1390" s="208"/>
      <c r="AL1390" s="208"/>
      <c r="AM1390" s="208"/>
      <c r="AN1390" s="208"/>
      <c r="AO1390" s="208"/>
      <c r="AP1390" s="208"/>
      <c r="AQ1390" s="208"/>
      <c r="AR1390" s="208"/>
      <c r="AS1390" s="208"/>
      <c r="AT1390" s="208"/>
      <c r="AU1390" s="208"/>
      <c r="AV1390" s="208"/>
      <c r="AW1390" s="208"/>
    </row>
    <row r="1391" spans="1:49" s="207" customFormat="1" x14ac:dyDescent="0.25">
      <c r="A1391" s="47"/>
      <c r="B1391" s="47"/>
      <c r="C1391" s="47"/>
      <c r="D1391" s="208"/>
      <c r="E1391" s="220"/>
      <c r="F1391" s="220"/>
      <c r="G1391" s="220"/>
      <c r="H1391" s="220"/>
      <c r="I1391" s="220"/>
      <c r="J1391" s="220"/>
      <c r="K1391" s="220"/>
      <c r="M1391" s="208"/>
      <c r="N1391" s="208"/>
      <c r="O1391" s="208"/>
      <c r="P1391" s="208"/>
      <c r="Q1391" s="208"/>
      <c r="R1391" s="208"/>
      <c r="S1391" s="208"/>
      <c r="T1391" s="208"/>
      <c r="U1391" s="208"/>
      <c r="V1391" s="208"/>
      <c r="W1391" s="208"/>
      <c r="X1391" s="208"/>
      <c r="Y1391" s="208"/>
      <c r="Z1391" s="208"/>
      <c r="AA1391" s="208"/>
      <c r="AB1391" s="208"/>
      <c r="AC1391" s="208"/>
      <c r="AD1391" s="208"/>
      <c r="AE1391" s="208"/>
      <c r="AF1391" s="208"/>
      <c r="AG1391" s="208"/>
      <c r="AH1391" s="208"/>
      <c r="AI1391" s="208"/>
      <c r="AJ1391" s="208"/>
      <c r="AK1391" s="208"/>
      <c r="AL1391" s="208"/>
      <c r="AM1391" s="208"/>
      <c r="AN1391" s="208"/>
      <c r="AO1391" s="208"/>
      <c r="AP1391" s="208"/>
      <c r="AQ1391" s="208"/>
      <c r="AR1391" s="208"/>
      <c r="AS1391" s="208"/>
      <c r="AT1391" s="208"/>
      <c r="AU1391" s="208"/>
      <c r="AV1391" s="208"/>
      <c r="AW1391" s="208"/>
    </row>
    <row r="1392" spans="1:49" s="207" customFormat="1" x14ac:dyDescent="0.25">
      <c r="A1392" s="47"/>
      <c r="B1392" s="47"/>
      <c r="C1392" s="47"/>
      <c r="D1392" s="208"/>
      <c r="E1392" s="220"/>
      <c r="F1392" s="220"/>
      <c r="G1392" s="220"/>
      <c r="H1392" s="220"/>
      <c r="I1392" s="220"/>
      <c r="J1392" s="220"/>
      <c r="K1392" s="220"/>
      <c r="M1392" s="208"/>
      <c r="N1392" s="208"/>
      <c r="O1392" s="208"/>
      <c r="P1392" s="208"/>
      <c r="Q1392" s="208"/>
      <c r="R1392" s="208"/>
      <c r="S1392" s="208"/>
      <c r="T1392" s="208"/>
      <c r="U1392" s="208"/>
      <c r="V1392" s="208"/>
      <c r="W1392" s="208"/>
      <c r="X1392" s="208"/>
      <c r="Y1392" s="208"/>
      <c r="Z1392" s="208"/>
      <c r="AA1392" s="208"/>
      <c r="AB1392" s="208"/>
      <c r="AC1392" s="208"/>
      <c r="AD1392" s="208"/>
      <c r="AE1392" s="208"/>
      <c r="AF1392" s="208"/>
      <c r="AG1392" s="208"/>
      <c r="AH1392" s="208"/>
      <c r="AI1392" s="208"/>
      <c r="AJ1392" s="208"/>
      <c r="AK1392" s="208"/>
      <c r="AL1392" s="208"/>
      <c r="AM1392" s="208"/>
      <c r="AN1392" s="208"/>
      <c r="AO1392" s="208"/>
      <c r="AP1392" s="208"/>
      <c r="AQ1392" s="208"/>
      <c r="AR1392" s="208"/>
      <c r="AS1392" s="208"/>
      <c r="AT1392" s="208"/>
      <c r="AU1392" s="208"/>
      <c r="AV1392" s="208"/>
      <c r="AW1392" s="208"/>
    </row>
    <row r="1393" spans="1:49" s="207" customFormat="1" x14ac:dyDescent="0.25">
      <c r="A1393" s="47"/>
      <c r="B1393" s="47"/>
      <c r="C1393" s="47"/>
      <c r="D1393" s="208"/>
      <c r="E1393" s="220"/>
      <c r="F1393" s="220"/>
      <c r="G1393" s="220"/>
      <c r="H1393" s="220"/>
      <c r="I1393" s="220"/>
      <c r="J1393" s="220"/>
      <c r="K1393" s="220"/>
      <c r="M1393" s="208"/>
      <c r="N1393" s="208"/>
      <c r="O1393" s="208"/>
      <c r="P1393" s="208"/>
      <c r="Q1393" s="208"/>
      <c r="R1393" s="208"/>
      <c r="S1393" s="208"/>
      <c r="T1393" s="208"/>
      <c r="U1393" s="208"/>
      <c r="V1393" s="208"/>
      <c r="W1393" s="208"/>
      <c r="X1393" s="208"/>
      <c r="Y1393" s="208"/>
      <c r="Z1393" s="208"/>
      <c r="AA1393" s="208"/>
      <c r="AB1393" s="208"/>
      <c r="AC1393" s="208"/>
      <c r="AD1393" s="208"/>
      <c r="AE1393" s="208"/>
      <c r="AF1393" s="208"/>
      <c r="AG1393" s="208"/>
      <c r="AH1393" s="208"/>
      <c r="AI1393" s="208"/>
      <c r="AJ1393" s="208"/>
      <c r="AK1393" s="208"/>
      <c r="AL1393" s="208"/>
      <c r="AM1393" s="208"/>
      <c r="AN1393" s="208"/>
      <c r="AO1393" s="208"/>
      <c r="AP1393" s="208"/>
      <c r="AQ1393" s="208"/>
      <c r="AR1393" s="208"/>
      <c r="AS1393" s="208"/>
      <c r="AT1393" s="208"/>
      <c r="AU1393" s="208"/>
      <c r="AV1393" s="208"/>
      <c r="AW1393" s="208"/>
    </row>
    <row r="1394" spans="1:49" s="207" customFormat="1" x14ac:dyDescent="0.25">
      <c r="A1394" s="47"/>
      <c r="B1394" s="47"/>
      <c r="C1394" s="47"/>
      <c r="D1394" s="208"/>
      <c r="E1394" s="220"/>
      <c r="F1394" s="220"/>
      <c r="G1394" s="220"/>
      <c r="H1394" s="220"/>
      <c r="I1394" s="220"/>
      <c r="J1394" s="220"/>
      <c r="K1394" s="220"/>
      <c r="M1394" s="208"/>
      <c r="N1394" s="208"/>
      <c r="O1394" s="208"/>
      <c r="P1394" s="208"/>
      <c r="Q1394" s="208"/>
      <c r="R1394" s="208"/>
      <c r="S1394" s="208"/>
      <c r="T1394" s="208"/>
      <c r="U1394" s="208"/>
      <c r="V1394" s="208"/>
      <c r="W1394" s="208"/>
      <c r="X1394" s="208"/>
      <c r="Y1394" s="208"/>
      <c r="Z1394" s="208"/>
      <c r="AA1394" s="208"/>
      <c r="AB1394" s="208"/>
      <c r="AC1394" s="208"/>
      <c r="AD1394" s="208"/>
      <c r="AE1394" s="208"/>
      <c r="AF1394" s="208"/>
      <c r="AG1394" s="208"/>
      <c r="AH1394" s="208"/>
      <c r="AI1394" s="208"/>
      <c r="AJ1394" s="208"/>
      <c r="AK1394" s="208"/>
      <c r="AL1394" s="208"/>
      <c r="AM1394" s="208"/>
      <c r="AN1394" s="208"/>
      <c r="AO1394" s="208"/>
      <c r="AP1394" s="208"/>
      <c r="AQ1394" s="208"/>
      <c r="AR1394" s="208"/>
      <c r="AS1394" s="208"/>
      <c r="AT1394" s="208"/>
      <c r="AU1394" s="208"/>
      <c r="AV1394" s="208"/>
      <c r="AW1394" s="208"/>
    </row>
    <row r="1395" spans="1:49" s="207" customFormat="1" x14ac:dyDescent="0.25">
      <c r="A1395" s="47"/>
      <c r="B1395" s="47"/>
      <c r="C1395" s="47"/>
      <c r="D1395" s="208"/>
      <c r="E1395" s="220"/>
      <c r="F1395" s="220"/>
      <c r="G1395" s="220"/>
      <c r="H1395" s="220"/>
      <c r="I1395" s="220"/>
      <c r="J1395" s="220"/>
      <c r="K1395" s="220"/>
      <c r="M1395" s="208"/>
      <c r="N1395" s="208"/>
      <c r="O1395" s="208"/>
      <c r="P1395" s="208"/>
      <c r="Q1395" s="208"/>
      <c r="R1395" s="208"/>
      <c r="S1395" s="208"/>
      <c r="T1395" s="208"/>
      <c r="U1395" s="208"/>
      <c r="V1395" s="208"/>
      <c r="W1395" s="208"/>
      <c r="X1395" s="208"/>
      <c r="Y1395" s="208"/>
      <c r="Z1395" s="208"/>
      <c r="AA1395" s="208"/>
      <c r="AB1395" s="208"/>
      <c r="AC1395" s="208"/>
      <c r="AD1395" s="208"/>
      <c r="AE1395" s="208"/>
      <c r="AF1395" s="208"/>
      <c r="AG1395" s="208"/>
      <c r="AH1395" s="208"/>
      <c r="AI1395" s="208"/>
      <c r="AJ1395" s="208"/>
      <c r="AK1395" s="208"/>
      <c r="AL1395" s="208"/>
      <c r="AM1395" s="208"/>
      <c r="AN1395" s="208"/>
      <c r="AO1395" s="208"/>
      <c r="AP1395" s="208"/>
      <c r="AQ1395" s="208"/>
      <c r="AR1395" s="208"/>
      <c r="AS1395" s="208"/>
      <c r="AT1395" s="208"/>
      <c r="AU1395" s="208"/>
      <c r="AV1395" s="208"/>
      <c r="AW1395" s="208"/>
    </row>
    <row r="1396" spans="1:49" s="207" customFormat="1" x14ac:dyDescent="0.25">
      <c r="A1396" s="47"/>
      <c r="B1396" s="47"/>
      <c r="C1396" s="47"/>
      <c r="D1396" s="208"/>
      <c r="E1396" s="220"/>
      <c r="F1396" s="220"/>
      <c r="G1396" s="220"/>
      <c r="H1396" s="220"/>
      <c r="I1396" s="220"/>
      <c r="J1396" s="220"/>
      <c r="K1396" s="220"/>
      <c r="M1396" s="208"/>
      <c r="N1396" s="208"/>
      <c r="O1396" s="208"/>
      <c r="P1396" s="208"/>
      <c r="Q1396" s="208"/>
      <c r="R1396" s="208"/>
      <c r="S1396" s="208"/>
      <c r="T1396" s="208"/>
      <c r="U1396" s="208"/>
      <c r="V1396" s="208"/>
      <c r="W1396" s="208"/>
      <c r="X1396" s="208"/>
      <c r="Y1396" s="208"/>
      <c r="Z1396" s="208"/>
      <c r="AA1396" s="208"/>
      <c r="AB1396" s="208"/>
      <c r="AC1396" s="208"/>
      <c r="AD1396" s="208"/>
      <c r="AE1396" s="208"/>
      <c r="AF1396" s="208"/>
      <c r="AG1396" s="208"/>
      <c r="AH1396" s="208"/>
      <c r="AI1396" s="208"/>
      <c r="AJ1396" s="208"/>
      <c r="AK1396" s="208"/>
      <c r="AL1396" s="208"/>
      <c r="AM1396" s="208"/>
      <c r="AN1396" s="208"/>
      <c r="AO1396" s="208"/>
      <c r="AP1396" s="208"/>
      <c r="AQ1396" s="208"/>
      <c r="AR1396" s="208"/>
      <c r="AS1396" s="208"/>
      <c r="AT1396" s="208"/>
      <c r="AU1396" s="208"/>
      <c r="AV1396" s="208"/>
      <c r="AW1396" s="208"/>
    </row>
    <row r="1397" spans="1:49" s="207" customFormat="1" x14ac:dyDescent="0.25">
      <c r="A1397" s="47"/>
      <c r="B1397" s="47"/>
      <c r="C1397" s="47"/>
      <c r="D1397" s="208"/>
      <c r="E1397" s="220"/>
      <c r="F1397" s="220"/>
      <c r="G1397" s="220"/>
      <c r="H1397" s="220"/>
      <c r="I1397" s="220"/>
      <c r="J1397" s="220"/>
      <c r="K1397" s="220"/>
      <c r="M1397" s="208"/>
      <c r="N1397" s="208"/>
      <c r="O1397" s="208"/>
      <c r="P1397" s="208"/>
      <c r="Q1397" s="208"/>
      <c r="R1397" s="208"/>
      <c r="S1397" s="208"/>
      <c r="T1397" s="208"/>
      <c r="U1397" s="208"/>
      <c r="V1397" s="208"/>
      <c r="W1397" s="208"/>
      <c r="X1397" s="208"/>
      <c r="Y1397" s="208"/>
      <c r="Z1397" s="208"/>
      <c r="AA1397" s="208"/>
      <c r="AB1397" s="208"/>
      <c r="AC1397" s="208"/>
      <c r="AD1397" s="208"/>
      <c r="AE1397" s="208"/>
      <c r="AF1397" s="208"/>
      <c r="AG1397" s="208"/>
      <c r="AH1397" s="208"/>
      <c r="AI1397" s="208"/>
      <c r="AJ1397" s="208"/>
      <c r="AK1397" s="208"/>
      <c r="AL1397" s="208"/>
      <c r="AM1397" s="208"/>
      <c r="AN1397" s="208"/>
      <c r="AO1397" s="208"/>
      <c r="AP1397" s="208"/>
      <c r="AQ1397" s="208"/>
      <c r="AR1397" s="208"/>
      <c r="AS1397" s="208"/>
      <c r="AT1397" s="208"/>
      <c r="AU1397" s="208"/>
      <c r="AV1397" s="208"/>
      <c r="AW1397" s="208"/>
    </row>
    <row r="1398" spans="1:49" s="207" customFormat="1" x14ac:dyDescent="0.25">
      <c r="A1398" s="47"/>
      <c r="B1398" s="47"/>
      <c r="C1398" s="47"/>
      <c r="D1398" s="208"/>
      <c r="E1398" s="220"/>
      <c r="F1398" s="220"/>
      <c r="G1398" s="220"/>
      <c r="H1398" s="220"/>
      <c r="I1398" s="220"/>
      <c r="J1398" s="220"/>
      <c r="K1398" s="220"/>
      <c r="M1398" s="208"/>
      <c r="N1398" s="208"/>
      <c r="O1398" s="208"/>
      <c r="P1398" s="208"/>
      <c r="Q1398" s="208"/>
      <c r="R1398" s="208"/>
      <c r="S1398" s="208"/>
      <c r="T1398" s="208"/>
      <c r="U1398" s="208"/>
      <c r="V1398" s="208"/>
      <c r="W1398" s="208"/>
      <c r="X1398" s="208"/>
      <c r="Y1398" s="208"/>
      <c r="Z1398" s="208"/>
      <c r="AA1398" s="208"/>
      <c r="AB1398" s="208"/>
      <c r="AC1398" s="208"/>
      <c r="AD1398" s="208"/>
      <c r="AE1398" s="208"/>
      <c r="AF1398" s="208"/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8"/>
      <c r="AQ1398" s="208"/>
      <c r="AR1398" s="208"/>
      <c r="AS1398" s="208"/>
      <c r="AT1398" s="208"/>
      <c r="AU1398" s="208"/>
      <c r="AV1398" s="208"/>
      <c r="AW1398" s="208"/>
    </row>
    <row r="1399" spans="1:49" s="207" customFormat="1" x14ac:dyDescent="0.25">
      <c r="A1399" s="47"/>
      <c r="B1399" s="47"/>
      <c r="C1399" s="47"/>
      <c r="D1399" s="208"/>
      <c r="E1399" s="220"/>
      <c r="F1399" s="220"/>
      <c r="G1399" s="220"/>
      <c r="H1399" s="220"/>
      <c r="I1399" s="220"/>
      <c r="J1399" s="220"/>
      <c r="K1399" s="220"/>
      <c r="M1399" s="208"/>
      <c r="N1399" s="208"/>
      <c r="O1399" s="208"/>
      <c r="P1399" s="208"/>
      <c r="Q1399" s="208"/>
      <c r="R1399" s="208"/>
      <c r="S1399" s="208"/>
      <c r="T1399" s="208"/>
      <c r="U1399" s="208"/>
      <c r="V1399" s="208"/>
      <c r="W1399" s="208"/>
      <c r="X1399" s="208"/>
      <c r="Y1399" s="208"/>
      <c r="Z1399" s="208"/>
      <c r="AA1399" s="208"/>
      <c r="AB1399" s="208"/>
      <c r="AC1399" s="208"/>
      <c r="AD1399" s="208"/>
      <c r="AE1399" s="208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8"/>
      <c r="AQ1399" s="208"/>
      <c r="AR1399" s="208"/>
      <c r="AS1399" s="208"/>
      <c r="AT1399" s="208"/>
      <c r="AU1399" s="208"/>
      <c r="AV1399" s="208"/>
      <c r="AW1399" s="208"/>
    </row>
    <row r="1400" spans="1:49" s="207" customFormat="1" x14ac:dyDescent="0.25">
      <c r="A1400" s="47"/>
      <c r="B1400" s="47"/>
      <c r="C1400" s="47"/>
      <c r="D1400" s="208"/>
      <c r="E1400" s="220"/>
      <c r="F1400" s="220"/>
      <c r="G1400" s="220"/>
      <c r="H1400" s="220"/>
      <c r="I1400" s="220"/>
      <c r="J1400" s="220"/>
      <c r="K1400" s="220"/>
      <c r="M1400" s="208"/>
      <c r="N1400" s="208"/>
      <c r="O1400" s="208"/>
      <c r="P1400" s="208"/>
      <c r="Q1400" s="208"/>
      <c r="R1400" s="208"/>
      <c r="S1400" s="208"/>
      <c r="T1400" s="208"/>
      <c r="U1400" s="208"/>
      <c r="V1400" s="208"/>
      <c r="W1400" s="208"/>
      <c r="X1400" s="208"/>
      <c r="Y1400" s="208"/>
      <c r="Z1400" s="208"/>
      <c r="AA1400" s="208"/>
      <c r="AB1400" s="208"/>
      <c r="AC1400" s="208"/>
      <c r="AD1400" s="208"/>
      <c r="AE1400" s="208"/>
      <c r="AF1400" s="208"/>
      <c r="AG1400" s="208"/>
      <c r="AH1400" s="208"/>
      <c r="AI1400" s="208"/>
      <c r="AJ1400" s="208"/>
      <c r="AK1400" s="208"/>
      <c r="AL1400" s="208"/>
      <c r="AM1400" s="208"/>
      <c r="AN1400" s="208"/>
      <c r="AO1400" s="208"/>
      <c r="AP1400" s="208"/>
      <c r="AQ1400" s="208"/>
      <c r="AR1400" s="208"/>
      <c r="AS1400" s="208"/>
      <c r="AT1400" s="208"/>
      <c r="AU1400" s="208"/>
      <c r="AV1400" s="208"/>
      <c r="AW1400" s="208"/>
    </row>
    <row r="1401" spans="1:49" s="207" customFormat="1" x14ac:dyDescent="0.25">
      <c r="A1401" s="47"/>
      <c r="B1401" s="47"/>
      <c r="C1401" s="47"/>
      <c r="D1401" s="208"/>
      <c r="E1401" s="220"/>
      <c r="F1401" s="220"/>
      <c r="G1401" s="220"/>
      <c r="H1401" s="220"/>
      <c r="I1401" s="220"/>
      <c r="J1401" s="220"/>
      <c r="K1401" s="220"/>
      <c r="M1401" s="208"/>
      <c r="N1401" s="208"/>
      <c r="O1401" s="208"/>
      <c r="P1401" s="208"/>
      <c r="Q1401" s="208"/>
      <c r="R1401" s="208"/>
      <c r="S1401" s="208"/>
      <c r="T1401" s="208"/>
      <c r="U1401" s="208"/>
      <c r="V1401" s="208"/>
      <c r="W1401" s="208"/>
      <c r="X1401" s="208"/>
      <c r="Y1401" s="208"/>
      <c r="Z1401" s="208"/>
      <c r="AA1401" s="208"/>
      <c r="AB1401" s="208"/>
      <c r="AC1401" s="208"/>
      <c r="AD1401" s="208"/>
      <c r="AE1401" s="208"/>
      <c r="AF1401" s="208"/>
      <c r="AG1401" s="208"/>
      <c r="AH1401" s="208"/>
      <c r="AI1401" s="208"/>
      <c r="AJ1401" s="208"/>
      <c r="AK1401" s="208"/>
      <c r="AL1401" s="208"/>
      <c r="AM1401" s="208"/>
      <c r="AN1401" s="208"/>
      <c r="AO1401" s="208"/>
      <c r="AP1401" s="208"/>
      <c r="AQ1401" s="208"/>
      <c r="AR1401" s="208"/>
      <c r="AS1401" s="208"/>
      <c r="AT1401" s="208"/>
      <c r="AU1401" s="208"/>
      <c r="AV1401" s="208"/>
      <c r="AW1401" s="208"/>
    </row>
    <row r="1402" spans="1:49" s="207" customFormat="1" x14ac:dyDescent="0.25">
      <c r="A1402" s="47"/>
      <c r="B1402" s="47"/>
      <c r="C1402" s="47"/>
      <c r="D1402" s="208"/>
      <c r="E1402" s="220"/>
      <c r="F1402" s="220"/>
      <c r="G1402" s="220"/>
      <c r="H1402" s="220"/>
      <c r="I1402" s="220"/>
      <c r="J1402" s="220"/>
      <c r="K1402" s="220"/>
      <c r="M1402" s="208"/>
      <c r="N1402" s="208"/>
      <c r="O1402" s="208"/>
      <c r="P1402" s="208"/>
      <c r="Q1402" s="208"/>
      <c r="R1402" s="208"/>
      <c r="S1402" s="208"/>
      <c r="T1402" s="208"/>
      <c r="U1402" s="208"/>
      <c r="V1402" s="208"/>
      <c r="W1402" s="208"/>
      <c r="X1402" s="208"/>
      <c r="Y1402" s="208"/>
      <c r="Z1402" s="208"/>
      <c r="AA1402" s="208"/>
      <c r="AB1402" s="208"/>
      <c r="AC1402" s="208"/>
      <c r="AD1402" s="208"/>
      <c r="AE1402" s="208"/>
      <c r="AF1402" s="208"/>
      <c r="AG1402" s="208"/>
      <c r="AH1402" s="208"/>
      <c r="AI1402" s="208"/>
      <c r="AJ1402" s="208"/>
      <c r="AK1402" s="208"/>
      <c r="AL1402" s="208"/>
      <c r="AM1402" s="208"/>
      <c r="AN1402" s="208"/>
      <c r="AO1402" s="208"/>
      <c r="AP1402" s="208"/>
      <c r="AQ1402" s="208"/>
      <c r="AR1402" s="208"/>
      <c r="AS1402" s="208"/>
      <c r="AT1402" s="208"/>
      <c r="AU1402" s="208"/>
      <c r="AV1402" s="208"/>
      <c r="AW1402" s="208"/>
    </row>
    <row r="1403" spans="1:49" s="207" customFormat="1" x14ac:dyDescent="0.25">
      <c r="A1403" s="47"/>
      <c r="B1403" s="47"/>
      <c r="C1403" s="47"/>
      <c r="D1403" s="208"/>
      <c r="E1403" s="220"/>
      <c r="F1403" s="220"/>
      <c r="G1403" s="220"/>
      <c r="H1403" s="220"/>
      <c r="I1403" s="220"/>
      <c r="J1403" s="220"/>
      <c r="K1403" s="220"/>
      <c r="M1403" s="208"/>
      <c r="N1403" s="208"/>
      <c r="O1403" s="208"/>
      <c r="P1403" s="208"/>
      <c r="Q1403" s="208"/>
      <c r="R1403" s="208"/>
      <c r="S1403" s="208"/>
      <c r="T1403" s="208"/>
      <c r="U1403" s="208"/>
      <c r="V1403" s="208"/>
      <c r="W1403" s="208"/>
      <c r="X1403" s="208"/>
      <c r="Y1403" s="208"/>
      <c r="Z1403" s="208"/>
      <c r="AA1403" s="208"/>
      <c r="AB1403" s="208"/>
      <c r="AC1403" s="208"/>
      <c r="AD1403" s="208"/>
      <c r="AE1403" s="208"/>
      <c r="AF1403" s="208"/>
      <c r="AG1403" s="208"/>
      <c r="AH1403" s="208"/>
      <c r="AI1403" s="208"/>
      <c r="AJ1403" s="208"/>
      <c r="AK1403" s="208"/>
      <c r="AL1403" s="208"/>
      <c r="AM1403" s="208"/>
      <c r="AN1403" s="208"/>
      <c r="AO1403" s="208"/>
      <c r="AP1403" s="208"/>
      <c r="AQ1403" s="208"/>
      <c r="AR1403" s="208"/>
      <c r="AS1403" s="208"/>
      <c r="AT1403" s="208"/>
      <c r="AU1403" s="208"/>
      <c r="AV1403" s="208"/>
      <c r="AW1403" s="208"/>
    </row>
    <row r="1404" spans="1:49" s="207" customFormat="1" x14ac:dyDescent="0.25">
      <c r="A1404" s="47"/>
      <c r="B1404" s="47"/>
      <c r="C1404" s="47"/>
      <c r="D1404" s="208"/>
      <c r="E1404" s="220"/>
      <c r="F1404" s="220"/>
      <c r="G1404" s="220"/>
      <c r="H1404" s="220"/>
      <c r="I1404" s="220"/>
      <c r="J1404" s="220"/>
      <c r="K1404" s="220"/>
      <c r="M1404" s="208"/>
      <c r="N1404" s="208"/>
      <c r="O1404" s="208"/>
      <c r="P1404" s="208"/>
      <c r="Q1404" s="208"/>
      <c r="R1404" s="208"/>
      <c r="S1404" s="208"/>
      <c r="T1404" s="208"/>
      <c r="U1404" s="208"/>
      <c r="V1404" s="208"/>
      <c r="W1404" s="208"/>
      <c r="X1404" s="208"/>
      <c r="Y1404" s="208"/>
      <c r="Z1404" s="208"/>
      <c r="AA1404" s="208"/>
      <c r="AB1404" s="208"/>
      <c r="AC1404" s="208"/>
      <c r="AD1404" s="208"/>
      <c r="AE1404" s="208"/>
      <c r="AF1404" s="208"/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8"/>
      <c r="AQ1404" s="208"/>
      <c r="AR1404" s="208"/>
      <c r="AS1404" s="208"/>
      <c r="AT1404" s="208"/>
      <c r="AU1404" s="208"/>
      <c r="AV1404" s="208"/>
      <c r="AW1404" s="208"/>
    </row>
    <row r="1405" spans="1:49" s="207" customFormat="1" x14ac:dyDescent="0.25">
      <c r="A1405" s="47"/>
      <c r="B1405" s="47"/>
      <c r="C1405" s="47"/>
      <c r="D1405" s="208"/>
      <c r="E1405" s="220"/>
      <c r="F1405" s="220"/>
      <c r="G1405" s="220"/>
      <c r="H1405" s="220"/>
      <c r="I1405" s="220"/>
      <c r="J1405" s="220"/>
      <c r="K1405" s="220"/>
      <c r="M1405" s="208"/>
      <c r="N1405" s="208"/>
      <c r="O1405" s="208"/>
      <c r="P1405" s="208"/>
      <c r="Q1405" s="208"/>
      <c r="R1405" s="208"/>
      <c r="S1405" s="208"/>
      <c r="T1405" s="208"/>
      <c r="U1405" s="208"/>
      <c r="V1405" s="208"/>
      <c r="W1405" s="208"/>
      <c r="X1405" s="208"/>
      <c r="Y1405" s="208"/>
      <c r="Z1405" s="208"/>
      <c r="AA1405" s="208"/>
      <c r="AB1405" s="208"/>
      <c r="AC1405" s="208"/>
      <c r="AD1405" s="208"/>
      <c r="AE1405" s="208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8"/>
      <c r="AQ1405" s="208"/>
      <c r="AR1405" s="208"/>
      <c r="AS1405" s="208"/>
      <c r="AT1405" s="208"/>
      <c r="AU1405" s="208"/>
      <c r="AV1405" s="208"/>
      <c r="AW1405" s="208"/>
    </row>
    <row r="1406" spans="1:49" s="207" customFormat="1" x14ac:dyDescent="0.25">
      <c r="A1406" s="47"/>
      <c r="B1406" s="47"/>
      <c r="C1406" s="47"/>
      <c r="D1406" s="208"/>
      <c r="E1406" s="220"/>
      <c r="F1406" s="220"/>
      <c r="G1406" s="220"/>
      <c r="H1406" s="220"/>
      <c r="I1406" s="220"/>
      <c r="J1406" s="220"/>
      <c r="K1406" s="220"/>
      <c r="M1406" s="208"/>
      <c r="N1406" s="208"/>
      <c r="O1406" s="208"/>
      <c r="P1406" s="208"/>
      <c r="Q1406" s="208"/>
      <c r="R1406" s="208"/>
      <c r="S1406" s="208"/>
      <c r="T1406" s="208"/>
      <c r="U1406" s="208"/>
      <c r="V1406" s="208"/>
      <c r="W1406" s="208"/>
      <c r="X1406" s="208"/>
      <c r="Y1406" s="208"/>
      <c r="Z1406" s="208"/>
      <c r="AA1406" s="208"/>
      <c r="AB1406" s="208"/>
      <c r="AC1406" s="208"/>
      <c r="AD1406" s="208"/>
      <c r="AE1406" s="208"/>
      <c r="AF1406" s="208"/>
      <c r="AG1406" s="208"/>
      <c r="AH1406" s="208"/>
      <c r="AI1406" s="208"/>
      <c r="AJ1406" s="208"/>
      <c r="AK1406" s="208"/>
      <c r="AL1406" s="208"/>
      <c r="AM1406" s="208"/>
      <c r="AN1406" s="208"/>
      <c r="AO1406" s="208"/>
      <c r="AP1406" s="208"/>
      <c r="AQ1406" s="208"/>
      <c r="AR1406" s="208"/>
      <c r="AS1406" s="208"/>
      <c r="AT1406" s="208"/>
      <c r="AU1406" s="208"/>
      <c r="AV1406" s="208"/>
      <c r="AW1406" s="208"/>
    </row>
    <row r="1407" spans="1:49" s="207" customFormat="1" x14ac:dyDescent="0.25">
      <c r="A1407" s="47"/>
      <c r="B1407" s="47"/>
      <c r="C1407" s="47"/>
      <c r="D1407" s="208"/>
      <c r="E1407" s="220"/>
      <c r="F1407" s="220"/>
      <c r="G1407" s="220"/>
      <c r="H1407" s="220"/>
      <c r="I1407" s="220"/>
      <c r="J1407" s="220"/>
      <c r="K1407" s="220"/>
      <c r="M1407" s="208"/>
      <c r="N1407" s="208"/>
      <c r="O1407" s="208"/>
      <c r="P1407" s="208"/>
      <c r="Q1407" s="208"/>
      <c r="R1407" s="208"/>
      <c r="S1407" s="208"/>
      <c r="T1407" s="208"/>
      <c r="U1407" s="208"/>
      <c r="V1407" s="208"/>
      <c r="W1407" s="208"/>
      <c r="X1407" s="208"/>
      <c r="Y1407" s="208"/>
      <c r="Z1407" s="208"/>
      <c r="AA1407" s="208"/>
      <c r="AB1407" s="208"/>
      <c r="AC1407" s="208"/>
      <c r="AD1407" s="208"/>
      <c r="AE1407" s="208"/>
      <c r="AF1407" s="208"/>
      <c r="AG1407" s="208"/>
      <c r="AH1407" s="208"/>
      <c r="AI1407" s="208"/>
      <c r="AJ1407" s="208"/>
      <c r="AK1407" s="208"/>
      <c r="AL1407" s="208"/>
      <c r="AM1407" s="208"/>
      <c r="AN1407" s="208"/>
      <c r="AO1407" s="208"/>
      <c r="AP1407" s="208"/>
      <c r="AQ1407" s="208"/>
      <c r="AR1407" s="208"/>
      <c r="AS1407" s="208"/>
      <c r="AT1407" s="208"/>
      <c r="AU1407" s="208"/>
      <c r="AV1407" s="208"/>
      <c r="AW1407" s="208"/>
    </row>
    <row r="1408" spans="1:49" s="207" customFormat="1" x14ac:dyDescent="0.25">
      <c r="A1408" s="47"/>
      <c r="B1408" s="47"/>
      <c r="C1408" s="47"/>
      <c r="D1408" s="208"/>
      <c r="E1408" s="220"/>
      <c r="F1408" s="220"/>
      <c r="G1408" s="220"/>
      <c r="H1408" s="220"/>
      <c r="I1408" s="220"/>
      <c r="J1408" s="220"/>
      <c r="K1408" s="220"/>
      <c r="M1408" s="208"/>
      <c r="N1408" s="208"/>
      <c r="O1408" s="208"/>
      <c r="P1408" s="208"/>
      <c r="Q1408" s="208"/>
      <c r="R1408" s="208"/>
      <c r="S1408" s="208"/>
      <c r="T1408" s="208"/>
      <c r="U1408" s="208"/>
      <c r="V1408" s="208"/>
      <c r="W1408" s="208"/>
      <c r="X1408" s="208"/>
      <c r="Y1408" s="208"/>
      <c r="Z1408" s="208"/>
      <c r="AA1408" s="208"/>
      <c r="AB1408" s="208"/>
      <c r="AC1408" s="208"/>
      <c r="AD1408" s="208"/>
      <c r="AE1408" s="208"/>
      <c r="AF1408" s="208"/>
      <c r="AG1408" s="208"/>
      <c r="AH1408" s="208"/>
      <c r="AI1408" s="208"/>
      <c r="AJ1408" s="208"/>
      <c r="AK1408" s="208"/>
      <c r="AL1408" s="208"/>
      <c r="AM1408" s="208"/>
      <c r="AN1408" s="208"/>
      <c r="AO1408" s="208"/>
      <c r="AP1408" s="208"/>
      <c r="AQ1408" s="208"/>
      <c r="AR1408" s="208"/>
      <c r="AS1408" s="208"/>
      <c r="AT1408" s="208"/>
      <c r="AU1408" s="208"/>
      <c r="AV1408" s="208"/>
      <c r="AW1408" s="208"/>
    </row>
    <row r="1409" spans="1:49" s="207" customFormat="1" x14ac:dyDescent="0.25">
      <c r="A1409" s="47"/>
      <c r="B1409" s="47"/>
      <c r="C1409" s="47"/>
      <c r="D1409" s="208"/>
      <c r="E1409" s="220"/>
      <c r="F1409" s="220"/>
      <c r="G1409" s="220"/>
      <c r="H1409" s="220"/>
      <c r="I1409" s="220"/>
      <c r="J1409" s="220"/>
      <c r="K1409" s="220"/>
      <c r="M1409" s="208"/>
      <c r="N1409" s="208"/>
      <c r="O1409" s="208"/>
      <c r="P1409" s="208"/>
      <c r="Q1409" s="208"/>
      <c r="R1409" s="208"/>
      <c r="S1409" s="208"/>
      <c r="T1409" s="208"/>
      <c r="U1409" s="208"/>
      <c r="V1409" s="208"/>
      <c r="W1409" s="208"/>
      <c r="X1409" s="208"/>
      <c r="Y1409" s="208"/>
      <c r="Z1409" s="208"/>
      <c r="AA1409" s="208"/>
      <c r="AB1409" s="208"/>
      <c r="AC1409" s="208"/>
      <c r="AD1409" s="208"/>
      <c r="AE1409" s="208"/>
      <c r="AF1409" s="208"/>
      <c r="AG1409" s="208"/>
      <c r="AH1409" s="208"/>
      <c r="AI1409" s="208"/>
      <c r="AJ1409" s="208"/>
      <c r="AK1409" s="208"/>
      <c r="AL1409" s="208"/>
      <c r="AM1409" s="208"/>
      <c r="AN1409" s="208"/>
      <c r="AO1409" s="208"/>
      <c r="AP1409" s="208"/>
      <c r="AQ1409" s="208"/>
      <c r="AR1409" s="208"/>
      <c r="AS1409" s="208"/>
      <c r="AT1409" s="208"/>
      <c r="AU1409" s="208"/>
      <c r="AV1409" s="208"/>
      <c r="AW1409" s="208"/>
    </row>
    <row r="1410" spans="1:49" s="207" customFormat="1" x14ac:dyDescent="0.25">
      <c r="A1410" s="47"/>
      <c r="B1410" s="47"/>
      <c r="C1410" s="47"/>
      <c r="D1410" s="208"/>
      <c r="E1410" s="220"/>
      <c r="F1410" s="220"/>
      <c r="G1410" s="220"/>
      <c r="H1410" s="220"/>
      <c r="I1410" s="220"/>
      <c r="J1410" s="220"/>
      <c r="K1410" s="220"/>
      <c r="M1410" s="208"/>
      <c r="N1410" s="208"/>
      <c r="O1410" s="208"/>
      <c r="P1410" s="208"/>
      <c r="Q1410" s="208"/>
      <c r="R1410" s="208"/>
      <c r="S1410" s="208"/>
      <c r="T1410" s="208"/>
      <c r="U1410" s="208"/>
      <c r="V1410" s="208"/>
      <c r="W1410" s="208"/>
      <c r="X1410" s="208"/>
      <c r="Y1410" s="208"/>
      <c r="Z1410" s="208"/>
      <c r="AA1410" s="208"/>
      <c r="AB1410" s="208"/>
      <c r="AC1410" s="208"/>
      <c r="AD1410" s="208"/>
      <c r="AE1410" s="208"/>
      <c r="AF1410" s="208"/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8"/>
      <c r="AQ1410" s="208"/>
      <c r="AR1410" s="208"/>
      <c r="AS1410" s="208"/>
      <c r="AT1410" s="208"/>
      <c r="AU1410" s="208"/>
      <c r="AV1410" s="208"/>
      <c r="AW1410" s="208"/>
    </row>
    <row r="1411" spans="1:49" s="207" customFormat="1" x14ac:dyDescent="0.25">
      <c r="A1411" s="47"/>
      <c r="B1411" s="47"/>
      <c r="C1411" s="47"/>
      <c r="D1411" s="208"/>
      <c r="E1411" s="220"/>
      <c r="F1411" s="220"/>
      <c r="G1411" s="220"/>
      <c r="H1411" s="220"/>
      <c r="I1411" s="220"/>
      <c r="J1411" s="220"/>
      <c r="K1411" s="220"/>
      <c r="M1411" s="208"/>
      <c r="N1411" s="208"/>
      <c r="O1411" s="208"/>
      <c r="P1411" s="208"/>
      <c r="Q1411" s="208"/>
      <c r="R1411" s="208"/>
      <c r="S1411" s="208"/>
      <c r="T1411" s="208"/>
      <c r="U1411" s="208"/>
      <c r="V1411" s="208"/>
      <c r="W1411" s="208"/>
      <c r="X1411" s="208"/>
      <c r="Y1411" s="208"/>
      <c r="Z1411" s="208"/>
      <c r="AA1411" s="208"/>
      <c r="AB1411" s="208"/>
      <c r="AC1411" s="208"/>
      <c r="AD1411" s="208"/>
      <c r="AE1411" s="208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8"/>
      <c r="AQ1411" s="208"/>
      <c r="AR1411" s="208"/>
      <c r="AS1411" s="208"/>
      <c r="AT1411" s="208"/>
      <c r="AU1411" s="208"/>
      <c r="AV1411" s="208"/>
      <c r="AW1411" s="208"/>
    </row>
    <row r="1412" spans="1:49" s="207" customFormat="1" x14ac:dyDescent="0.25">
      <c r="A1412" s="47"/>
      <c r="B1412" s="47"/>
      <c r="C1412" s="47"/>
      <c r="D1412" s="208"/>
      <c r="E1412" s="220"/>
      <c r="F1412" s="220"/>
      <c r="G1412" s="220"/>
      <c r="H1412" s="220"/>
      <c r="I1412" s="220"/>
      <c r="J1412" s="220"/>
      <c r="K1412" s="220"/>
      <c r="M1412" s="208"/>
      <c r="N1412" s="208"/>
      <c r="O1412" s="208"/>
      <c r="P1412" s="208"/>
      <c r="Q1412" s="208"/>
      <c r="R1412" s="208"/>
      <c r="S1412" s="208"/>
      <c r="T1412" s="208"/>
      <c r="U1412" s="208"/>
      <c r="V1412" s="208"/>
      <c r="W1412" s="208"/>
      <c r="X1412" s="208"/>
      <c r="Y1412" s="208"/>
      <c r="Z1412" s="208"/>
      <c r="AA1412" s="208"/>
      <c r="AB1412" s="208"/>
      <c r="AC1412" s="208"/>
      <c r="AD1412" s="208"/>
      <c r="AE1412" s="208"/>
      <c r="AF1412" s="208"/>
      <c r="AG1412" s="208"/>
      <c r="AH1412" s="208"/>
      <c r="AI1412" s="208"/>
      <c r="AJ1412" s="208"/>
      <c r="AK1412" s="208"/>
      <c r="AL1412" s="208"/>
      <c r="AM1412" s="208"/>
      <c r="AN1412" s="208"/>
      <c r="AO1412" s="208"/>
      <c r="AP1412" s="208"/>
      <c r="AQ1412" s="208"/>
      <c r="AR1412" s="208"/>
      <c r="AS1412" s="208"/>
      <c r="AT1412" s="208"/>
      <c r="AU1412" s="208"/>
      <c r="AV1412" s="208"/>
      <c r="AW1412" s="208"/>
    </row>
    <row r="1413" spans="1:49" s="207" customFormat="1" x14ac:dyDescent="0.25">
      <c r="A1413" s="47"/>
      <c r="B1413" s="47"/>
      <c r="C1413" s="47"/>
      <c r="D1413" s="208"/>
      <c r="E1413" s="220"/>
      <c r="F1413" s="220"/>
      <c r="G1413" s="220"/>
      <c r="H1413" s="220"/>
      <c r="I1413" s="220"/>
      <c r="J1413" s="220"/>
      <c r="K1413" s="220"/>
      <c r="M1413" s="208"/>
      <c r="N1413" s="208"/>
      <c r="O1413" s="208"/>
      <c r="P1413" s="208"/>
      <c r="Q1413" s="208"/>
      <c r="R1413" s="208"/>
      <c r="S1413" s="208"/>
      <c r="T1413" s="208"/>
      <c r="U1413" s="208"/>
      <c r="V1413" s="208"/>
      <c r="W1413" s="208"/>
      <c r="X1413" s="208"/>
      <c r="Y1413" s="208"/>
      <c r="Z1413" s="208"/>
      <c r="AA1413" s="208"/>
      <c r="AB1413" s="208"/>
      <c r="AC1413" s="208"/>
      <c r="AD1413" s="208"/>
      <c r="AE1413" s="208"/>
      <c r="AF1413" s="208"/>
      <c r="AG1413" s="208"/>
      <c r="AH1413" s="208"/>
      <c r="AI1413" s="208"/>
      <c r="AJ1413" s="208"/>
      <c r="AK1413" s="208"/>
      <c r="AL1413" s="208"/>
      <c r="AM1413" s="208"/>
      <c r="AN1413" s="208"/>
      <c r="AO1413" s="208"/>
      <c r="AP1413" s="208"/>
      <c r="AQ1413" s="208"/>
      <c r="AR1413" s="208"/>
      <c r="AS1413" s="208"/>
      <c r="AT1413" s="208"/>
      <c r="AU1413" s="208"/>
      <c r="AV1413" s="208"/>
      <c r="AW1413" s="208"/>
    </row>
    <row r="1414" spans="1:49" s="207" customFormat="1" x14ac:dyDescent="0.25">
      <c r="A1414" s="47"/>
      <c r="B1414" s="47"/>
      <c r="C1414" s="47"/>
      <c r="D1414" s="208"/>
      <c r="E1414" s="220"/>
      <c r="F1414" s="220"/>
      <c r="G1414" s="220"/>
      <c r="H1414" s="220"/>
      <c r="I1414" s="220"/>
      <c r="J1414" s="220"/>
      <c r="K1414" s="220"/>
      <c r="M1414" s="208"/>
      <c r="N1414" s="208"/>
      <c r="O1414" s="208"/>
      <c r="P1414" s="208"/>
      <c r="Q1414" s="208"/>
      <c r="R1414" s="208"/>
      <c r="S1414" s="208"/>
      <c r="T1414" s="208"/>
      <c r="U1414" s="208"/>
      <c r="V1414" s="208"/>
      <c r="W1414" s="208"/>
      <c r="X1414" s="208"/>
      <c r="Y1414" s="208"/>
      <c r="Z1414" s="208"/>
      <c r="AA1414" s="208"/>
      <c r="AB1414" s="208"/>
      <c r="AC1414" s="208"/>
      <c r="AD1414" s="208"/>
      <c r="AE1414" s="208"/>
      <c r="AF1414" s="208"/>
      <c r="AG1414" s="208"/>
      <c r="AH1414" s="208"/>
      <c r="AI1414" s="208"/>
      <c r="AJ1414" s="208"/>
      <c r="AK1414" s="208"/>
      <c r="AL1414" s="208"/>
      <c r="AM1414" s="208"/>
      <c r="AN1414" s="208"/>
      <c r="AO1414" s="208"/>
      <c r="AP1414" s="208"/>
      <c r="AQ1414" s="208"/>
      <c r="AR1414" s="208"/>
      <c r="AS1414" s="208"/>
      <c r="AT1414" s="208"/>
      <c r="AU1414" s="208"/>
      <c r="AV1414" s="208"/>
      <c r="AW1414" s="208"/>
    </row>
    <row r="1415" spans="1:49" s="207" customFormat="1" x14ac:dyDescent="0.25">
      <c r="A1415" s="47"/>
      <c r="B1415" s="47"/>
      <c r="C1415" s="47"/>
      <c r="D1415" s="208"/>
      <c r="E1415" s="220"/>
      <c r="F1415" s="220"/>
      <c r="G1415" s="220"/>
      <c r="H1415" s="220"/>
      <c r="I1415" s="220"/>
      <c r="J1415" s="220"/>
      <c r="K1415" s="220"/>
      <c r="M1415" s="208"/>
      <c r="N1415" s="208"/>
      <c r="O1415" s="208"/>
      <c r="P1415" s="208"/>
      <c r="Q1415" s="208"/>
      <c r="R1415" s="208"/>
      <c r="S1415" s="208"/>
      <c r="T1415" s="208"/>
      <c r="U1415" s="208"/>
      <c r="V1415" s="208"/>
      <c r="W1415" s="208"/>
      <c r="X1415" s="208"/>
      <c r="Y1415" s="208"/>
      <c r="Z1415" s="208"/>
      <c r="AA1415" s="208"/>
      <c r="AB1415" s="208"/>
      <c r="AC1415" s="208"/>
      <c r="AD1415" s="208"/>
      <c r="AE1415" s="208"/>
      <c r="AF1415" s="208"/>
      <c r="AG1415" s="208"/>
      <c r="AH1415" s="208"/>
      <c r="AI1415" s="208"/>
      <c r="AJ1415" s="208"/>
      <c r="AK1415" s="208"/>
      <c r="AL1415" s="208"/>
      <c r="AM1415" s="208"/>
      <c r="AN1415" s="208"/>
      <c r="AO1415" s="208"/>
      <c r="AP1415" s="208"/>
      <c r="AQ1415" s="208"/>
      <c r="AR1415" s="208"/>
      <c r="AS1415" s="208"/>
      <c r="AT1415" s="208"/>
      <c r="AU1415" s="208"/>
      <c r="AV1415" s="208"/>
      <c r="AW1415" s="208"/>
    </row>
    <row r="1416" spans="1:49" s="207" customFormat="1" x14ac:dyDescent="0.25">
      <c r="A1416" s="47"/>
      <c r="B1416" s="47"/>
      <c r="C1416" s="47"/>
      <c r="D1416" s="208"/>
      <c r="E1416" s="220"/>
      <c r="F1416" s="220"/>
      <c r="G1416" s="220"/>
      <c r="H1416" s="220"/>
      <c r="I1416" s="220"/>
      <c r="J1416" s="220"/>
      <c r="K1416" s="220"/>
      <c r="M1416" s="208"/>
      <c r="N1416" s="208"/>
      <c r="O1416" s="208"/>
      <c r="P1416" s="208"/>
      <c r="Q1416" s="208"/>
      <c r="R1416" s="208"/>
      <c r="S1416" s="208"/>
      <c r="T1416" s="208"/>
      <c r="U1416" s="208"/>
      <c r="V1416" s="208"/>
      <c r="W1416" s="208"/>
      <c r="X1416" s="208"/>
      <c r="Y1416" s="208"/>
      <c r="Z1416" s="208"/>
      <c r="AA1416" s="208"/>
      <c r="AB1416" s="208"/>
      <c r="AC1416" s="208"/>
      <c r="AD1416" s="208"/>
      <c r="AE1416" s="208"/>
      <c r="AF1416" s="208"/>
      <c r="AG1416" s="208"/>
      <c r="AH1416" s="208"/>
      <c r="AI1416" s="208"/>
      <c r="AJ1416" s="208"/>
      <c r="AK1416" s="208"/>
      <c r="AL1416" s="208"/>
      <c r="AM1416" s="208"/>
      <c r="AN1416" s="208"/>
      <c r="AO1416" s="208"/>
      <c r="AP1416" s="208"/>
      <c r="AQ1416" s="208"/>
      <c r="AR1416" s="208"/>
      <c r="AS1416" s="208"/>
      <c r="AT1416" s="208"/>
      <c r="AU1416" s="208"/>
      <c r="AV1416" s="208"/>
      <c r="AW1416" s="208"/>
    </row>
    <row r="1417" spans="1:49" s="207" customFormat="1" x14ac:dyDescent="0.25">
      <c r="A1417" s="47"/>
      <c r="B1417" s="47"/>
      <c r="C1417" s="47"/>
      <c r="D1417" s="208"/>
      <c r="E1417" s="220"/>
      <c r="F1417" s="220"/>
      <c r="G1417" s="220"/>
      <c r="H1417" s="220"/>
      <c r="I1417" s="220"/>
      <c r="J1417" s="220"/>
      <c r="K1417" s="220"/>
      <c r="M1417" s="208"/>
      <c r="N1417" s="208"/>
      <c r="O1417" s="208"/>
      <c r="P1417" s="208"/>
      <c r="Q1417" s="208"/>
      <c r="R1417" s="208"/>
      <c r="S1417" s="208"/>
      <c r="T1417" s="208"/>
      <c r="U1417" s="208"/>
      <c r="V1417" s="208"/>
      <c r="W1417" s="208"/>
      <c r="X1417" s="208"/>
      <c r="Y1417" s="208"/>
      <c r="Z1417" s="208"/>
      <c r="AA1417" s="208"/>
      <c r="AB1417" s="208"/>
      <c r="AC1417" s="208"/>
      <c r="AD1417" s="208"/>
      <c r="AE1417" s="208"/>
      <c r="AF1417" s="208"/>
      <c r="AG1417" s="208"/>
      <c r="AH1417" s="208"/>
      <c r="AI1417" s="208"/>
      <c r="AJ1417" s="208"/>
      <c r="AK1417" s="208"/>
      <c r="AL1417" s="208"/>
      <c r="AM1417" s="208"/>
      <c r="AN1417" s="208"/>
      <c r="AO1417" s="208"/>
      <c r="AP1417" s="208"/>
      <c r="AQ1417" s="208"/>
      <c r="AR1417" s="208"/>
      <c r="AS1417" s="208"/>
      <c r="AT1417" s="208"/>
      <c r="AU1417" s="208"/>
      <c r="AV1417" s="208"/>
      <c r="AW1417" s="208"/>
    </row>
    <row r="1418" spans="1:49" s="207" customFormat="1" x14ac:dyDescent="0.25">
      <c r="A1418" s="47"/>
      <c r="B1418" s="47"/>
      <c r="C1418" s="47"/>
      <c r="D1418" s="208"/>
      <c r="E1418" s="220"/>
      <c r="F1418" s="220"/>
      <c r="G1418" s="220"/>
      <c r="H1418" s="220"/>
      <c r="I1418" s="220"/>
      <c r="J1418" s="220"/>
      <c r="K1418" s="220"/>
      <c r="M1418" s="208"/>
      <c r="N1418" s="208"/>
      <c r="O1418" s="208"/>
      <c r="P1418" s="208"/>
      <c r="Q1418" s="208"/>
      <c r="R1418" s="208"/>
      <c r="S1418" s="208"/>
      <c r="T1418" s="208"/>
      <c r="U1418" s="208"/>
      <c r="V1418" s="208"/>
      <c r="W1418" s="208"/>
      <c r="X1418" s="208"/>
      <c r="Y1418" s="208"/>
      <c r="Z1418" s="208"/>
      <c r="AA1418" s="208"/>
      <c r="AB1418" s="208"/>
      <c r="AC1418" s="208"/>
      <c r="AD1418" s="208"/>
      <c r="AE1418" s="208"/>
      <c r="AF1418" s="208"/>
      <c r="AG1418" s="208"/>
      <c r="AH1418" s="208"/>
      <c r="AI1418" s="208"/>
      <c r="AJ1418" s="208"/>
      <c r="AK1418" s="208"/>
      <c r="AL1418" s="208"/>
      <c r="AM1418" s="208"/>
      <c r="AN1418" s="208"/>
      <c r="AO1418" s="208"/>
      <c r="AP1418" s="208"/>
      <c r="AQ1418" s="208"/>
      <c r="AR1418" s="208"/>
      <c r="AS1418" s="208"/>
      <c r="AT1418" s="208"/>
      <c r="AU1418" s="208"/>
      <c r="AV1418" s="208"/>
      <c r="AW1418" s="208"/>
    </row>
    <row r="1419" spans="1:49" s="207" customFormat="1" x14ac:dyDescent="0.25">
      <c r="A1419" s="47"/>
      <c r="B1419" s="47"/>
      <c r="C1419" s="47"/>
      <c r="D1419" s="208"/>
      <c r="E1419" s="220"/>
      <c r="F1419" s="220"/>
      <c r="G1419" s="220"/>
      <c r="H1419" s="220"/>
      <c r="I1419" s="220"/>
      <c r="J1419" s="220"/>
      <c r="K1419" s="220"/>
      <c r="M1419" s="208"/>
      <c r="N1419" s="208"/>
      <c r="O1419" s="208"/>
      <c r="P1419" s="208"/>
      <c r="Q1419" s="208"/>
      <c r="R1419" s="208"/>
      <c r="S1419" s="208"/>
      <c r="T1419" s="208"/>
      <c r="U1419" s="208"/>
      <c r="V1419" s="208"/>
      <c r="W1419" s="208"/>
      <c r="X1419" s="208"/>
      <c r="Y1419" s="208"/>
      <c r="Z1419" s="208"/>
      <c r="AA1419" s="208"/>
      <c r="AB1419" s="208"/>
      <c r="AC1419" s="208"/>
      <c r="AD1419" s="208"/>
      <c r="AE1419" s="208"/>
      <c r="AF1419" s="208"/>
      <c r="AG1419" s="208"/>
      <c r="AH1419" s="208"/>
      <c r="AI1419" s="208"/>
      <c r="AJ1419" s="208"/>
      <c r="AK1419" s="208"/>
      <c r="AL1419" s="208"/>
      <c r="AM1419" s="208"/>
      <c r="AN1419" s="208"/>
      <c r="AO1419" s="208"/>
      <c r="AP1419" s="208"/>
      <c r="AQ1419" s="208"/>
      <c r="AR1419" s="208"/>
      <c r="AS1419" s="208"/>
      <c r="AT1419" s="208"/>
      <c r="AU1419" s="208"/>
      <c r="AV1419" s="208"/>
      <c r="AW1419" s="208"/>
    </row>
    <row r="1420" spans="1:49" s="207" customFormat="1" x14ac:dyDescent="0.25">
      <c r="A1420" s="47"/>
      <c r="B1420" s="47"/>
      <c r="C1420" s="47"/>
      <c r="D1420" s="208"/>
      <c r="E1420" s="220"/>
      <c r="F1420" s="220"/>
      <c r="G1420" s="220"/>
      <c r="H1420" s="220"/>
      <c r="I1420" s="220"/>
      <c r="J1420" s="220"/>
      <c r="K1420" s="220"/>
      <c r="M1420" s="208"/>
      <c r="N1420" s="208"/>
      <c r="O1420" s="208"/>
      <c r="P1420" s="208"/>
      <c r="Q1420" s="208"/>
      <c r="R1420" s="208"/>
      <c r="S1420" s="208"/>
      <c r="T1420" s="208"/>
      <c r="U1420" s="208"/>
      <c r="V1420" s="208"/>
      <c r="W1420" s="208"/>
      <c r="X1420" s="208"/>
      <c r="Y1420" s="208"/>
      <c r="Z1420" s="208"/>
      <c r="AA1420" s="208"/>
      <c r="AB1420" s="208"/>
      <c r="AC1420" s="208"/>
      <c r="AD1420" s="208"/>
      <c r="AE1420" s="208"/>
      <c r="AF1420" s="208"/>
      <c r="AG1420" s="208"/>
      <c r="AH1420" s="208"/>
      <c r="AI1420" s="208"/>
      <c r="AJ1420" s="208"/>
      <c r="AK1420" s="208"/>
      <c r="AL1420" s="208"/>
      <c r="AM1420" s="208"/>
      <c r="AN1420" s="208"/>
      <c r="AO1420" s="208"/>
      <c r="AP1420" s="208"/>
      <c r="AQ1420" s="208"/>
      <c r="AR1420" s="208"/>
      <c r="AS1420" s="208"/>
      <c r="AT1420" s="208"/>
      <c r="AU1420" s="208"/>
      <c r="AV1420" s="208"/>
      <c r="AW1420" s="208"/>
    </row>
    <row r="1421" spans="1:49" s="207" customFormat="1" x14ac:dyDescent="0.25">
      <c r="A1421" s="47"/>
      <c r="B1421" s="47"/>
      <c r="C1421" s="47"/>
      <c r="D1421" s="208"/>
      <c r="E1421" s="220"/>
      <c r="F1421" s="220"/>
      <c r="G1421" s="220"/>
      <c r="H1421" s="220"/>
      <c r="I1421" s="220"/>
      <c r="J1421" s="220"/>
      <c r="K1421" s="220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</row>
    <row r="1422" spans="1:49" s="207" customFormat="1" x14ac:dyDescent="0.25">
      <c r="A1422" s="47"/>
      <c r="B1422" s="47"/>
      <c r="C1422" s="47"/>
      <c r="D1422" s="208"/>
      <c r="E1422" s="220"/>
      <c r="F1422" s="220"/>
      <c r="G1422" s="220"/>
      <c r="H1422" s="220"/>
      <c r="I1422" s="220"/>
      <c r="J1422" s="220"/>
      <c r="K1422" s="220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</row>
    <row r="1423" spans="1:49" s="207" customFormat="1" x14ac:dyDescent="0.25">
      <c r="A1423" s="47"/>
      <c r="B1423" s="47"/>
      <c r="C1423" s="47"/>
      <c r="D1423" s="208"/>
      <c r="E1423" s="220"/>
      <c r="F1423" s="220"/>
      <c r="G1423" s="220"/>
      <c r="H1423" s="220"/>
      <c r="I1423" s="220"/>
      <c r="J1423" s="220"/>
      <c r="K1423" s="220"/>
      <c r="M1423" s="208"/>
      <c r="N1423" s="208"/>
      <c r="O1423" s="208"/>
      <c r="P1423" s="208"/>
      <c r="Q1423" s="208"/>
      <c r="R1423" s="208"/>
      <c r="S1423" s="208"/>
      <c r="T1423" s="208"/>
      <c r="U1423" s="208"/>
      <c r="V1423" s="208"/>
      <c r="W1423" s="208"/>
      <c r="X1423" s="208"/>
      <c r="Y1423" s="208"/>
      <c r="Z1423" s="208"/>
      <c r="AA1423" s="208"/>
      <c r="AB1423" s="208"/>
      <c r="AC1423" s="208"/>
      <c r="AD1423" s="208"/>
      <c r="AE1423" s="208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8"/>
      <c r="AQ1423" s="208"/>
      <c r="AR1423" s="208"/>
      <c r="AS1423" s="208"/>
      <c r="AT1423" s="208"/>
      <c r="AU1423" s="208"/>
      <c r="AV1423" s="208"/>
      <c r="AW1423" s="208"/>
    </row>
    <row r="1424" spans="1:49" s="207" customFormat="1" x14ac:dyDescent="0.25">
      <c r="A1424" s="47"/>
      <c r="B1424" s="47"/>
      <c r="C1424" s="47"/>
      <c r="D1424" s="208"/>
      <c r="E1424" s="220"/>
      <c r="F1424" s="220"/>
      <c r="G1424" s="220"/>
      <c r="H1424" s="220"/>
      <c r="I1424" s="220"/>
      <c r="J1424" s="220"/>
      <c r="K1424" s="220"/>
      <c r="M1424" s="208"/>
      <c r="N1424" s="208"/>
      <c r="O1424" s="208"/>
      <c r="P1424" s="208"/>
      <c r="Q1424" s="208"/>
      <c r="R1424" s="208"/>
      <c r="S1424" s="208"/>
      <c r="T1424" s="208"/>
      <c r="U1424" s="208"/>
      <c r="V1424" s="208"/>
      <c r="W1424" s="208"/>
      <c r="X1424" s="208"/>
      <c r="Y1424" s="208"/>
      <c r="Z1424" s="208"/>
      <c r="AA1424" s="208"/>
      <c r="AB1424" s="208"/>
      <c r="AC1424" s="208"/>
      <c r="AD1424" s="208"/>
      <c r="AE1424" s="208"/>
      <c r="AF1424" s="208"/>
      <c r="AG1424" s="208"/>
      <c r="AH1424" s="208"/>
      <c r="AI1424" s="208"/>
      <c r="AJ1424" s="208"/>
      <c r="AK1424" s="208"/>
      <c r="AL1424" s="208"/>
      <c r="AM1424" s="208"/>
      <c r="AN1424" s="208"/>
      <c r="AO1424" s="208"/>
      <c r="AP1424" s="208"/>
      <c r="AQ1424" s="208"/>
      <c r="AR1424" s="208"/>
      <c r="AS1424" s="208"/>
      <c r="AT1424" s="208"/>
      <c r="AU1424" s="208"/>
      <c r="AV1424" s="208"/>
      <c r="AW1424" s="208"/>
    </row>
    <row r="1425" spans="1:49" s="207" customFormat="1" x14ac:dyDescent="0.25">
      <c r="A1425" s="47"/>
      <c r="B1425" s="47"/>
      <c r="C1425" s="47"/>
      <c r="D1425" s="208"/>
      <c r="E1425" s="220"/>
      <c r="F1425" s="220"/>
      <c r="G1425" s="220"/>
      <c r="H1425" s="220"/>
      <c r="I1425" s="220"/>
      <c r="J1425" s="220"/>
      <c r="K1425" s="220"/>
      <c r="M1425" s="208"/>
      <c r="N1425" s="208"/>
      <c r="O1425" s="208"/>
      <c r="P1425" s="208"/>
      <c r="Q1425" s="208"/>
      <c r="R1425" s="208"/>
      <c r="S1425" s="208"/>
      <c r="T1425" s="208"/>
      <c r="U1425" s="208"/>
      <c r="V1425" s="208"/>
      <c r="W1425" s="208"/>
      <c r="X1425" s="208"/>
      <c r="Y1425" s="208"/>
      <c r="Z1425" s="208"/>
      <c r="AA1425" s="208"/>
      <c r="AB1425" s="208"/>
      <c r="AC1425" s="208"/>
      <c r="AD1425" s="208"/>
      <c r="AE1425" s="208"/>
      <c r="AF1425" s="208"/>
      <c r="AG1425" s="208"/>
      <c r="AH1425" s="208"/>
      <c r="AI1425" s="208"/>
      <c r="AJ1425" s="208"/>
      <c r="AK1425" s="208"/>
      <c r="AL1425" s="208"/>
      <c r="AM1425" s="208"/>
      <c r="AN1425" s="208"/>
      <c r="AO1425" s="208"/>
      <c r="AP1425" s="208"/>
      <c r="AQ1425" s="208"/>
      <c r="AR1425" s="208"/>
      <c r="AS1425" s="208"/>
      <c r="AT1425" s="208"/>
      <c r="AU1425" s="208"/>
      <c r="AV1425" s="208"/>
      <c r="AW1425" s="208"/>
    </row>
    <row r="1426" spans="1:49" s="207" customFormat="1" x14ac:dyDescent="0.25">
      <c r="A1426" s="47"/>
      <c r="B1426" s="47"/>
      <c r="C1426" s="47"/>
      <c r="D1426" s="208"/>
      <c r="E1426" s="220"/>
      <c r="F1426" s="220"/>
      <c r="G1426" s="220"/>
      <c r="H1426" s="220"/>
      <c r="I1426" s="220"/>
      <c r="J1426" s="220"/>
      <c r="K1426" s="220"/>
      <c r="M1426" s="208"/>
      <c r="N1426" s="208"/>
      <c r="O1426" s="208"/>
      <c r="P1426" s="208"/>
      <c r="Q1426" s="208"/>
      <c r="R1426" s="208"/>
      <c r="S1426" s="208"/>
      <c r="T1426" s="208"/>
      <c r="U1426" s="208"/>
      <c r="V1426" s="208"/>
      <c r="W1426" s="208"/>
      <c r="X1426" s="208"/>
      <c r="Y1426" s="208"/>
      <c r="Z1426" s="208"/>
      <c r="AA1426" s="208"/>
      <c r="AB1426" s="208"/>
      <c r="AC1426" s="208"/>
      <c r="AD1426" s="208"/>
      <c r="AE1426" s="208"/>
      <c r="AF1426" s="208"/>
      <c r="AG1426" s="208"/>
      <c r="AH1426" s="208"/>
      <c r="AI1426" s="208"/>
      <c r="AJ1426" s="208"/>
      <c r="AK1426" s="208"/>
      <c r="AL1426" s="208"/>
      <c r="AM1426" s="208"/>
      <c r="AN1426" s="208"/>
      <c r="AO1426" s="208"/>
      <c r="AP1426" s="208"/>
      <c r="AQ1426" s="208"/>
      <c r="AR1426" s="208"/>
      <c r="AS1426" s="208"/>
      <c r="AT1426" s="208"/>
      <c r="AU1426" s="208"/>
      <c r="AV1426" s="208"/>
      <c r="AW1426" s="208"/>
    </row>
    <row r="1427" spans="1:49" s="207" customFormat="1" x14ac:dyDescent="0.25">
      <c r="A1427" s="47"/>
      <c r="B1427" s="47"/>
      <c r="C1427" s="47"/>
      <c r="D1427" s="208"/>
      <c r="E1427" s="220"/>
      <c r="F1427" s="220"/>
      <c r="G1427" s="220"/>
      <c r="H1427" s="220"/>
      <c r="I1427" s="220"/>
      <c r="J1427" s="220"/>
      <c r="K1427" s="220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208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</row>
    <row r="1428" spans="1:49" s="207" customFormat="1" x14ac:dyDescent="0.25">
      <c r="A1428" s="47"/>
      <c r="B1428" s="47"/>
      <c r="C1428" s="47"/>
      <c r="D1428" s="208"/>
      <c r="E1428" s="220"/>
      <c r="F1428" s="220"/>
      <c r="G1428" s="220"/>
      <c r="H1428" s="220"/>
      <c r="I1428" s="220"/>
      <c r="J1428" s="220"/>
      <c r="K1428" s="220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208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</row>
    <row r="1429" spans="1:49" s="207" customFormat="1" x14ac:dyDescent="0.25">
      <c r="A1429" s="47"/>
      <c r="B1429" s="47"/>
      <c r="C1429" s="47"/>
      <c r="D1429" s="208"/>
      <c r="E1429" s="220"/>
      <c r="F1429" s="220"/>
      <c r="G1429" s="220"/>
      <c r="H1429" s="220"/>
      <c r="I1429" s="220"/>
      <c r="J1429" s="220"/>
      <c r="K1429" s="220"/>
      <c r="M1429" s="208"/>
      <c r="N1429" s="208"/>
      <c r="O1429" s="208"/>
      <c r="P1429" s="208"/>
      <c r="Q1429" s="208"/>
      <c r="R1429" s="208"/>
      <c r="S1429" s="208"/>
      <c r="T1429" s="208"/>
      <c r="U1429" s="208"/>
      <c r="V1429" s="208"/>
      <c r="W1429" s="208"/>
      <c r="X1429" s="208"/>
      <c r="Y1429" s="208"/>
      <c r="Z1429" s="208"/>
      <c r="AA1429" s="208"/>
      <c r="AB1429" s="208"/>
      <c r="AC1429" s="208"/>
      <c r="AD1429" s="208"/>
      <c r="AE1429" s="208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8"/>
      <c r="AQ1429" s="208"/>
      <c r="AR1429" s="208"/>
      <c r="AS1429" s="208"/>
      <c r="AT1429" s="208"/>
      <c r="AU1429" s="208"/>
      <c r="AV1429" s="208"/>
      <c r="AW1429" s="208"/>
    </row>
    <row r="1430" spans="1:49" s="207" customFormat="1" x14ac:dyDescent="0.25">
      <c r="A1430" s="47"/>
      <c r="B1430" s="47"/>
      <c r="C1430" s="47"/>
      <c r="D1430" s="208"/>
      <c r="E1430" s="220"/>
      <c r="F1430" s="220"/>
      <c r="G1430" s="220"/>
      <c r="H1430" s="220"/>
      <c r="I1430" s="220"/>
      <c r="J1430" s="220"/>
      <c r="K1430" s="220"/>
      <c r="M1430" s="208"/>
      <c r="N1430" s="208"/>
      <c r="O1430" s="208"/>
      <c r="P1430" s="208"/>
      <c r="Q1430" s="208"/>
      <c r="R1430" s="208"/>
      <c r="S1430" s="208"/>
      <c r="T1430" s="208"/>
      <c r="U1430" s="208"/>
      <c r="V1430" s="208"/>
      <c r="W1430" s="208"/>
      <c r="X1430" s="208"/>
      <c r="Y1430" s="208"/>
      <c r="Z1430" s="208"/>
      <c r="AA1430" s="208"/>
      <c r="AB1430" s="208"/>
      <c r="AC1430" s="208"/>
      <c r="AD1430" s="208"/>
      <c r="AE1430" s="208"/>
      <c r="AF1430" s="208"/>
      <c r="AG1430" s="208"/>
      <c r="AH1430" s="208"/>
      <c r="AI1430" s="208"/>
      <c r="AJ1430" s="208"/>
      <c r="AK1430" s="208"/>
      <c r="AL1430" s="208"/>
      <c r="AM1430" s="208"/>
      <c r="AN1430" s="208"/>
      <c r="AO1430" s="208"/>
      <c r="AP1430" s="208"/>
      <c r="AQ1430" s="208"/>
      <c r="AR1430" s="208"/>
      <c r="AS1430" s="208"/>
      <c r="AT1430" s="208"/>
      <c r="AU1430" s="208"/>
      <c r="AV1430" s="208"/>
      <c r="AW1430" s="208"/>
    </row>
    <row r="1431" spans="1:49" s="207" customFormat="1" x14ac:dyDescent="0.25">
      <c r="A1431" s="47"/>
      <c r="B1431" s="47"/>
      <c r="C1431" s="47"/>
      <c r="D1431" s="208"/>
      <c r="E1431" s="220"/>
      <c r="F1431" s="220"/>
      <c r="G1431" s="220"/>
      <c r="H1431" s="220"/>
      <c r="I1431" s="220"/>
      <c r="J1431" s="220"/>
      <c r="K1431" s="220"/>
      <c r="M1431" s="208"/>
      <c r="N1431" s="208"/>
      <c r="O1431" s="208"/>
      <c r="P1431" s="208"/>
      <c r="Q1431" s="208"/>
      <c r="R1431" s="208"/>
      <c r="S1431" s="208"/>
      <c r="T1431" s="208"/>
      <c r="U1431" s="208"/>
      <c r="V1431" s="208"/>
      <c r="W1431" s="208"/>
      <c r="X1431" s="208"/>
      <c r="Y1431" s="208"/>
      <c r="Z1431" s="208"/>
      <c r="AA1431" s="208"/>
      <c r="AB1431" s="208"/>
      <c r="AC1431" s="208"/>
      <c r="AD1431" s="208"/>
      <c r="AE1431" s="208"/>
      <c r="AF1431" s="208"/>
      <c r="AG1431" s="208"/>
      <c r="AH1431" s="208"/>
      <c r="AI1431" s="208"/>
      <c r="AJ1431" s="208"/>
      <c r="AK1431" s="208"/>
      <c r="AL1431" s="208"/>
      <c r="AM1431" s="208"/>
      <c r="AN1431" s="208"/>
      <c r="AO1431" s="208"/>
      <c r="AP1431" s="208"/>
      <c r="AQ1431" s="208"/>
      <c r="AR1431" s="208"/>
      <c r="AS1431" s="208"/>
      <c r="AT1431" s="208"/>
      <c r="AU1431" s="208"/>
      <c r="AV1431" s="208"/>
      <c r="AW1431" s="208"/>
    </row>
    <row r="1432" spans="1:49" s="207" customFormat="1" x14ac:dyDescent="0.25">
      <c r="A1432" s="47"/>
      <c r="B1432" s="47"/>
      <c r="C1432" s="47"/>
      <c r="D1432" s="208"/>
      <c r="E1432" s="220"/>
      <c r="F1432" s="220"/>
      <c r="G1432" s="220"/>
      <c r="H1432" s="220"/>
      <c r="I1432" s="220"/>
      <c r="J1432" s="220"/>
      <c r="K1432" s="220"/>
      <c r="M1432" s="208"/>
      <c r="N1432" s="208"/>
      <c r="O1432" s="208"/>
      <c r="P1432" s="208"/>
      <c r="Q1432" s="208"/>
      <c r="R1432" s="208"/>
      <c r="S1432" s="208"/>
      <c r="T1432" s="208"/>
      <c r="U1432" s="208"/>
      <c r="V1432" s="208"/>
      <c r="W1432" s="208"/>
      <c r="X1432" s="208"/>
      <c r="Y1432" s="208"/>
      <c r="Z1432" s="208"/>
      <c r="AA1432" s="208"/>
      <c r="AB1432" s="208"/>
      <c r="AC1432" s="208"/>
      <c r="AD1432" s="208"/>
      <c r="AE1432" s="208"/>
      <c r="AF1432" s="208"/>
      <c r="AG1432" s="208"/>
      <c r="AH1432" s="208"/>
      <c r="AI1432" s="208"/>
      <c r="AJ1432" s="208"/>
      <c r="AK1432" s="208"/>
      <c r="AL1432" s="208"/>
      <c r="AM1432" s="208"/>
      <c r="AN1432" s="208"/>
      <c r="AO1432" s="208"/>
      <c r="AP1432" s="208"/>
      <c r="AQ1432" s="208"/>
      <c r="AR1432" s="208"/>
      <c r="AS1432" s="208"/>
      <c r="AT1432" s="208"/>
      <c r="AU1432" s="208"/>
      <c r="AV1432" s="208"/>
      <c r="AW1432" s="208"/>
    </row>
    <row r="1433" spans="1:49" s="207" customFormat="1" x14ac:dyDescent="0.25">
      <c r="A1433" s="47"/>
      <c r="B1433" s="47"/>
      <c r="C1433" s="47"/>
      <c r="D1433" s="208"/>
      <c r="E1433" s="220"/>
      <c r="F1433" s="220"/>
      <c r="G1433" s="220"/>
      <c r="H1433" s="220"/>
      <c r="I1433" s="220"/>
      <c r="J1433" s="220"/>
      <c r="K1433" s="220"/>
      <c r="M1433" s="208"/>
      <c r="N1433" s="208"/>
      <c r="O1433" s="208"/>
      <c r="P1433" s="208"/>
      <c r="Q1433" s="208"/>
      <c r="R1433" s="208"/>
      <c r="S1433" s="208"/>
      <c r="T1433" s="208"/>
      <c r="U1433" s="208"/>
      <c r="V1433" s="208"/>
      <c r="W1433" s="208"/>
      <c r="X1433" s="208"/>
      <c r="Y1433" s="208"/>
      <c r="Z1433" s="208"/>
      <c r="AA1433" s="208"/>
      <c r="AB1433" s="208"/>
      <c r="AC1433" s="208"/>
      <c r="AD1433" s="208"/>
      <c r="AE1433" s="208"/>
      <c r="AF1433" s="208"/>
      <c r="AG1433" s="208"/>
      <c r="AH1433" s="208"/>
      <c r="AI1433" s="208"/>
      <c r="AJ1433" s="208"/>
      <c r="AK1433" s="208"/>
      <c r="AL1433" s="208"/>
      <c r="AM1433" s="208"/>
      <c r="AN1433" s="208"/>
      <c r="AO1433" s="208"/>
      <c r="AP1433" s="208"/>
      <c r="AQ1433" s="208"/>
      <c r="AR1433" s="208"/>
      <c r="AS1433" s="208"/>
      <c r="AT1433" s="208"/>
      <c r="AU1433" s="208"/>
      <c r="AV1433" s="208"/>
      <c r="AW1433" s="208"/>
    </row>
    <row r="1434" spans="1:49" s="207" customFormat="1" x14ac:dyDescent="0.25">
      <c r="A1434" s="47"/>
      <c r="B1434" s="47"/>
      <c r="C1434" s="47"/>
      <c r="D1434" s="208"/>
      <c r="E1434" s="220"/>
      <c r="F1434" s="220"/>
      <c r="G1434" s="220"/>
      <c r="H1434" s="220"/>
      <c r="I1434" s="220"/>
      <c r="J1434" s="220"/>
      <c r="K1434" s="220"/>
      <c r="M1434" s="208"/>
      <c r="N1434" s="208"/>
      <c r="O1434" s="208"/>
      <c r="P1434" s="208"/>
      <c r="Q1434" s="208"/>
      <c r="R1434" s="208"/>
      <c r="S1434" s="208"/>
      <c r="T1434" s="208"/>
      <c r="U1434" s="208"/>
      <c r="V1434" s="208"/>
      <c r="W1434" s="208"/>
      <c r="X1434" s="208"/>
      <c r="Y1434" s="208"/>
      <c r="Z1434" s="208"/>
      <c r="AA1434" s="208"/>
      <c r="AB1434" s="208"/>
      <c r="AC1434" s="208"/>
      <c r="AD1434" s="208"/>
      <c r="AE1434" s="208"/>
      <c r="AF1434" s="208"/>
      <c r="AG1434" s="208"/>
      <c r="AH1434" s="208"/>
      <c r="AI1434" s="208"/>
      <c r="AJ1434" s="208"/>
      <c r="AK1434" s="208"/>
      <c r="AL1434" s="208"/>
      <c r="AM1434" s="208"/>
      <c r="AN1434" s="208"/>
      <c r="AO1434" s="208"/>
      <c r="AP1434" s="208"/>
      <c r="AQ1434" s="208"/>
      <c r="AR1434" s="208"/>
      <c r="AS1434" s="208"/>
      <c r="AT1434" s="208"/>
      <c r="AU1434" s="208"/>
      <c r="AV1434" s="208"/>
      <c r="AW1434" s="208"/>
    </row>
    <row r="1435" spans="1:49" s="207" customFormat="1" x14ac:dyDescent="0.25">
      <c r="A1435" s="47"/>
      <c r="B1435" s="47"/>
      <c r="C1435" s="47"/>
      <c r="D1435" s="208"/>
      <c r="E1435" s="220"/>
      <c r="F1435" s="220"/>
      <c r="G1435" s="220"/>
      <c r="H1435" s="220"/>
      <c r="I1435" s="220"/>
      <c r="J1435" s="220"/>
      <c r="K1435" s="220"/>
      <c r="M1435" s="208"/>
      <c r="N1435" s="208"/>
      <c r="O1435" s="208"/>
      <c r="P1435" s="208"/>
      <c r="Q1435" s="208"/>
      <c r="R1435" s="208"/>
      <c r="S1435" s="208"/>
      <c r="T1435" s="208"/>
      <c r="U1435" s="208"/>
      <c r="V1435" s="208"/>
      <c r="W1435" s="208"/>
      <c r="X1435" s="208"/>
      <c r="Y1435" s="208"/>
      <c r="Z1435" s="208"/>
      <c r="AA1435" s="208"/>
      <c r="AB1435" s="208"/>
      <c r="AC1435" s="208"/>
      <c r="AD1435" s="208"/>
      <c r="AE1435" s="208"/>
      <c r="AF1435" s="208"/>
      <c r="AG1435" s="208"/>
      <c r="AH1435" s="208"/>
      <c r="AI1435" s="208"/>
      <c r="AJ1435" s="208"/>
      <c r="AK1435" s="208"/>
      <c r="AL1435" s="208"/>
      <c r="AM1435" s="208"/>
      <c r="AN1435" s="208"/>
      <c r="AO1435" s="208"/>
      <c r="AP1435" s="208"/>
      <c r="AQ1435" s="208"/>
      <c r="AR1435" s="208"/>
      <c r="AS1435" s="208"/>
      <c r="AT1435" s="208"/>
      <c r="AU1435" s="208"/>
      <c r="AV1435" s="208"/>
      <c r="AW1435" s="208"/>
    </row>
    <row r="1436" spans="1:49" s="207" customFormat="1" x14ac:dyDescent="0.25">
      <c r="A1436" s="47"/>
      <c r="B1436" s="47"/>
      <c r="C1436" s="47"/>
      <c r="D1436" s="208"/>
      <c r="E1436" s="220"/>
      <c r="F1436" s="220"/>
      <c r="G1436" s="220"/>
      <c r="H1436" s="220"/>
      <c r="I1436" s="220"/>
      <c r="J1436" s="220"/>
      <c r="K1436" s="220"/>
      <c r="M1436" s="208"/>
      <c r="N1436" s="208"/>
      <c r="O1436" s="208"/>
      <c r="P1436" s="208"/>
      <c r="Q1436" s="208"/>
      <c r="R1436" s="208"/>
      <c r="S1436" s="208"/>
      <c r="T1436" s="208"/>
      <c r="U1436" s="208"/>
      <c r="V1436" s="208"/>
      <c r="W1436" s="208"/>
      <c r="X1436" s="208"/>
      <c r="Y1436" s="208"/>
      <c r="Z1436" s="208"/>
      <c r="AA1436" s="208"/>
      <c r="AB1436" s="208"/>
      <c r="AC1436" s="208"/>
      <c r="AD1436" s="208"/>
      <c r="AE1436" s="208"/>
      <c r="AF1436" s="208"/>
      <c r="AG1436" s="208"/>
      <c r="AH1436" s="208"/>
      <c r="AI1436" s="208"/>
      <c r="AJ1436" s="208"/>
      <c r="AK1436" s="208"/>
      <c r="AL1436" s="208"/>
      <c r="AM1436" s="208"/>
      <c r="AN1436" s="208"/>
      <c r="AO1436" s="208"/>
      <c r="AP1436" s="208"/>
      <c r="AQ1436" s="208"/>
      <c r="AR1436" s="208"/>
      <c r="AS1436" s="208"/>
      <c r="AT1436" s="208"/>
      <c r="AU1436" s="208"/>
      <c r="AV1436" s="208"/>
      <c r="AW1436" s="208"/>
    </row>
    <row r="1437" spans="1:49" s="207" customFormat="1" x14ac:dyDescent="0.25">
      <c r="A1437" s="47"/>
      <c r="B1437" s="47"/>
      <c r="C1437" s="47"/>
      <c r="D1437" s="208"/>
      <c r="E1437" s="220"/>
      <c r="F1437" s="220"/>
      <c r="G1437" s="220"/>
      <c r="H1437" s="220"/>
      <c r="I1437" s="220"/>
      <c r="J1437" s="220"/>
      <c r="K1437" s="220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</row>
    <row r="1438" spans="1:49" s="207" customFormat="1" x14ac:dyDescent="0.25">
      <c r="A1438" s="47"/>
      <c r="B1438" s="47"/>
      <c r="C1438" s="47"/>
      <c r="D1438" s="208"/>
      <c r="E1438" s="220"/>
      <c r="F1438" s="220"/>
      <c r="G1438" s="220"/>
      <c r="H1438" s="220"/>
      <c r="I1438" s="220"/>
      <c r="J1438" s="220"/>
      <c r="K1438" s="220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</row>
    <row r="1439" spans="1:49" s="207" customFormat="1" x14ac:dyDescent="0.25">
      <c r="A1439" s="47"/>
      <c r="B1439" s="47"/>
      <c r="C1439" s="47"/>
      <c r="D1439" s="208"/>
      <c r="E1439" s="220"/>
      <c r="F1439" s="220"/>
      <c r="G1439" s="220"/>
      <c r="H1439" s="220"/>
      <c r="I1439" s="220"/>
      <c r="J1439" s="220"/>
      <c r="K1439" s="220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</row>
    <row r="1440" spans="1:49" s="207" customFormat="1" x14ac:dyDescent="0.25">
      <c r="A1440" s="47"/>
      <c r="B1440" s="47"/>
      <c r="C1440" s="47"/>
      <c r="D1440" s="208"/>
      <c r="E1440" s="220"/>
      <c r="F1440" s="220"/>
      <c r="G1440" s="220"/>
      <c r="H1440" s="220"/>
      <c r="I1440" s="220"/>
      <c r="J1440" s="220"/>
      <c r="K1440" s="220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</row>
    <row r="1441" spans="1:49" s="207" customFormat="1" x14ac:dyDescent="0.25">
      <c r="A1441" s="47"/>
      <c r="B1441" s="47"/>
      <c r="C1441" s="47"/>
      <c r="D1441" s="208"/>
      <c r="E1441" s="220"/>
      <c r="F1441" s="220"/>
      <c r="G1441" s="220"/>
      <c r="H1441" s="220"/>
      <c r="I1441" s="220"/>
      <c r="J1441" s="220"/>
      <c r="K1441" s="220"/>
      <c r="M1441" s="208"/>
      <c r="N1441" s="208"/>
      <c r="O1441" s="208"/>
      <c r="P1441" s="208"/>
      <c r="Q1441" s="208"/>
      <c r="R1441" s="208"/>
      <c r="S1441" s="208"/>
      <c r="T1441" s="208"/>
      <c r="U1441" s="208"/>
      <c r="V1441" s="208"/>
      <c r="W1441" s="208"/>
      <c r="X1441" s="208"/>
      <c r="Y1441" s="208"/>
      <c r="Z1441" s="208"/>
      <c r="AA1441" s="208"/>
      <c r="AB1441" s="208"/>
      <c r="AC1441" s="208"/>
      <c r="AD1441" s="208"/>
      <c r="AE1441" s="208"/>
      <c r="AF1441" s="208"/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8"/>
      <c r="AQ1441" s="208"/>
      <c r="AR1441" s="208"/>
      <c r="AS1441" s="208"/>
      <c r="AT1441" s="208"/>
      <c r="AU1441" s="208"/>
      <c r="AV1441" s="208"/>
      <c r="AW1441" s="208"/>
    </row>
    <row r="1442" spans="1:49" s="207" customFormat="1" x14ac:dyDescent="0.25">
      <c r="A1442" s="47"/>
      <c r="B1442" s="47"/>
      <c r="C1442" s="47"/>
      <c r="D1442" s="208"/>
      <c r="E1442" s="220"/>
      <c r="F1442" s="220"/>
      <c r="G1442" s="220"/>
      <c r="H1442" s="220"/>
      <c r="I1442" s="220"/>
      <c r="J1442" s="220"/>
      <c r="K1442" s="220"/>
      <c r="M1442" s="208"/>
      <c r="N1442" s="208"/>
      <c r="O1442" s="208"/>
      <c r="P1442" s="208"/>
      <c r="Q1442" s="208"/>
      <c r="R1442" s="208"/>
      <c r="S1442" s="208"/>
      <c r="T1442" s="208"/>
      <c r="U1442" s="208"/>
      <c r="V1442" s="208"/>
      <c r="W1442" s="208"/>
      <c r="X1442" s="208"/>
      <c r="Y1442" s="208"/>
      <c r="Z1442" s="208"/>
      <c r="AA1442" s="208"/>
      <c r="AB1442" s="208"/>
      <c r="AC1442" s="208"/>
      <c r="AD1442" s="208"/>
      <c r="AE1442" s="208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8"/>
      <c r="AQ1442" s="208"/>
      <c r="AR1442" s="208"/>
      <c r="AS1442" s="208"/>
      <c r="AT1442" s="208"/>
      <c r="AU1442" s="208"/>
      <c r="AV1442" s="208"/>
      <c r="AW1442" s="208"/>
    </row>
    <row r="1443" spans="1:49" s="207" customFormat="1" x14ac:dyDescent="0.25">
      <c r="A1443" s="47"/>
      <c r="B1443" s="47"/>
      <c r="C1443" s="47"/>
      <c r="D1443" s="208"/>
      <c r="E1443" s="220"/>
      <c r="F1443" s="220"/>
      <c r="G1443" s="220"/>
      <c r="H1443" s="220"/>
      <c r="I1443" s="220"/>
      <c r="J1443" s="220"/>
      <c r="K1443" s="220"/>
      <c r="M1443" s="208"/>
      <c r="N1443" s="208"/>
      <c r="O1443" s="208"/>
      <c r="P1443" s="208"/>
      <c r="Q1443" s="208"/>
      <c r="R1443" s="208"/>
      <c r="S1443" s="208"/>
      <c r="T1443" s="208"/>
      <c r="U1443" s="208"/>
      <c r="V1443" s="208"/>
      <c r="W1443" s="208"/>
      <c r="X1443" s="208"/>
      <c r="Y1443" s="208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</row>
    <row r="1444" spans="1:49" s="207" customFormat="1" x14ac:dyDescent="0.25">
      <c r="A1444" s="47"/>
      <c r="B1444" s="47"/>
      <c r="C1444" s="47"/>
      <c r="D1444" s="208"/>
      <c r="E1444" s="220"/>
      <c r="F1444" s="220"/>
      <c r="G1444" s="220"/>
      <c r="H1444" s="220"/>
      <c r="I1444" s="220"/>
      <c r="J1444" s="220"/>
      <c r="K1444" s="220"/>
      <c r="M1444" s="208"/>
      <c r="N1444" s="208"/>
      <c r="O1444" s="208"/>
      <c r="P1444" s="208"/>
      <c r="Q1444" s="208"/>
      <c r="R1444" s="208"/>
      <c r="S1444" s="208"/>
      <c r="T1444" s="208"/>
      <c r="U1444" s="208"/>
      <c r="V1444" s="208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</row>
    <row r="1445" spans="1:49" s="207" customFormat="1" x14ac:dyDescent="0.25">
      <c r="A1445" s="47"/>
      <c r="B1445" s="47"/>
      <c r="C1445" s="47"/>
      <c r="D1445" s="208"/>
      <c r="E1445" s="220"/>
      <c r="F1445" s="220"/>
      <c r="G1445" s="220"/>
      <c r="H1445" s="220"/>
      <c r="I1445" s="220"/>
      <c r="J1445" s="220"/>
      <c r="K1445" s="220"/>
      <c r="M1445" s="208"/>
      <c r="N1445" s="208"/>
      <c r="O1445" s="208"/>
      <c r="P1445" s="208"/>
      <c r="Q1445" s="208"/>
      <c r="R1445" s="208"/>
      <c r="S1445" s="208"/>
      <c r="T1445" s="208"/>
      <c r="U1445" s="208"/>
      <c r="V1445" s="208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</row>
    <row r="1446" spans="1:49" s="207" customFormat="1" x14ac:dyDescent="0.25">
      <c r="A1446" s="47"/>
      <c r="B1446" s="47"/>
      <c r="C1446" s="47"/>
      <c r="D1446" s="208"/>
      <c r="E1446" s="220"/>
      <c r="F1446" s="220"/>
      <c r="G1446" s="220"/>
      <c r="H1446" s="220"/>
      <c r="I1446" s="220"/>
      <c r="J1446" s="220"/>
      <c r="K1446" s="220"/>
      <c r="M1446" s="208"/>
      <c r="N1446" s="208"/>
      <c r="O1446" s="208"/>
      <c r="P1446" s="208"/>
      <c r="Q1446" s="208"/>
      <c r="R1446" s="208"/>
      <c r="S1446" s="208"/>
      <c r="T1446" s="208"/>
      <c r="U1446" s="208"/>
      <c r="V1446" s="208"/>
      <c r="W1446" s="208"/>
      <c r="X1446" s="208"/>
      <c r="Y1446" s="208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</row>
    <row r="1447" spans="1:49" s="207" customFormat="1" x14ac:dyDescent="0.25">
      <c r="A1447" s="47"/>
      <c r="B1447" s="47"/>
      <c r="C1447" s="47"/>
      <c r="D1447" s="208"/>
      <c r="E1447" s="220"/>
      <c r="F1447" s="220"/>
      <c r="G1447" s="220"/>
      <c r="H1447" s="220"/>
      <c r="I1447" s="220"/>
      <c r="J1447" s="220"/>
      <c r="K1447" s="220"/>
      <c r="M1447" s="208"/>
      <c r="N1447" s="208"/>
      <c r="O1447" s="208"/>
      <c r="P1447" s="208"/>
      <c r="Q1447" s="208"/>
      <c r="R1447" s="208"/>
      <c r="S1447" s="208"/>
      <c r="T1447" s="208"/>
      <c r="U1447" s="208"/>
      <c r="V1447" s="208"/>
      <c r="W1447" s="208"/>
      <c r="X1447" s="208"/>
      <c r="Y1447" s="208"/>
      <c r="Z1447" s="208"/>
      <c r="AA1447" s="208"/>
      <c r="AB1447" s="208"/>
      <c r="AC1447" s="208"/>
      <c r="AD1447" s="208"/>
      <c r="AE1447" s="208"/>
      <c r="AF1447" s="208"/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8"/>
      <c r="AQ1447" s="208"/>
      <c r="AR1447" s="208"/>
      <c r="AS1447" s="208"/>
      <c r="AT1447" s="208"/>
      <c r="AU1447" s="208"/>
      <c r="AV1447" s="208"/>
      <c r="AW1447" s="208"/>
    </row>
    <row r="1448" spans="1:49" s="207" customFormat="1" x14ac:dyDescent="0.25">
      <c r="A1448" s="47"/>
      <c r="B1448" s="47"/>
      <c r="C1448" s="47"/>
      <c r="D1448" s="208"/>
      <c r="E1448" s="220"/>
      <c r="F1448" s="220"/>
      <c r="G1448" s="220"/>
      <c r="H1448" s="220"/>
      <c r="I1448" s="220"/>
      <c r="J1448" s="220"/>
      <c r="K1448" s="220"/>
      <c r="M1448" s="208"/>
      <c r="N1448" s="208"/>
      <c r="O1448" s="208"/>
      <c r="P1448" s="208"/>
      <c r="Q1448" s="208"/>
      <c r="R1448" s="208"/>
      <c r="S1448" s="208"/>
      <c r="T1448" s="208"/>
      <c r="U1448" s="208"/>
      <c r="V1448" s="208"/>
      <c r="W1448" s="208"/>
      <c r="X1448" s="208"/>
      <c r="Y1448" s="208"/>
      <c r="Z1448" s="208"/>
      <c r="AA1448" s="208"/>
      <c r="AB1448" s="208"/>
      <c r="AC1448" s="208"/>
      <c r="AD1448" s="208"/>
      <c r="AE1448" s="208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8"/>
      <c r="AQ1448" s="208"/>
      <c r="AR1448" s="208"/>
      <c r="AS1448" s="208"/>
      <c r="AT1448" s="208"/>
      <c r="AU1448" s="208"/>
      <c r="AV1448" s="208"/>
      <c r="AW1448" s="208"/>
    </row>
    <row r="1449" spans="1:49" s="207" customFormat="1" x14ac:dyDescent="0.25">
      <c r="A1449" s="47"/>
      <c r="B1449" s="47"/>
      <c r="C1449" s="47"/>
      <c r="D1449" s="208"/>
      <c r="E1449" s="220"/>
      <c r="F1449" s="220"/>
      <c r="G1449" s="220"/>
      <c r="H1449" s="220"/>
      <c r="I1449" s="220"/>
      <c r="J1449" s="220"/>
      <c r="K1449" s="220"/>
      <c r="M1449" s="208"/>
      <c r="N1449" s="208"/>
      <c r="O1449" s="208"/>
      <c r="P1449" s="208"/>
      <c r="Q1449" s="208"/>
      <c r="R1449" s="208"/>
      <c r="S1449" s="208"/>
      <c r="T1449" s="208"/>
      <c r="U1449" s="208"/>
      <c r="V1449" s="208"/>
      <c r="W1449" s="208"/>
      <c r="X1449" s="208"/>
      <c r="Y1449" s="208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</row>
    <row r="1450" spans="1:49" s="207" customFormat="1" x14ac:dyDescent="0.25">
      <c r="A1450" s="47"/>
      <c r="B1450" s="47"/>
      <c r="C1450" s="47"/>
      <c r="D1450" s="208"/>
      <c r="E1450" s="220"/>
      <c r="F1450" s="220"/>
      <c r="G1450" s="220"/>
      <c r="H1450" s="220"/>
      <c r="I1450" s="220"/>
      <c r="J1450" s="220"/>
      <c r="K1450" s="220"/>
      <c r="M1450" s="208"/>
      <c r="N1450" s="208"/>
      <c r="O1450" s="208"/>
      <c r="P1450" s="208"/>
      <c r="Q1450" s="208"/>
      <c r="R1450" s="208"/>
      <c r="S1450" s="208"/>
      <c r="T1450" s="208"/>
      <c r="U1450" s="208"/>
      <c r="V1450" s="208"/>
      <c r="W1450" s="208"/>
      <c r="X1450" s="208"/>
      <c r="Y1450" s="208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</row>
    <row r="1451" spans="1:49" s="207" customFormat="1" x14ac:dyDescent="0.25">
      <c r="A1451" s="47"/>
      <c r="B1451" s="47"/>
      <c r="C1451" s="47"/>
      <c r="D1451" s="208"/>
      <c r="E1451" s="220"/>
      <c r="F1451" s="220"/>
      <c r="G1451" s="220"/>
      <c r="H1451" s="220"/>
      <c r="I1451" s="220"/>
      <c r="J1451" s="220"/>
      <c r="K1451" s="220"/>
      <c r="M1451" s="208"/>
      <c r="N1451" s="208"/>
      <c r="O1451" s="208"/>
      <c r="P1451" s="208"/>
      <c r="Q1451" s="208"/>
      <c r="R1451" s="208"/>
      <c r="S1451" s="208"/>
      <c r="T1451" s="208"/>
      <c r="U1451" s="208"/>
      <c r="V1451" s="208"/>
      <c r="W1451" s="208"/>
      <c r="X1451" s="208"/>
      <c r="Y1451" s="208"/>
      <c r="Z1451" s="208"/>
      <c r="AA1451" s="208"/>
      <c r="AB1451" s="208"/>
      <c r="AC1451" s="208"/>
      <c r="AD1451" s="208"/>
      <c r="AE1451" s="208"/>
      <c r="AF1451" s="208"/>
      <c r="AG1451" s="208"/>
      <c r="AH1451" s="208"/>
      <c r="AI1451" s="208"/>
      <c r="AJ1451" s="208"/>
      <c r="AK1451" s="208"/>
      <c r="AL1451" s="208"/>
      <c r="AM1451" s="208"/>
      <c r="AN1451" s="208"/>
      <c r="AO1451" s="208"/>
      <c r="AP1451" s="208"/>
      <c r="AQ1451" s="208"/>
      <c r="AR1451" s="208"/>
      <c r="AS1451" s="208"/>
      <c r="AT1451" s="208"/>
      <c r="AU1451" s="208"/>
      <c r="AV1451" s="208"/>
      <c r="AW1451" s="208"/>
    </row>
    <row r="1452" spans="1:49" s="207" customFormat="1" x14ac:dyDescent="0.25">
      <c r="A1452" s="47"/>
      <c r="B1452" s="47"/>
      <c r="C1452" s="47"/>
      <c r="D1452" s="208"/>
      <c r="E1452" s="220"/>
      <c r="F1452" s="220"/>
      <c r="G1452" s="220"/>
      <c r="H1452" s="220"/>
      <c r="I1452" s="220"/>
      <c r="J1452" s="220"/>
      <c r="K1452" s="220"/>
      <c r="M1452" s="208"/>
      <c r="N1452" s="208"/>
      <c r="O1452" s="208"/>
      <c r="P1452" s="208"/>
      <c r="Q1452" s="208"/>
      <c r="R1452" s="208"/>
      <c r="S1452" s="208"/>
      <c r="T1452" s="208"/>
      <c r="U1452" s="208"/>
      <c r="V1452" s="208"/>
      <c r="W1452" s="208"/>
      <c r="X1452" s="208"/>
      <c r="Y1452" s="208"/>
      <c r="Z1452" s="208"/>
      <c r="AA1452" s="208"/>
      <c r="AB1452" s="208"/>
      <c r="AC1452" s="208"/>
      <c r="AD1452" s="208"/>
      <c r="AE1452" s="208"/>
      <c r="AF1452" s="208"/>
      <c r="AG1452" s="208"/>
      <c r="AH1452" s="208"/>
      <c r="AI1452" s="208"/>
      <c r="AJ1452" s="208"/>
      <c r="AK1452" s="208"/>
      <c r="AL1452" s="208"/>
      <c r="AM1452" s="208"/>
      <c r="AN1452" s="208"/>
      <c r="AO1452" s="208"/>
      <c r="AP1452" s="208"/>
      <c r="AQ1452" s="208"/>
      <c r="AR1452" s="208"/>
      <c r="AS1452" s="208"/>
      <c r="AT1452" s="208"/>
      <c r="AU1452" s="208"/>
      <c r="AV1452" s="208"/>
      <c r="AW1452" s="208"/>
    </row>
    <row r="1453" spans="1:49" s="207" customFormat="1" x14ac:dyDescent="0.25">
      <c r="A1453" s="47"/>
      <c r="B1453" s="47"/>
      <c r="C1453" s="47"/>
      <c r="D1453" s="208"/>
      <c r="E1453" s="220"/>
      <c r="F1453" s="220"/>
      <c r="G1453" s="220"/>
      <c r="H1453" s="220"/>
      <c r="I1453" s="220"/>
      <c r="J1453" s="220"/>
      <c r="K1453" s="220"/>
      <c r="M1453" s="208"/>
      <c r="N1453" s="208"/>
      <c r="O1453" s="208"/>
      <c r="P1453" s="208"/>
      <c r="Q1453" s="208"/>
      <c r="R1453" s="208"/>
      <c r="S1453" s="208"/>
      <c r="T1453" s="208"/>
      <c r="U1453" s="208"/>
      <c r="V1453" s="208"/>
      <c r="W1453" s="208"/>
      <c r="X1453" s="208"/>
      <c r="Y1453" s="208"/>
      <c r="Z1453" s="208"/>
      <c r="AA1453" s="208"/>
      <c r="AB1453" s="208"/>
      <c r="AC1453" s="208"/>
      <c r="AD1453" s="208"/>
      <c r="AE1453" s="208"/>
      <c r="AF1453" s="208"/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8"/>
      <c r="AQ1453" s="208"/>
      <c r="AR1453" s="208"/>
      <c r="AS1453" s="208"/>
      <c r="AT1453" s="208"/>
      <c r="AU1453" s="208"/>
      <c r="AV1453" s="208"/>
      <c r="AW1453" s="208"/>
    </row>
    <row r="1454" spans="1:49" s="207" customFormat="1" x14ac:dyDescent="0.25">
      <c r="A1454" s="47"/>
      <c r="B1454" s="47"/>
      <c r="C1454" s="47"/>
      <c r="D1454" s="208"/>
      <c r="E1454" s="220"/>
      <c r="F1454" s="220"/>
      <c r="G1454" s="220"/>
      <c r="H1454" s="220"/>
      <c r="I1454" s="220"/>
      <c r="J1454" s="220"/>
      <c r="K1454" s="220"/>
      <c r="M1454" s="208"/>
      <c r="N1454" s="208"/>
      <c r="O1454" s="208"/>
      <c r="P1454" s="208"/>
      <c r="Q1454" s="208"/>
      <c r="R1454" s="208"/>
      <c r="S1454" s="208"/>
      <c r="T1454" s="208"/>
      <c r="U1454" s="208"/>
      <c r="V1454" s="208"/>
      <c r="W1454" s="208"/>
      <c r="X1454" s="208"/>
      <c r="Y1454" s="208"/>
      <c r="Z1454" s="208"/>
      <c r="AA1454" s="208"/>
      <c r="AB1454" s="208"/>
      <c r="AC1454" s="208"/>
      <c r="AD1454" s="208"/>
      <c r="AE1454" s="208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8"/>
      <c r="AQ1454" s="208"/>
      <c r="AR1454" s="208"/>
      <c r="AS1454" s="208"/>
      <c r="AT1454" s="208"/>
      <c r="AU1454" s="208"/>
      <c r="AV1454" s="208"/>
      <c r="AW1454" s="208"/>
    </row>
    <row r="1455" spans="1:49" s="207" customFormat="1" x14ac:dyDescent="0.25">
      <c r="A1455" s="47"/>
      <c r="B1455" s="47"/>
      <c r="C1455" s="47"/>
      <c r="D1455" s="208"/>
      <c r="E1455" s="220"/>
      <c r="F1455" s="220"/>
      <c r="G1455" s="220"/>
      <c r="H1455" s="220"/>
      <c r="I1455" s="220"/>
      <c r="J1455" s="220"/>
      <c r="K1455" s="220"/>
      <c r="M1455" s="208"/>
      <c r="N1455" s="208"/>
      <c r="O1455" s="208"/>
      <c r="P1455" s="208"/>
      <c r="Q1455" s="208"/>
      <c r="R1455" s="208"/>
      <c r="S1455" s="208"/>
      <c r="T1455" s="208"/>
      <c r="U1455" s="208"/>
      <c r="V1455" s="208"/>
      <c r="W1455" s="208"/>
      <c r="X1455" s="208"/>
      <c r="Y1455" s="208"/>
      <c r="Z1455" s="208"/>
      <c r="AA1455" s="208"/>
      <c r="AB1455" s="208"/>
      <c r="AC1455" s="208"/>
      <c r="AD1455" s="208"/>
      <c r="AE1455" s="208"/>
      <c r="AF1455" s="208"/>
      <c r="AG1455" s="208"/>
      <c r="AH1455" s="208"/>
      <c r="AI1455" s="208"/>
      <c r="AJ1455" s="208"/>
      <c r="AK1455" s="208"/>
      <c r="AL1455" s="208"/>
      <c r="AM1455" s="208"/>
      <c r="AN1455" s="208"/>
      <c r="AO1455" s="208"/>
      <c r="AP1455" s="208"/>
      <c r="AQ1455" s="208"/>
      <c r="AR1455" s="208"/>
      <c r="AS1455" s="208"/>
      <c r="AT1455" s="208"/>
      <c r="AU1455" s="208"/>
      <c r="AV1455" s="208"/>
      <c r="AW1455" s="208"/>
    </row>
    <row r="1456" spans="1:49" s="207" customFormat="1" x14ac:dyDescent="0.25">
      <c r="A1456" s="47"/>
      <c r="B1456" s="47"/>
      <c r="C1456" s="47"/>
      <c r="D1456" s="208"/>
      <c r="E1456" s="220"/>
      <c r="F1456" s="220"/>
      <c r="G1456" s="220"/>
      <c r="H1456" s="220"/>
      <c r="I1456" s="220"/>
      <c r="J1456" s="220"/>
      <c r="K1456" s="220"/>
      <c r="M1456" s="208"/>
      <c r="N1456" s="208"/>
      <c r="O1456" s="208"/>
      <c r="P1456" s="208"/>
      <c r="Q1456" s="208"/>
      <c r="R1456" s="208"/>
      <c r="S1456" s="208"/>
      <c r="T1456" s="208"/>
      <c r="U1456" s="208"/>
      <c r="V1456" s="208"/>
      <c r="W1456" s="208"/>
      <c r="X1456" s="208"/>
      <c r="Y1456" s="208"/>
      <c r="Z1456" s="208"/>
      <c r="AA1456" s="208"/>
      <c r="AB1456" s="208"/>
      <c r="AC1456" s="208"/>
      <c r="AD1456" s="208"/>
      <c r="AE1456" s="208"/>
      <c r="AF1456" s="208"/>
      <c r="AG1456" s="208"/>
      <c r="AH1456" s="208"/>
      <c r="AI1456" s="208"/>
      <c r="AJ1456" s="208"/>
      <c r="AK1456" s="208"/>
      <c r="AL1456" s="208"/>
      <c r="AM1456" s="208"/>
      <c r="AN1456" s="208"/>
      <c r="AO1456" s="208"/>
      <c r="AP1456" s="208"/>
      <c r="AQ1456" s="208"/>
      <c r="AR1456" s="208"/>
      <c r="AS1456" s="208"/>
      <c r="AT1456" s="208"/>
      <c r="AU1456" s="208"/>
      <c r="AV1456" s="208"/>
      <c r="AW1456" s="208"/>
    </row>
    <row r="1457" spans="1:49" s="207" customFormat="1" x14ac:dyDescent="0.25">
      <c r="A1457" s="47"/>
      <c r="B1457" s="47"/>
      <c r="C1457" s="47"/>
      <c r="D1457" s="208"/>
      <c r="E1457" s="220"/>
      <c r="F1457" s="220"/>
      <c r="G1457" s="220"/>
      <c r="H1457" s="220"/>
      <c r="I1457" s="220"/>
      <c r="J1457" s="220"/>
      <c r="K1457" s="220"/>
      <c r="M1457" s="208"/>
      <c r="N1457" s="208"/>
      <c r="O1457" s="208"/>
      <c r="P1457" s="208"/>
      <c r="Q1457" s="208"/>
      <c r="R1457" s="208"/>
      <c r="S1457" s="208"/>
      <c r="T1457" s="208"/>
      <c r="U1457" s="208"/>
      <c r="V1457" s="208"/>
      <c r="W1457" s="208"/>
      <c r="X1457" s="208"/>
      <c r="Y1457" s="208"/>
      <c r="Z1457" s="208"/>
      <c r="AA1457" s="208"/>
      <c r="AB1457" s="208"/>
      <c r="AC1457" s="208"/>
      <c r="AD1457" s="208"/>
      <c r="AE1457" s="208"/>
      <c r="AF1457" s="208"/>
      <c r="AG1457" s="208"/>
      <c r="AH1457" s="208"/>
      <c r="AI1457" s="208"/>
      <c r="AJ1457" s="208"/>
      <c r="AK1457" s="208"/>
      <c r="AL1457" s="208"/>
      <c r="AM1457" s="208"/>
      <c r="AN1457" s="208"/>
      <c r="AO1457" s="208"/>
      <c r="AP1457" s="208"/>
      <c r="AQ1457" s="208"/>
      <c r="AR1457" s="208"/>
      <c r="AS1457" s="208"/>
      <c r="AT1457" s="208"/>
      <c r="AU1457" s="208"/>
      <c r="AV1457" s="208"/>
      <c r="AW1457" s="208"/>
    </row>
    <row r="1458" spans="1:49" s="207" customFormat="1" x14ac:dyDescent="0.25">
      <c r="A1458" s="47"/>
      <c r="B1458" s="47"/>
      <c r="C1458" s="47"/>
      <c r="D1458" s="208"/>
      <c r="E1458" s="220"/>
      <c r="F1458" s="220"/>
      <c r="G1458" s="220"/>
      <c r="H1458" s="220"/>
      <c r="I1458" s="220"/>
      <c r="J1458" s="220"/>
      <c r="K1458" s="220"/>
      <c r="M1458" s="208"/>
      <c r="N1458" s="208"/>
      <c r="O1458" s="208"/>
      <c r="P1458" s="208"/>
      <c r="Q1458" s="208"/>
      <c r="R1458" s="208"/>
      <c r="S1458" s="208"/>
      <c r="T1458" s="208"/>
      <c r="U1458" s="208"/>
      <c r="V1458" s="208"/>
      <c r="W1458" s="208"/>
      <c r="X1458" s="208"/>
      <c r="Y1458" s="208"/>
      <c r="Z1458" s="208"/>
      <c r="AA1458" s="208"/>
      <c r="AB1458" s="208"/>
      <c r="AC1458" s="208"/>
      <c r="AD1458" s="208"/>
      <c r="AE1458" s="208"/>
      <c r="AF1458" s="208"/>
      <c r="AG1458" s="208"/>
      <c r="AH1458" s="208"/>
      <c r="AI1458" s="208"/>
      <c r="AJ1458" s="208"/>
      <c r="AK1458" s="208"/>
      <c r="AL1458" s="208"/>
      <c r="AM1458" s="208"/>
      <c r="AN1458" s="208"/>
      <c r="AO1458" s="208"/>
      <c r="AP1458" s="208"/>
      <c r="AQ1458" s="208"/>
      <c r="AR1458" s="208"/>
      <c r="AS1458" s="208"/>
      <c r="AT1458" s="208"/>
      <c r="AU1458" s="208"/>
      <c r="AV1458" s="208"/>
      <c r="AW1458" s="208"/>
    </row>
    <row r="1459" spans="1:49" s="207" customFormat="1" x14ac:dyDescent="0.25">
      <c r="A1459" s="47"/>
      <c r="B1459" s="47"/>
      <c r="C1459" s="47"/>
      <c r="D1459" s="208"/>
      <c r="E1459" s="220"/>
      <c r="F1459" s="220"/>
      <c r="G1459" s="220"/>
      <c r="H1459" s="220"/>
      <c r="I1459" s="220"/>
      <c r="J1459" s="220"/>
      <c r="K1459" s="220"/>
      <c r="M1459" s="208"/>
      <c r="N1459" s="208"/>
      <c r="O1459" s="208"/>
      <c r="P1459" s="208"/>
      <c r="Q1459" s="208"/>
      <c r="R1459" s="208"/>
      <c r="S1459" s="208"/>
      <c r="T1459" s="208"/>
      <c r="U1459" s="208"/>
      <c r="V1459" s="208"/>
      <c r="W1459" s="208"/>
      <c r="X1459" s="208"/>
      <c r="Y1459" s="208"/>
      <c r="Z1459" s="208"/>
      <c r="AA1459" s="208"/>
      <c r="AB1459" s="208"/>
      <c r="AC1459" s="208"/>
      <c r="AD1459" s="208"/>
      <c r="AE1459" s="208"/>
      <c r="AF1459" s="208"/>
      <c r="AG1459" s="208"/>
      <c r="AH1459" s="208"/>
      <c r="AI1459" s="208"/>
      <c r="AJ1459" s="208"/>
      <c r="AK1459" s="208"/>
      <c r="AL1459" s="208"/>
      <c r="AM1459" s="208"/>
      <c r="AN1459" s="208"/>
      <c r="AO1459" s="208"/>
      <c r="AP1459" s="208"/>
      <c r="AQ1459" s="208"/>
      <c r="AR1459" s="208"/>
      <c r="AS1459" s="208"/>
      <c r="AT1459" s="208"/>
      <c r="AU1459" s="208"/>
      <c r="AV1459" s="208"/>
      <c r="AW1459" s="208"/>
    </row>
    <row r="1460" spans="1:49" s="207" customFormat="1" x14ac:dyDescent="0.25">
      <c r="A1460" s="47"/>
      <c r="B1460" s="47"/>
      <c r="C1460" s="47"/>
      <c r="D1460" s="208"/>
      <c r="E1460" s="220"/>
      <c r="F1460" s="220"/>
      <c r="G1460" s="220"/>
      <c r="H1460" s="220"/>
      <c r="I1460" s="220"/>
      <c r="J1460" s="220"/>
      <c r="K1460" s="220"/>
      <c r="M1460" s="208"/>
      <c r="N1460" s="208"/>
      <c r="O1460" s="208"/>
      <c r="P1460" s="208"/>
      <c r="Q1460" s="208"/>
      <c r="R1460" s="208"/>
      <c r="S1460" s="208"/>
      <c r="T1460" s="208"/>
      <c r="U1460" s="208"/>
      <c r="V1460" s="208"/>
      <c r="W1460" s="208"/>
      <c r="X1460" s="208"/>
      <c r="Y1460" s="208"/>
      <c r="Z1460" s="208"/>
      <c r="AA1460" s="208"/>
      <c r="AB1460" s="208"/>
      <c r="AC1460" s="208"/>
      <c r="AD1460" s="208"/>
      <c r="AE1460" s="208"/>
      <c r="AF1460" s="208"/>
      <c r="AG1460" s="208"/>
      <c r="AH1460" s="208"/>
      <c r="AI1460" s="208"/>
      <c r="AJ1460" s="208"/>
      <c r="AK1460" s="208"/>
      <c r="AL1460" s="208"/>
      <c r="AM1460" s="208"/>
      <c r="AN1460" s="208"/>
      <c r="AO1460" s="208"/>
      <c r="AP1460" s="208"/>
      <c r="AQ1460" s="208"/>
      <c r="AR1460" s="208"/>
      <c r="AS1460" s="208"/>
      <c r="AT1460" s="208"/>
      <c r="AU1460" s="208"/>
      <c r="AV1460" s="208"/>
      <c r="AW1460" s="208"/>
    </row>
    <row r="1461" spans="1:49" s="207" customFormat="1" x14ac:dyDescent="0.25">
      <c r="A1461" s="47"/>
      <c r="B1461" s="47"/>
      <c r="C1461" s="47"/>
      <c r="D1461" s="208"/>
      <c r="E1461" s="220"/>
      <c r="F1461" s="220"/>
      <c r="G1461" s="220"/>
      <c r="H1461" s="220"/>
      <c r="I1461" s="220"/>
      <c r="J1461" s="220"/>
      <c r="K1461" s="220"/>
      <c r="M1461" s="208"/>
      <c r="N1461" s="208"/>
      <c r="O1461" s="208"/>
      <c r="P1461" s="208"/>
      <c r="Q1461" s="208"/>
      <c r="R1461" s="208"/>
      <c r="S1461" s="208"/>
      <c r="T1461" s="208"/>
      <c r="U1461" s="208"/>
      <c r="V1461" s="208"/>
      <c r="W1461" s="208"/>
      <c r="X1461" s="208"/>
      <c r="Y1461" s="208"/>
      <c r="Z1461" s="208"/>
      <c r="AA1461" s="208"/>
      <c r="AB1461" s="208"/>
      <c r="AC1461" s="208"/>
      <c r="AD1461" s="208"/>
      <c r="AE1461" s="208"/>
      <c r="AF1461" s="208"/>
      <c r="AG1461" s="208"/>
      <c r="AH1461" s="208"/>
      <c r="AI1461" s="208"/>
      <c r="AJ1461" s="208"/>
      <c r="AK1461" s="208"/>
      <c r="AL1461" s="208"/>
      <c r="AM1461" s="208"/>
      <c r="AN1461" s="208"/>
      <c r="AO1461" s="208"/>
      <c r="AP1461" s="208"/>
      <c r="AQ1461" s="208"/>
      <c r="AR1461" s="208"/>
      <c r="AS1461" s="208"/>
      <c r="AT1461" s="208"/>
      <c r="AU1461" s="208"/>
      <c r="AV1461" s="208"/>
      <c r="AW1461" s="208"/>
    </row>
    <row r="1462" spans="1:49" s="207" customFormat="1" x14ac:dyDescent="0.25">
      <c r="A1462" s="47"/>
      <c r="B1462" s="47"/>
      <c r="C1462" s="47"/>
      <c r="D1462" s="208"/>
      <c r="E1462" s="220"/>
      <c r="F1462" s="220"/>
      <c r="G1462" s="220"/>
      <c r="H1462" s="220"/>
      <c r="I1462" s="220"/>
      <c r="J1462" s="220"/>
      <c r="K1462" s="220"/>
      <c r="M1462" s="208"/>
      <c r="N1462" s="208"/>
      <c r="O1462" s="208"/>
      <c r="P1462" s="208"/>
      <c r="Q1462" s="208"/>
      <c r="R1462" s="208"/>
      <c r="S1462" s="208"/>
      <c r="T1462" s="208"/>
      <c r="U1462" s="208"/>
      <c r="V1462" s="208"/>
      <c r="W1462" s="208"/>
      <c r="X1462" s="208"/>
      <c r="Y1462" s="208"/>
      <c r="Z1462" s="208"/>
      <c r="AA1462" s="208"/>
      <c r="AB1462" s="208"/>
      <c r="AC1462" s="208"/>
      <c r="AD1462" s="208"/>
      <c r="AE1462" s="208"/>
      <c r="AF1462" s="208"/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8"/>
      <c r="AQ1462" s="208"/>
      <c r="AR1462" s="208"/>
      <c r="AS1462" s="208"/>
      <c r="AT1462" s="208"/>
      <c r="AU1462" s="208"/>
      <c r="AV1462" s="208"/>
      <c r="AW1462" s="208"/>
    </row>
    <row r="1463" spans="1:49" s="207" customFormat="1" x14ac:dyDescent="0.25">
      <c r="A1463" s="47"/>
      <c r="B1463" s="47"/>
      <c r="C1463" s="47"/>
      <c r="D1463" s="208"/>
      <c r="E1463" s="220"/>
      <c r="F1463" s="220"/>
      <c r="G1463" s="220"/>
      <c r="H1463" s="220"/>
      <c r="I1463" s="220"/>
      <c r="J1463" s="220"/>
      <c r="K1463" s="220"/>
      <c r="M1463" s="208"/>
      <c r="N1463" s="208"/>
      <c r="O1463" s="208"/>
      <c r="P1463" s="208"/>
      <c r="Q1463" s="208"/>
      <c r="R1463" s="208"/>
      <c r="S1463" s="208"/>
      <c r="T1463" s="208"/>
      <c r="U1463" s="208"/>
      <c r="V1463" s="208"/>
      <c r="W1463" s="208"/>
      <c r="X1463" s="208"/>
      <c r="Y1463" s="208"/>
      <c r="Z1463" s="208"/>
      <c r="AA1463" s="208"/>
      <c r="AB1463" s="208"/>
      <c r="AC1463" s="208"/>
      <c r="AD1463" s="208"/>
      <c r="AE1463" s="208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8"/>
      <c r="AQ1463" s="208"/>
      <c r="AR1463" s="208"/>
      <c r="AS1463" s="208"/>
      <c r="AT1463" s="208"/>
      <c r="AU1463" s="208"/>
      <c r="AV1463" s="208"/>
      <c r="AW1463" s="208"/>
    </row>
    <row r="1464" spans="1:49" s="207" customFormat="1" x14ac:dyDescent="0.25">
      <c r="A1464" s="47"/>
      <c r="B1464" s="47"/>
      <c r="C1464" s="47"/>
      <c r="D1464" s="208"/>
      <c r="E1464" s="220"/>
      <c r="F1464" s="220"/>
      <c r="G1464" s="220"/>
      <c r="H1464" s="220"/>
      <c r="I1464" s="220"/>
      <c r="J1464" s="220"/>
      <c r="K1464" s="220"/>
      <c r="M1464" s="208"/>
      <c r="N1464" s="208"/>
      <c r="O1464" s="208"/>
      <c r="P1464" s="208"/>
      <c r="Q1464" s="208"/>
      <c r="R1464" s="208"/>
      <c r="S1464" s="208"/>
      <c r="T1464" s="208"/>
      <c r="U1464" s="208"/>
      <c r="V1464" s="208"/>
      <c r="W1464" s="208"/>
      <c r="X1464" s="208"/>
      <c r="Y1464" s="208"/>
      <c r="Z1464" s="208"/>
      <c r="AA1464" s="208"/>
      <c r="AB1464" s="208"/>
      <c r="AC1464" s="208"/>
      <c r="AD1464" s="208"/>
      <c r="AE1464" s="208"/>
      <c r="AF1464" s="208"/>
      <c r="AG1464" s="208"/>
      <c r="AH1464" s="208"/>
      <c r="AI1464" s="208"/>
      <c r="AJ1464" s="208"/>
      <c r="AK1464" s="208"/>
      <c r="AL1464" s="208"/>
      <c r="AM1464" s="208"/>
      <c r="AN1464" s="208"/>
      <c r="AO1464" s="208"/>
      <c r="AP1464" s="208"/>
      <c r="AQ1464" s="208"/>
      <c r="AR1464" s="208"/>
      <c r="AS1464" s="208"/>
      <c r="AT1464" s="208"/>
      <c r="AU1464" s="208"/>
      <c r="AV1464" s="208"/>
      <c r="AW1464" s="208"/>
    </row>
    <row r="1465" spans="1:49" s="207" customFormat="1" x14ac:dyDescent="0.25">
      <c r="A1465" s="47"/>
      <c r="B1465" s="47"/>
      <c r="C1465" s="47"/>
      <c r="D1465" s="208"/>
      <c r="E1465" s="220"/>
      <c r="F1465" s="220"/>
      <c r="G1465" s="220"/>
      <c r="H1465" s="220"/>
      <c r="I1465" s="220"/>
      <c r="J1465" s="220"/>
      <c r="K1465" s="220"/>
      <c r="M1465" s="208"/>
      <c r="N1465" s="208"/>
      <c r="O1465" s="208"/>
      <c r="P1465" s="208"/>
      <c r="Q1465" s="208"/>
      <c r="R1465" s="208"/>
      <c r="S1465" s="208"/>
      <c r="T1465" s="208"/>
      <c r="U1465" s="208"/>
      <c r="V1465" s="208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</row>
    <row r="1466" spans="1:49" s="207" customFormat="1" x14ac:dyDescent="0.25">
      <c r="A1466" s="47"/>
      <c r="B1466" s="47"/>
      <c r="C1466" s="47"/>
      <c r="D1466" s="208"/>
      <c r="E1466" s="220"/>
      <c r="F1466" s="220"/>
      <c r="G1466" s="220"/>
      <c r="H1466" s="220"/>
      <c r="I1466" s="220"/>
      <c r="J1466" s="220"/>
      <c r="K1466" s="220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</row>
    <row r="1467" spans="1:49" s="207" customFormat="1" x14ac:dyDescent="0.25">
      <c r="A1467" s="47"/>
      <c r="B1467" s="47"/>
      <c r="C1467" s="47"/>
      <c r="D1467" s="208"/>
      <c r="E1467" s="220"/>
      <c r="F1467" s="220"/>
      <c r="G1467" s="220"/>
      <c r="H1467" s="220"/>
      <c r="I1467" s="220"/>
      <c r="J1467" s="220"/>
      <c r="K1467" s="220"/>
      <c r="M1467" s="208"/>
      <c r="N1467" s="208"/>
      <c r="O1467" s="208"/>
      <c r="P1467" s="208"/>
      <c r="Q1467" s="208"/>
      <c r="R1467" s="208"/>
      <c r="S1467" s="208"/>
      <c r="T1467" s="208"/>
      <c r="U1467" s="208"/>
      <c r="V1467" s="208"/>
      <c r="W1467" s="208"/>
      <c r="X1467" s="208"/>
      <c r="Y1467" s="208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</row>
    <row r="1468" spans="1:49" s="207" customFormat="1" x14ac:dyDescent="0.25">
      <c r="A1468" s="47"/>
      <c r="B1468" s="47"/>
      <c r="C1468" s="47"/>
      <c r="D1468" s="208"/>
      <c r="E1468" s="220"/>
      <c r="F1468" s="220"/>
      <c r="G1468" s="220"/>
      <c r="H1468" s="220"/>
      <c r="I1468" s="220"/>
      <c r="J1468" s="220"/>
      <c r="K1468" s="220"/>
      <c r="M1468" s="208"/>
      <c r="N1468" s="208"/>
      <c r="O1468" s="208"/>
      <c r="P1468" s="208"/>
      <c r="Q1468" s="208"/>
      <c r="R1468" s="208"/>
      <c r="S1468" s="208"/>
      <c r="T1468" s="208"/>
      <c r="U1468" s="208"/>
      <c r="V1468" s="208"/>
      <c r="W1468" s="208"/>
      <c r="X1468" s="208"/>
      <c r="Y1468" s="208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</row>
    <row r="1469" spans="1:49" s="207" customFormat="1" x14ac:dyDescent="0.25">
      <c r="A1469" s="47"/>
      <c r="B1469" s="47"/>
      <c r="C1469" s="47"/>
      <c r="D1469" s="208"/>
      <c r="E1469" s="220"/>
      <c r="F1469" s="220"/>
      <c r="G1469" s="220"/>
      <c r="H1469" s="220"/>
      <c r="I1469" s="220"/>
      <c r="J1469" s="220"/>
      <c r="K1469" s="220"/>
      <c r="M1469" s="208"/>
      <c r="N1469" s="208"/>
      <c r="O1469" s="208"/>
      <c r="P1469" s="208"/>
      <c r="Q1469" s="208"/>
      <c r="R1469" s="208"/>
      <c r="S1469" s="208"/>
      <c r="T1469" s="208"/>
      <c r="U1469" s="208"/>
      <c r="V1469" s="208"/>
      <c r="W1469" s="208"/>
      <c r="X1469" s="208"/>
      <c r="Y1469" s="208"/>
      <c r="Z1469" s="208"/>
      <c r="AA1469" s="208"/>
      <c r="AB1469" s="208"/>
      <c r="AC1469" s="208"/>
      <c r="AD1469" s="208"/>
      <c r="AE1469" s="208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8"/>
      <c r="AQ1469" s="208"/>
      <c r="AR1469" s="208"/>
      <c r="AS1469" s="208"/>
      <c r="AT1469" s="208"/>
      <c r="AU1469" s="208"/>
      <c r="AV1469" s="208"/>
      <c r="AW1469" s="208"/>
    </row>
    <row r="1470" spans="1:49" s="207" customFormat="1" x14ac:dyDescent="0.25">
      <c r="A1470" s="47"/>
      <c r="B1470" s="47"/>
      <c r="C1470" s="47"/>
      <c r="D1470" s="208"/>
      <c r="E1470" s="220"/>
      <c r="F1470" s="220"/>
      <c r="G1470" s="220"/>
      <c r="H1470" s="220"/>
      <c r="I1470" s="220"/>
      <c r="J1470" s="220"/>
      <c r="K1470" s="220"/>
      <c r="M1470" s="208"/>
      <c r="N1470" s="208"/>
      <c r="O1470" s="208"/>
      <c r="P1470" s="208"/>
      <c r="Q1470" s="208"/>
      <c r="R1470" s="208"/>
      <c r="S1470" s="208"/>
      <c r="T1470" s="208"/>
      <c r="U1470" s="208"/>
      <c r="V1470" s="208"/>
      <c r="W1470" s="208"/>
      <c r="X1470" s="208"/>
      <c r="Y1470" s="208"/>
      <c r="Z1470" s="208"/>
      <c r="AA1470" s="208"/>
      <c r="AB1470" s="208"/>
      <c r="AC1470" s="208"/>
      <c r="AD1470" s="208"/>
      <c r="AE1470" s="208"/>
      <c r="AF1470" s="208"/>
      <c r="AG1470" s="208"/>
      <c r="AH1470" s="208"/>
      <c r="AI1470" s="208"/>
      <c r="AJ1470" s="208"/>
      <c r="AK1470" s="208"/>
      <c r="AL1470" s="208"/>
      <c r="AM1470" s="208"/>
      <c r="AN1470" s="208"/>
      <c r="AO1470" s="208"/>
      <c r="AP1470" s="208"/>
      <c r="AQ1470" s="208"/>
      <c r="AR1470" s="208"/>
      <c r="AS1470" s="208"/>
      <c r="AT1470" s="208"/>
      <c r="AU1470" s="208"/>
      <c r="AV1470" s="208"/>
      <c r="AW1470" s="208"/>
    </row>
    <row r="1471" spans="1:49" s="207" customFormat="1" x14ac:dyDescent="0.25">
      <c r="A1471" s="47"/>
      <c r="B1471" s="47"/>
      <c r="C1471" s="47"/>
      <c r="D1471" s="208"/>
      <c r="E1471" s="220"/>
      <c r="F1471" s="220"/>
      <c r="G1471" s="220"/>
      <c r="H1471" s="220"/>
      <c r="I1471" s="220"/>
      <c r="J1471" s="220"/>
      <c r="K1471" s="220"/>
      <c r="M1471" s="208"/>
      <c r="N1471" s="208"/>
      <c r="O1471" s="208"/>
      <c r="P1471" s="208"/>
      <c r="Q1471" s="208"/>
      <c r="R1471" s="208"/>
      <c r="S1471" s="208"/>
      <c r="T1471" s="208"/>
      <c r="U1471" s="208"/>
      <c r="V1471" s="208"/>
      <c r="W1471" s="208"/>
      <c r="X1471" s="208"/>
      <c r="Y1471" s="208"/>
      <c r="Z1471" s="208"/>
      <c r="AA1471" s="208"/>
      <c r="AB1471" s="208"/>
      <c r="AC1471" s="208"/>
      <c r="AD1471" s="208"/>
      <c r="AE1471" s="208"/>
      <c r="AF1471" s="208"/>
      <c r="AG1471" s="208"/>
      <c r="AH1471" s="208"/>
      <c r="AI1471" s="208"/>
      <c r="AJ1471" s="208"/>
      <c r="AK1471" s="208"/>
      <c r="AL1471" s="208"/>
      <c r="AM1471" s="208"/>
      <c r="AN1471" s="208"/>
      <c r="AO1471" s="208"/>
      <c r="AP1471" s="208"/>
      <c r="AQ1471" s="208"/>
      <c r="AR1471" s="208"/>
      <c r="AS1471" s="208"/>
      <c r="AT1471" s="208"/>
      <c r="AU1471" s="208"/>
      <c r="AV1471" s="208"/>
      <c r="AW1471" s="208"/>
    </row>
    <row r="1472" spans="1:49" s="207" customFormat="1" x14ac:dyDescent="0.25">
      <c r="A1472" s="47"/>
      <c r="B1472" s="47"/>
      <c r="C1472" s="47"/>
      <c r="D1472" s="208"/>
      <c r="E1472" s="220"/>
      <c r="F1472" s="220"/>
      <c r="G1472" s="220"/>
      <c r="H1472" s="220"/>
      <c r="I1472" s="220"/>
      <c r="J1472" s="220"/>
      <c r="K1472" s="220"/>
      <c r="M1472" s="208"/>
      <c r="N1472" s="208"/>
      <c r="O1472" s="208"/>
      <c r="P1472" s="208"/>
      <c r="Q1472" s="208"/>
      <c r="R1472" s="208"/>
      <c r="S1472" s="208"/>
      <c r="T1472" s="208"/>
      <c r="U1472" s="208"/>
      <c r="V1472" s="208"/>
      <c r="W1472" s="208"/>
      <c r="X1472" s="208"/>
      <c r="Y1472" s="208"/>
      <c r="Z1472" s="208"/>
      <c r="AA1472" s="208"/>
      <c r="AB1472" s="208"/>
      <c r="AC1472" s="208"/>
      <c r="AD1472" s="208"/>
      <c r="AE1472" s="208"/>
      <c r="AF1472" s="208"/>
      <c r="AG1472" s="208"/>
      <c r="AH1472" s="208"/>
      <c r="AI1472" s="208"/>
      <c r="AJ1472" s="208"/>
      <c r="AK1472" s="208"/>
      <c r="AL1472" s="208"/>
      <c r="AM1472" s="208"/>
      <c r="AN1472" s="208"/>
      <c r="AO1472" s="208"/>
      <c r="AP1472" s="208"/>
      <c r="AQ1472" s="208"/>
      <c r="AR1472" s="208"/>
      <c r="AS1472" s="208"/>
      <c r="AT1472" s="208"/>
      <c r="AU1472" s="208"/>
      <c r="AV1472" s="208"/>
      <c r="AW1472" s="208"/>
    </row>
    <row r="1473" spans="1:49" s="207" customFormat="1" x14ac:dyDescent="0.25">
      <c r="A1473" s="47"/>
      <c r="B1473" s="47"/>
      <c r="C1473" s="47"/>
      <c r="D1473" s="208"/>
      <c r="E1473" s="220"/>
      <c r="F1473" s="220"/>
      <c r="G1473" s="220"/>
      <c r="H1473" s="220"/>
      <c r="I1473" s="220"/>
      <c r="J1473" s="220"/>
      <c r="K1473" s="220"/>
      <c r="M1473" s="208"/>
      <c r="N1473" s="208"/>
      <c r="O1473" s="208"/>
      <c r="P1473" s="208"/>
      <c r="Q1473" s="208"/>
      <c r="R1473" s="208"/>
      <c r="S1473" s="208"/>
      <c r="T1473" s="208"/>
      <c r="U1473" s="208"/>
      <c r="V1473" s="208"/>
      <c r="W1473" s="208"/>
      <c r="X1473" s="208"/>
      <c r="Y1473" s="208"/>
      <c r="Z1473" s="208"/>
      <c r="AA1473" s="208"/>
      <c r="AB1473" s="208"/>
      <c r="AC1473" s="208"/>
      <c r="AD1473" s="208"/>
      <c r="AE1473" s="208"/>
      <c r="AF1473" s="208"/>
      <c r="AG1473" s="208"/>
      <c r="AH1473" s="208"/>
      <c r="AI1473" s="208"/>
      <c r="AJ1473" s="208"/>
      <c r="AK1473" s="208"/>
      <c r="AL1473" s="208"/>
      <c r="AM1473" s="208"/>
      <c r="AN1473" s="208"/>
      <c r="AO1473" s="208"/>
      <c r="AP1473" s="208"/>
      <c r="AQ1473" s="208"/>
      <c r="AR1473" s="208"/>
      <c r="AS1473" s="208"/>
      <c r="AT1473" s="208"/>
      <c r="AU1473" s="208"/>
      <c r="AV1473" s="208"/>
      <c r="AW1473" s="208"/>
    </row>
    <row r="1474" spans="1:49" s="207" customFormat="1" x14ac:dyDescent="0.25">
      <c r="A1474" s="47"/>
      <c r="B1474" s="47"/>
      <c r="C1474" s="47"/>
      <c r="D1474" s="208"/>
      <c r="E1474" s="220"/>
      <c r="F1474" s="220"/>
      <c r="G1474" s="220"/>
      <c r="H1474" s="220"/>
      <c r="I1474" s="220"/>
      <c r="J1474" s="220"/>
      <c r="K1474" s="220"/>
      <c r="M1474" s="208"/>
      <c r="N1474" s="208"/>
      <c r="O1474" s="208"/>
      <c r="P1474" s="208"/>
      <c r="Q1474" s="208"/>
      <c r="R1474" s="208"/>
      <c r="S1474" s="208"/>
      <c r="T1474" s="208"/>
      <c r="U1474" s="208"/>
      <c r="V1474" s="208"/>
      <c r="W1474" s="208"/>
      <c r="X1474" s="208"/>
      <c r="Y1474" s="208"/>
      <c r="Z1474" s="208"/>
      <c r="AA1474" s="208"/>
      <c r="AB1474" s="208"/>
      <c r="AC1474" s="208"/>
      <c r="AD1474" s="208"/>
      <c r="AE1474" s="208"/>
      <c r="AF1474" s="208"/>
      <c r="AG1474" s="208"/>
      <c r="AH1474" s="208"/>
      <c r="AI1474" s="208"/>
      <c r="AJ1474" s="208"/>
      <c r="AK1474" s="208"/>
      <c r="AL1474" s="208"/>
      <c r="AM1474" s="208"/>
      <c r="AN1474" s="208"/>
      <c r="AO1474" s="208"/>
      <c r="AP1474" s="208"/>
      <c r="AQ1474" s="208"/>
      <c r="AR1474" s="208"/>
      <c r="AS1474" s="208"/>
      <c r="AT1474" s="208"/>
      <c r="AU1474" s="208"/>
      <c r="AV1474" s="208"/>
      <c r="AW1474" s="208"/>
    </row>
    <row r="1475" spans="1:49" s="207" customFormat="1" x14ac:dyDescent="0.25">
      <c r="A1475" s="47"/>
      <c r="B1475" s="47"/>
      <c r="C1475" s="47"/>
      <c r="D1475" s="208"/>
      <c r="E1475" s="220"/>
      <c r="F1475" s="220"/>
      <c r="G1475" s="220"/>
      <c r="H1475" s="220"/>
      <c r="I1475" s="220"/>
      <c r="J1475" s="220"/>
      <c r="K1475" s="220"/>
      <c r="M1475" s="208"/>
      <c r="N1475" s="208"/>
      <c r="O1475" s="208"/>
      <c r="P1475" s="208"/>
      <c r="Q1475" s="208"/>
      <c r="R1475" s="208"/>
      <c r="S1475" s="208"/>
      <c r="T1475" s="208"/>
      <c r="U1475" s="208"/>
      <c r="V1475" s="208"/>
      <c r="W1475" s="208"/>
      <c r="X1475" s="208"/>
      <c r="Y1475" s="208"/>
      <c r="Z1475" s="208"/>
      <c r="AA1475" s="208"/>
      <c r="AB1475" s="208"/>
      <c r="AC1475" s="208"/>
      <c r="AD1475" s="208"/>
      <c r="AE1475" s="208"/>
      <c r="AF1475" s="208"/>
      <c r="AG1475" s="208"/>
      <c r="AH1475" s="208"/>
      <c r="AI1475" s="208"/>
      <c r="AJ1475" s="208"/>
      <c r="AK1475" s="208"/>
      <c r="AL1475" s="208"/>
      <c r="AM1475" s="208"/>
      <c r="AN1475" s="208"/>
      <c r="AO1475" s="208"/>
      <c r="AP1475" s="208"/>
      <c r="AQ1475" s="208"/>
      <c r="AR1475" s="208"/>
      <c r="AS1475" s="208"/>
      <c r="AT1475" s="208"/>
      <c r="AU1475" s="208"/>
      <c r="AV1475" s="208"/>
      <c r="AW1475" s="208"/>
    </row>
    <row r="1476" spans="1:49" s="207" customFormat="1" x14ac:dyDescent="0.25">
      <c r="A1476" s="47"/>
      <c r="B1476" s="47"/>
      <c r="C1476" s="47"/>
      <c r="D1476" s="208"/>
      <c r="E1476" s="220"/>
      <c r="F1476" s="220"/>
      <c r="G1476" s="220"/>
      <c r="H1476" s="220"/>
      <c r="I1476" s="220"/>
      <c r="J1476" s="220"/>
      <c r="K1476" s="220"/>
      <c r="M1476" s="208"/>
      <c r="N1476" s="208"/>
      <c r="O1476" s="208"/>
      <c r="P1476" s="208"/>
      <c r="Q1476" s="208"/>
      <c r="R1476" s="208"/>
      <c r="S1476" s="208"/>
      <c r="T1476" s="208"/>
      <c r="U1476" s="208"/>
      <c r="V1476" s="208"/>
      <c r="W1476" s="208"/>
      <c r="X1476" s="208"/>
      <c r="Y1476" s="208"/>
      <c r="Z1476" s="208"/>
      <c r="AA1476" s="208"/>
      <c r="AB1476" s="208"/>
      <c r="AC1476" s="208"/>
      <c r="AD1476" s="208"/>
      <c r="AE1476" s="208"/>
      <c r="AF1476" s="208"/>
      <c r="AG1476" s="208"/>
      <c r="AH1476" s="208"/>
      <c r="AI1476" s="208"/>
      <c r="AJ1476" s="208"/>
      <c r="AK1476" s="208"/>
      <c r="AL1476" s="208"/>
      <c r="AM1476" s="208"/>
      <c r="AN1476" s="208"/>
      <c r="AO1476" s="208"/>
      <c r="AP1476" s="208"/>
      <c r="AQ1476" s="208"/>
      <c r="AR1476" s="208"/>
      <c r="AS1476" s="208"/>
      <c r="AT1476" s="208"/>
      <c r="AU1476" s="208"/>
      <c r="AV1476" s="208"/>
      <c r="AW1476" s="208"/>
    </row>
    <row r="1477" spans="1:49" s="207" customFormat="1" x14ac:dyDescent="0.25">
      <c r="A1477" s="47"/>
      <c r="B1477" s="47"/>
      <c r="C1477" s="47"/>
      <c r="D1477" s="208"/>
      <c r="E1477" s="220"/>
      <c r="F1477" s="220"/>
      <c r="G1477" s="220"/>
      <c r="H1477" s="220"/>
      <c r="I1477" s="220"/>
      <c r="J1477" s="220"/>
      <c r="K1477" s="220"/>
      <c r="M1477" s="208"/>
      <c r="N1477" s="208"/>
      <c r="O1477" s="208"/>
      <c r="P1477" s="208"/>
      <c r="Q1477" s="208"/>
      <c r="R1477" s="208"/>
      <c r="S1477" s="208"/>
      <c r="T1477" s="208"/>
      <c r="U1477" s="208"/>
      <c r="V1477" s="208"/>
      <c r="W1477" s="208"/>
      <c r="X1477" s="208"/>
      <c r="Y1477" s="208"/>
      <c r="Z1477" s="208"/>
      <c r="AA1477" s="208"/>
      <c r="AB1477" s="208"/>
      <c r="AC1477" s="208"/>
      <c r="AD1477" s="208"/>
      <c r="AE1477" s="208"/>
      <c r="AF1477" s="208"/>
      <c r="AG1477" s="208"/>
      <c r="AH1477" s="208"/>
      <c r="AI1477" s="208"/>
      <c r="AJ1477" s="208"/>
      <c r="AK1477" s="208"/>
      <c r="AL1477" s="208"/>
      <c r="AM1477" s="208"/>
      <c r="AN1477" s="208"/>
      <c r="AO1477" s="208"/>
      <c r="AP1477" s="208"/>
      <c r="AQ1477" s="208"/>
      <c r="AR1477" s="208"/>
      <c r="AS1477" s="208"/>
      <c r="AT1477" s="208"/>
      <c r="AU1477" s="208"/>
      <c r="AV1477" s="208"/>
      <c r="AW1477" s="208"/>
    </row>
    <row r="1478" spans="1:49" s="207" customFormat="1" x14ac:dyDescent="0.25">
      <c r="A1478" s="47"/>
      <c r="B1478" s="47"/>
      <c r="C1478" s="47"/>
      <c r="D1478" s="208"/>
      <c r="E1478" s="220"/>
      <c r="F1478" s="220"/>
      <c r="G1478" s="220"/>
      <c r="H1478" s="220"/>
      <c r="I1478" s="220"/>
      <c r="J1478" s="220"/>
      <c r="K1478" s="220"/>
      <c r="M1478" s="208"/>
      <c r="N1478" s="208"/>
      <c r="O1478" s="208"/>
      <c r="P1478" s="208"/>
      <c r="Q1478" s="208"/>
      <c r="R1478" s="208"/>
      <c r="S1478" s="208"/>
      <c r="T1478" s="208"/>
      <c r="U1478" s="208"/>
      <c r="V1478" s="208"/>
      <c r="W1478" s="208"/>
      <c r="X1478" s="208"/>
      <c r="Y1478" s="208"/>
      <c r="Z1478" s="208"/>
      <c r="AA1478" s="208"/>
      <c r="AB1478" s="208"/>
      <c r="AC1478" s="208"/>
      <c r="AD1478" s="208"/>
      <c r="AE1478" s="208"/>
      <c r="AF1478" s="208"/>
      <c r="AG1478" s="208"/>
      <c r="AH1478" s="208"/>
      <c r="AI1478" s="208"/>
      <c r="AJ1478" s="208"/>
      <c r="AK1478" s="208"/>
      <c r="AL1478" s="208"/>
      <c r="AM1478" s="208"/>
      <c r="AN1478" s="208"/>
      <c r="AO1478" s="208"/>
      <c r="AP1478" s="208"/>
      <c r="AQ1478" s="208"/>
      <c r="AR1478" s="208"/>
      <c r="AS1478" s="208"/>
      <c r="AT1478" s="208"/>
      <c r="AU1478" s="208"/>
      <c r="AV1478" s="208"/>
      <c r="AW1478" s="208"/>
    </row>
    <row r="1479" spans="1:49" s="207" customFormat="1" x14ac:dyDescent="0.25">
      <c r="A1479" s="47"/>
      <c r="B1479" s="47"/>
      <c r="C1479" s="47"/>
      <c r="D1479" s="208"/>
      <c r="E1479" s="220"/>
      <c r="F1479" s="220"/>
      <c r="G1479" s="220"/>
      <c r="H1479" s="220"/>
      <c r="I1479" s="220"/>
      <c r="J1479" s="220"/>
      <c r="K1479" s="220"/>
      <c r="M1479" s="208"/>
      <c r="N1479" s="208"/>
      <c r="O1479" s="208"/>
      <c r="P1479" s="208"/>
      <c r="Q1479" s="208"/>
      <c r="R1479" s="208"/>
      <c r="S1479" s="208"/>
      <c r="T1479" s="208"/>
      <c r="U1479" s="208"/>
      <c r="V1479" s="208"/>
      <c r="W1479" s="208"/>
      <c r="X1479" s="208"/>
      <c r="Y1479" s="208"/>
      <c r="Z1479" s="208"/>
      <c r="AA1479" s="208"/>
      <c r="AB1479" s="208"/>
      <c r="AC1479" s="208"/>
      <c r="AD1479" s="208"/>
      <c r="AE1479" s="208"/>
      <c r="AF1479" s="208"/>
      <c r="AG1479" s="208"/>
      <c r="AH1479" s="208"/>
      <c r="AI1479" s="208"/>
      <c r="AJ1479" s="208"/>
      <c r="AK1479" s="208"/>
      <c r="AL1479" s="208"/>
      <c r="AM1479" s="208"/>
      <c r="AN1479" s="208"/>
      <c r="AO1479" s="208"/>
      <c r="AP1479" s="208"/>
      <c r="AQ1479" s="208"/>
      <c r="AR1479" s="208"/>
      <c r="AS1479" s="208"/>
      <c r="AT1479" s="208"/>
      <c r="AU1479" s="208"/>
      <c r="AV1479" s="208"/>
      <c r="AW1479" s="208"/>
    </row>
    <row r="1480" spans="1:49" s="207" customFormat="1" x14ac:dyDescent="0.25">
      <c r="A1480" s="47"/>
      <c r="B1480" s="47"/>
      <c r="C1480" s="47"/>
      <c r="D1480" s="208"/>
      <c r="E1480" s="220"/>
      <c r="F1480" s="220"/>
      <c r="G1480" s="220"/>
      <c r="H1480" s="220"/>
      <c r="I1480" s="220"/>
      <c r="J1480" s="220"/>
      <c r="K1480" s="220"/>
      <c r="M1480" s="208"/>
      <c r="N1480" s="208"/>
      <c r="O1480" s="208"/>
      <c r="P1480" s="208"/>
      <c r="Q1480" s="208"/>
      <c r="R1480" s="208"/>
      <c r="S1480" s="208"/>
      <c r="T1480" s="208"/>
      <c r="U1480" s="208"/>
      <c r="V1480" s="208"/>
      <c r="W1480" s="208"/>
      <c r="X1480" s="208"/>
      <c r="Y1480" s="208"/>
      <c r="Z1480" s="208"/>
      <c r="AA1480" s="208"/>
      <c r="AB1480" s="208"/>
      <c r="AC1480" s="208"/>
      <c r="AD1480" s="208"/>
      <c r="AE1480" s="208"/>
      <c r="AF1480" s="208"/>
      <c r="AG1480" s="208"/>
      <c r="AH1480" s="208"/>
      <c r="AI1480" s="208"/>
      <c r="AJ1480" s="208"/>
      <c r="AK1480" s="208"/>
      <c r="AL1480" s="208"/>
      <c r="AM1480" s="208"/>
      <c r="AN1480" s="208"/>
      <c r="AO1480" s="208"/>
      <c r="AP1480" s="208"/>
      <c r="AQ1480" s="208"/>
      <c r="AR1480" s="208"/>
      <c r="AS1480" s="208"/>
      <c r="AT1480" s="208"/>
      <c r="AU1480" s="208"/>
      <c r="AV1480" s="208"/>
      <c r="AW1480" s="208"/>
    </row>
    <row r="1481" spans="1:49" s="207" customFormat="1" x14ac:dyDescent="0.25">
      <c r="A1481" s="47"/>
      <c r="B1481" s="47"/>
      <c r="C1481" s="47"/>
      <c r="D1481" s="208"/>
      <c r="E1481" s="220"/>
      <c r="F1481" s="220"/>
      <c r="G1481" s="220"/>
      <c r="H1481" s="220"/>
      <c r="I1481" s="220"/>
      <c r="J1481" s="220"/>
      <c r="K1481" s="220"/>
      <c r="M1481" s="208"/>
      <c r="N1481" s="208"/>
      <c r="O1481" s="208"/>
      <c r="P1481" s="208"/>
      <c r="Q1481" s="208"/>
      <c r="R1481" s="208"/>
      <c r="S1481" s="208"/>
      <c r="T1481" s="208"/>
      <c r="U1481" s="208"/>
      <c r="V1481" s="208"/>
      <c r="W1481" s="208"/>
      <c r="X1481" s="208"/>
      <c r="Y1481" s="208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</row>
    <row r="1482" spans="1:49" s="207" customFormat="1" x14ac:dyDescent="0.25">
      <c r="A1482" s="47"/>
      <c r="B1482" s="47"/>
      <c r="C1482" s="47"/>
      <c r="D1482" s="208"/>
      <c r="E1482" s="220"/>
      <c r="F1482" s="220"/>
      <c r="G1482" s="220"/>
      <c r="H1482" s="220"/>
      <c r="I1482" s="220"/>
      <c r="J1482" s="220"/>
      <c r="K1482" s="220"/>
      <c r="M1482" s="208"/>
      <c r="N1482" s="208"/>
      <c r="O1482" s="208"/>
      <c r="P1482" s="208"/>
      <c r="Q1482" s="208"/>
      <c r="R1482" s="208"/>
      <c r="S1482" s="208"/>
      <c r="T1482" s="208"/>
      <c r="U1482" s="208"/>
      <c r="V1482" s="208"/>
      <c r="W1482" s="208"/>
      <c r="X1482" s="208"/>
      <c r="Y1482" s="208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</row>
    <row r="1483" spans="1:49" s="207" customFormat="1" x14ac:dyDescent="0.25">
      <c r="A1483" s="47"/>
      <c r="B1483" s="47"/>
      <c r="C1483" s="47"/>
      <c r="D1483" s="208"/>
      <c r="E1483" s="220"/>
      <c r="F1483" s="220"/>
      <c r="G1483" s="220"/>
      <c r="H1483" s="220"/>
      <c r="I1483" s="220"/>
      <c r="J1483" s="220"/>
      <c r="K1483" s="220"/>
      <c r="M1483" s="208"/>
      <c r="N1483" s="208"/>
      <c r="O1483" s="208"/>
      <c r="P1483" s="208"/>
      <c r="Q1483" s="208"/>
      <c r="R1483" s="208"/>
      <c r="S1483" s="208"/>
      <c r="T1483" s="208"/>
      <c r="U1483" s="208"/>
      <c r="V1483" s="208"/>
      <c r="W1483" s="208"/>
      <c r="X1483" s="208"/>
      <c r="Y1483" s="208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</row>
    <row r="1484" spans="1:49" s="207" customFormat="1" x14ac:dyDescent="0.25">
      <c r="A1484" s="47"/>
      <c r="B1484" s="47"/>
      <c r="C1484" s="47"/>
      <c r="D1484" s="208"/>
      <c r="E1484" s="220"/>
      <c r="F1484" s="220"/>
      <c r="G1484" s="220"/>
      <c r="H1484" s="220"/>
      <c r="I1484" s="220"/>
      <c r="J1484" s="220"/>
      <c r="K1484" s="220"/>
      <c r="M1484" s="208"/>
      <c r="N1484" s="208"/>
      <c r="O1484" s="208"/>
      <c r="P1484" s="208"/>
      <c r="Q1484" s="208"/>
      <c r="R1484" s="208"/>
      <c r="S1484" s="208"/>
      <c r="T1484" s="208"/>
      <c r="U1484" s="208"/>
      <c r="V1484" s="208"/>
      <c r="W1484" s="208"/>
      <c r="X1484" s="208"/>
      <c r="Y1484" s="208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</row>
    <row r="1485" spans="1:49" s="207" customFormat="1" x14ac:dyDescent="0.25">
      <c r="A1485" s="47"/>
      <c r="B1485" s="47"/>
      <c r="C1485" s="47"/>
      <c r="D1485" s="208"/>
      <c r="E1485" s="220"/>
      <c r="F1485" s="220"/>
      <c r="G1485" s="220"/>
      <c r="H1485" s="220"/>
      <c r="I1485" s="220"/>
      <c r="J1485" s="220"/>
      <c r="K1485" s="220"/>
      <c r="M1485" s="208"/>
      <c r="N1485" s="208"/>
      <c r="O1485" s="208"/>
      <c r="P1485" s="208"/>
      <c r="Q1485" s="208"/>
      <c r="R1485" s="208"/>
      <c r="S1485" s="208"/>
      <c r="T1485" s="208"/>
      <c r="U1485" s="208"/>
      <c r="V1485" s="208"/>
      <c r="W1485" s="208"/>
      <c r="X1485" s="208"/>
      <c r="Y1485" s="208"/>
      <c r="Z1485" s="208"/>
      <c r="AA1485" s="208"/>
      <c r="AB1485" s="208"/>
      <c r="AC1485" s="208"/>
      <c r="AD1485" s="208"/>
      <c r="AE1485" s="208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8"/>
      <c r="AQ1485" s="208"/>
      <c r="AR1485" s="208"/>
      <c r="AS1485" s="208"/>
      <c r="AT1485" s="208"/>
      <c r="AU1485" s="208"/>
      <c r="AV1485" s="208"/>
      <c r="AW1485" s="208"/>
    </row>
    <row r="1486" spans="1:49" s="207" customFormat="1" x14ac:dyDescent="0.25">
      <c r="A1486" s="47"/>
      <c r="B1486" s="47"/>
      <c r="C1486" s="47"/>
      <c r="D1486" s="208"/>
      <c r="E1486" s="220"/>
      <c r="F1486" s="220"/>
      <c r="G1486" s="220"/>
      <c r="H1486" s="220"/>
      <c r="I1486" s="220"/>
      <c r="J1486" s="220"/>
      <c r="K1486" s="220"/>
      <c r="M1486" s="208"/>
      <c r="N1486" s="208"/>
      <c r="O1486" s="208"/>
      <c r="P1486" s="208"/>
      <c r="Q1486" s="208"/>
      <c r="R1486" s="208"/>
      <c r="S1486" s="208"/>
      <c r="T1486" s="208"/>
      <c r="U1486" s="208"/>
      <c r="V1486" s="208"/>
      <c r="W1486" s="208"/>
      <c r="X1486" s="208"/>
      <c r="Y1486" s="208"/>
      <c r="Z1486" s="208"/>
      <c r="AA1486" s="208"/>
      <c r="AB1486" s="208"/>
      <c r="AC1486" s="208"/>
      <c r="AD1486" s="208"/>
      <c r="AE1486" s="208"/>
      <c r="AF1486" s="208"/>
      <c r="AG1486" s="208"/>
      <c r="AH1486" s="208"/>
      <c r="AI1486" s="208"/>
      <c r="AJ1486" s="208"/>
      <c r="AK1486" s="208"/>
      <c r="AL1486" s="208"/>
      <c r="AM1486" s="208"/>
      <c r="AN1486" s="208"/>
      <c r="AO1486" s="208"/>
      <c r="AP1486" s="208"/>
      <c r="AQ1486" s="208"/>
      <c r="AR1486" s="208"/>
      <c r="AS1486" s="208"/>
      <c r="AT1486" s="208"/>
      <c r="AU1486" s="208"/>
      <c r="AV1486" s="208"/>
      <c r="AW1486" s="208"/>
    </row>
    <row r="1487" spans="1:49" s="207" customFormat="1" x14ac:dyDescent="0.25">
      <c r="A1487" s="47"/>
      <c r="B1487" s="47"/>
      <c r="C1487" s="47"/>
      <c r="D1487" s="208"/>
      <c r="E1487" s="220"/>
      <c r="F1487" s="220"/>
      <c r="G1487" s="220"/>
      <c r="H1487" s="220"/>
      <c r="I1487" s="220"/>
      <c r="J1487" s="220"/>
      <c r="K1487" s="220"/>
      <c r="M1487" s="208"/>
      <c r="N1487" s="208"/>
      <c r="O1487" s="208"/>
      <c r="P1487" s="208"/>
      <c r="Q1487" s="208"/>
      <c r="R1487" s="208"/>
      <c r="S1487" s="208"/>
      <c r="T1487" s="208"/>
      <c r="U1487" s="208"/>
      <c r="V1487" s="208"/>
      <c r="W1487" s="208"/>
      <c r="X1487" s="208"/>
      <c r="Y1487" s="208"/>
      <c r="Z1487" s="208"/>
      <c r="AA1487" s="208"/>
      <c r="AB1487" s="208"/>
      <c r="AC1487" s="208"/>
      <c r="AD1487" s="208"/>
      <c r="AE1487" s="208"/>
      <c r="AF1487" s="208"/>
      <c r="AG1487" s="208"/>
      <c r="AH1487" s="208"/>
      <c r="AI1487" s="208"/>
      <c r="AJ1487" s="208"/>
      <c r="AK1487" s="208"/>
      <c r="AL1487" s="208"/>
      <c r="AM1487" s="208"/>
      <c r="AN1487" s="208"/>
      <c r="AO1487" s="208"/>
      <c r="AP1487" s="208"/>
      <c r="AQ1487" s="208"/>
      <c r="AR1487" s="208"/>
      <c r="AS1487" s="208"/>
      <c r="AT1487" s="208"/>
      <c r="AU1487" s="208"/>
      <c r="AV1487" s="208"/>
      <c r="AW1487" s="208"/>
    </row>
    <row r="1488" spans="1:49" s="207" customFormat="1" x14ac:dyDescent="0.25">
      <c r="A1488" s="47"/>
      <c r="B1488" s="47"/>
      <c r="C1488" s="47"/>
      <c r="D1488" s="208"/>
      <c r="E1488" s="220"/>
      <c r="F1488" s="220"/>
      <c r="G1488" s="220"/>
      <c r="H1488" s="220"/>
      <c r="I1488" s="220"/>
      <c r="J1488" s="220"/>
      <c r="K1488" s="220"/>
      <c r="M1488" s="208"/>
      <c r="N1488" s="208"/>
      <c r="O1488" s="208"/>
      <c r="P1488" s="208"/>
      <c r="Q1488" s="208"/>
      <c r="R1488" s="208"/>
      <c r="S1488" s="208"/>
      <c r="T1488" s="208"/>
      <c r="U1488" s="208"/>
      <c r="V1488" s="208"/>
      <c r="W1488" s="208"/>
      <c r="X1488" s="208"/>
      <c r="Y1488" s="208"/>
      <c r="Z1488" s="208"/>
      <c r="AA1488" s="208"/>
      <c r="AB1488" s="208"/>
      <c r="AC1488" s="208"/>
      <c r="AD1488" s="208"/>
      <c r="AE1488" s="208"/>
      <c r="AF1488" s="208"/>
      <c r="AG1488" s="208"/>
      <c r="AH1488" s="208"/>
      <c r="AI1488" s="208"/>
      <c r="AJ1488" s="208"/>
      <c r="AK1488" s="208"/>
      <c r="AL1488" s="208"/>
      <c r="AM1488" s="208"/>
      <c r="AN1488" s="208"/>
      <c r="AO1488" s="208"/>
      <c r="AP1488" s="208"/>
      <c r="AQ1488" s="208"/>
      <c r="AR1488" s="208"/>
      <c r="AS1488" s="208"/>
      <c r="AT1488" s="208"/>
      <c r="AU1488" s="208"/>
      <c r="AV1488" s="208"/>
      <c r="AW1488" s="208"/>
    </row>
    <row r="1489" spans="1:49" s="207" customFormat="1" x14ac:dyDescent="0.25">
      <c r="A1489" s="47"/>
      <c r="B1489" s="47"/>
      <c r="C1489" s="47"/>
      <c r="D1489" s="208"/>
      <c r="E1489" s="220"/>
      <c r="F1489" s="220"/>
      <c r="G1489" s="220"/>
      <c r="H1489" s="220"/>
      <c r="I1489" s="220"/>
      <c r="J1489" s="220"/>
      <c r="K1489" s="220"/>
      <c r="M1489" s="208"/>
      <c r="N1489" s="208"/>
      <c r="O1489" s="208"/>
      <c r="P1489" s="208"/>
      <c r="Q1489" s="208"/>
      <c r="R1489" s="208"/>
      <c r="S1489" s="208"/>
      <c r="T1489" s="208"/>
      <c r="U1489" s="208"/>
      <c r="V1489" s="208"/>
      <c r="W1489" s="208"/>
      <c r="X1489" s="208"/>
      <c r="Y1489" s="208"/>
      <c r="Z1489" s="208"/>
      <c r="AA1489" s="208"/>
      <c r="AB1489" s="208"/>
      <c r="AC1489" s="208"/>
      <c r="AD1489" s="208"/>
      <c r="AE1489" s="208"/>
      <c r="AF1489" s="208"/>
      <c r="AG1489" s="208"/>
      <c r="AH1489" s="208"/>
      <c r="AI1489" s="208"/>
      <c r="AJ1489" s="208"/>
      <c r="AK1489" s="208"/>
      <c r="AL1489" s="208"/>
      <c r="AM1489" s="208"/>
      <c r="AN1489" s="208"/>
      <c r="AO1489" s="208"/>
      <c r="AP1489" s="208"/>
      <c r="AQ1489" s="208"/>
      <c r="AR1489" s="208"/>
      <c r="AS1489" s="208"/>
      <c r="AT1489" s="208"/>
      <c r="AU1489" s="208"/>
      <c r="AV1489" s="208"/>
      <c r="AW1489" s="208"/>
    </row>
    <row r="1490" spans="1:49" s="207" customFormat="1" x14ac:dyDescent="0.25">
      <c r="A1490" s="47"/>
      <c r="B1490" s="47"/>
      <c r="C1490" s="47"/>
      <c r="D1490" s="208"/>
      <c r="E1490" s="220"/>
      <c r="F1490" s="220"/>
      <c r="G1490" s="220"/>
      <c r="H1490" s="220"/>
      <c r="I1490" s="220"/>
      <c r="J1490" s="220"/>
      <c r="K1490" s="220"/>
      <c r="M1490" s="208"/>
      <c r="N1490" s="208"/>
      <c r="O1490" s="208"/>
      <c r="P1490" s="208"/>
      <c r="Q1490" s="208"/>
      <c r="R1490" s="208"/>
      <c r="S1490" s="208"/>
      <c r="T1490" s="208"/>
      <c r="U1490" s="208"/>
      <c r="V1490" s="208"/>
      <c r="W1490" s="208"/>
      <c r="X1490" s="208"/>
      <c r="Y1490" s="208"/>
      <c r="Z1490" s="208"/>
      <c r="AA1490" s="208"/>
      <c r="AB1490" s="208"/>
      <c r="AC1490" s="208"/>
      <c r="AD1490" s="208"/>
      <c r="AE1490" s="208"/>
      <c r="AF1490" s="208"/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8"/>
      <c r="AQ1490" s="208"/>
      <c r="AR1490" s="208"/>
      <c r="AS1490" s="208"/>
      <c r="AT1490" s="208"/>
      <c r="AU1490" s="208"/>
      <c r="AV1490" s="208"/>
      <c r="AW1490" s="208"/>
    </row>
    <row r="1491" spans="1:49" s="207" customFormat="1" x14ac:dyDescent="0.25">
      <c r="A1491" s="47"/>
      <c r="B1491" s="47"/>
      <c r="C1491" s="47"/>
      <c r="D1491" s="208"/>
      <c r="E1491" s="220"/>
      <c r="F1491" s="220"/>
      <c r="G1491" s="220"/>
      <c r="H1491" s="220"/>
      <c r="I1491" s="220"/>
      <c r="J1491" s="220"/>
      <c r="K1491" s="220"/>
      <c r="M1491" s="208"/>
      <c r="N1491" s="208"/>
      <c r="O1491" s="208"/>
      <c r="P1491" s="208"/>
      <c r="Q1491" s="208"/>
      <c r="R1491" s="208"/>
      <c r="S1491" s="208"/>
      <c r="T1491" s="208"/>
      <c r="U1491" s="208"/>
      <c r="V1491" s="208"/>
      <c r="W1491" s="208"/>
      <c r="X1491" s="208"/>
      <c r="Y1491" s="208"/>
      <c r="Z1491" s="208"/>
      <c r="AA1491" s="208"/>
      <c r="AB1491" s="208"/>
      <c r="AC1491" s="208"/>
      <c r="AD1491" s="208"/>
      <c r="AE1491" s="208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8"/>
      <c r="AQ1491" s="208"/>
      <c r="AR1491" s="208"/>
      <c r="AS1491" s="208"/>
      <c r="AT1491" s="208"/>
      <c r="AU1491" s="208"/>
      <c r="AV1491" s="208"/>
      <c r="AW1491" s="208"/>
    </row>
    <row r="1492" spans="1:49" s="207" customFormat="1" x14ac:dyDescent="0.25">
      <c r="A1492" s="47"/>
      <c r="B1492" s="47"/>
      <c r="C1492" s="47"/>
      <c r="D1492" s="208"/>
      <c r="E1492" s="220"/>
      <c r="F1492" s="220"/>
      <c r="G1492" s="220"/>
      <c r="H1492" s="220"/>
      <c r="I1492" s="220"/>
      <c r="J1492" s="220"/>
      <c r="K1492" s="220"/>
      <c r="M1492" s="208"/>
      <c r="N1492" s="208"/>
      <c r="O1492" s="208"/>
      <c r="P1492" s="208"/>
      <c r="Q1492" s="208"/>
      <c r="R1492" s="208"/>
      <c r="S1492" s="208"/>
      <c r="T1492" s="208"/>
      <c r="U1492" s="208"/>
      <c r="V1492" s="208"/>
      <c r="W1492" s="208"/>
      <c r="X1492" s="208"/>
      <c r="Y1492" s="208"/>
      <c r="Z1492" s="208"/>
      <c r="AA1492" s="208"/>
      <c r="AB1492" s="208"/>
      <c r="AC1492" s="208"/>
      <c r="AD1492" s="208"/>
      <c r="AE1492" s="208"/>
      <c r="AF1492" s="208"/>
      <c r="AG1492" s="208"/>
      <c r="AH1492" s="208"/>
      <c r="AI1492" s="208"/>
      <c r="AJ1492" s="208"/>
      <c r="AK1492" s="208"/>
      <c r="AL1492" s="208"/>
      <c r="AM1492" s="208"/>
      <c r="AN1492" s="208"/>
      <c r="AO1492" s="208"/>
      <c r="AP1492" s="208"/>
      <c r="AQ1492" s="208"/>
      <c r="AR1492" s="208"/>
      <c r="AS1492" s="208"/>
      <c r="AT1492" s="208"/>
      <c r="AU1492" s="208"/>
      <c r="AV1492" s="208"/>
      <c r="AW1492" s="208"/>
    </row>
    <row r="1493" spans="1:49" s="207" customFormat="1" x14ac:dyDescent="0.25">
      <c r="A1493" s="47"/>
      <c r="B1493" s="47"/>
      <c r="C1493" s="47"/>
      <c r="D1493" s="208"/>
      <c r="E1493" s="220"/>
      <c r="F1493" s="220"/>
      <c r="G1493" s="220"/>
      <c r="H1493" s="220"/>
      <c r="I1493" s="220"/>
      <c r="J1493" s="220"/>
      <c r="K1493" s="220"/>
      <c r="M1493" s="208"/>
      <c r="N1493" s="208"/>
      <c r="O1493" s="208"/>
      <c r="P1493" s="208"/>
      <c r="Q1493" s="208"/>
      <c r="R1493" s="208"/>
      <c r="S1493" s="208"/>
      <c r="T1493" s="208"/>
      <c r="U1493" s="208"/>
      <c r="V1493" s="208"/>
      <c r="W1493" s="208"/>
      <c r="X1493" s="208"/>
      <c r="Y1493" s="208"/>
      <c r="Z1493" s="208"/>
      <c r="AA1493" s="208"/>
      <c r="AB1493" s="208"/>
      <c r="AC1493" s="208"/>
      <c r="AD1493" s="208"/>
      <c r="AE1493" s="208"/>
      <c r="AF1493" s="208"/>
      <c r="AG1493" s="208"/>
      <c r="AH1493" s="208"/>
      <c r="AI1493" s="208"/>
      <c r="AJ1493" s="208"/>
      <c r="AK1493" s="208"/>
      <c r="AL1493" s="208"/>
      <c r="AM1493" s="208"/>
      <c r="AN1493" s="208"/>
      <c r="AO1493" s="208"/>
      <c r="AP1493" s="208"/>
      <c r="AQ1493" s="208"/>
      <c r="AR1493" s="208"/>
      <c r="AS1493" s="208"/>
      <c r="AT1493" s="208"/>
      <c r="AU1493" s="208"/>
      <c r="AV1493" s="208"/>
      <c r="AW1493" s="208"/>
    </row>
    <row r="1494" spans="1:49" s="207" customFormat="1" x14ac:dyDescent="0.25">
      <c r="A1494" s="47"/>
      <c r="B1494" s="47"/>
      <c r="C1494" s="47"/>
      <c r="D1494" s="208"/>
      <c r="E1494" s="220"/>
      <c r="F1494" s="220"/>
      <c r="G1494" s="220"/>
      <c r="H1494" s="220"/>
      <c r="I1494" s="220"/>
      <c r="J1494" s="220"/>
      <c r="K1494" s="220"/>
      <c r="M1494" s="208"/>
      <c r="N1494" s="208"/>
      <c r="O1494" s="208"/>
      <c r="P1494" s="208"/>
      <c r="Q1494" s="208"/>
      <c r="R1494" s="208"/>
      <c r="S1494" s="208"/>
      <c r="T1494" s="208"/>
      <c r="U1494" s="208"/>
      <c r="V1494" s="208"/>
      <c r="W1494" s="208"/>
      <c r="X1494" s="208"/>
      <c r="Y1494" s="208"/>
      <c r="Z1494" s="208"/>
      <c r="AA1494" s="208"/>
      <c r="AB1494" s="208"/>
      <c r="AC1494" s="208"/>
      <c r="AD1494" s="208"/>
      <c r="AE1494" s="208"/>
      <c r="AF1494" s="208"/>
      <c r="AG1494" s="208"/>
      <c r="AH1494" s="208"/>
      <c r="AI1494" s="208"/>
      <c r="AJ1494" s="208"/>
      <c r="AK1494" s="208"/>
      <c r="AL1494" s="208"/>
      <c r="AM1494" s="208"/>
      <c r="AN1494" s="208"/>
      <c r="AO1494" s="208"/>
      <c r="AP1494" s="208"/>
      <c r="AQ1494" s="208"/>
      <c r="AR1494" s="208"/>
      <c r="AS1494" s="208"/>
      <c r="AT1494" s="208"/>
      <c r="AU1494" s="208"/>
      <c r="AV1494" s="208"/>
      <c r="AW1494" s="208"/>
    </row>
    <row r="1495" spans="1:49" s="207" customFormat="1" x14ac:dyDescent="0.25">
      <c r="A1495" s="47"/>
      <c r="B1495" s="47"/>
      <c r="C1495" s="47"/>
      <c r="D1495" s="208"/>
      <c r="E1495" s="220"/>
      <c r="F1495" s="220"/>
      <c r="G1495" s="220"/>
      <c r="H1495" s="220"/>
      <c r="I1495" s="220"/>
      <c r="J1495" s="220"/>
      <c r="K1495" s="220"/>
      <c r="M1495" s="208"/>
      <c r="N1495" s="208"/>
      <c r="O1495" s="208"/>
      <c r="P1495" s="208"/>
      <c r="Q1495" s="208"/>
      <c r="R1495" s="208"/>
      <c r="S1495" s="208"/>
      <c r="T1495" s="208"/>
      <c r="U1495" s="208"/>
      <c r="V1495" s="208"/>
      <c r="W1495" s="208"/>
      <c r="X1495" s="208"/>
      <c r="Y1495" s="208"/>
      <c r="Z1495" s="208"/>
      <c r="AA1495" s="208"/>
      <c r="AB1495" s="208"/>
      <c r="AC1495" s="208"/>
      <c r="AD1495" s="208"/>
      <c r="AE1495" s="208"/>
      <c r="AF1495" s="208"/>
      <c r="AG1495" s="208"/>
      <c r="AH1495" s="208"/>
      <c r="AI1495" s="208"/>
      <c r="AJ1495" s="208"/>
      <c r="AK1495" s="208"/>
      <c r="AL1495" s="208"/>
      <c r="AM1495" s="208"/>
      <c r="AN1495" s="208"/>
      <c r="AO1495" s="208"/>
      <c r="AP1495" s="208"/>
      <c r="AQ1495" s="208"/>
      <c r="AR1495" s="208"/>
      <c r="AS1495" s="208"/>
      <c r="AT1495" s="208"/>
      <c r="AU1495" s="208"/>
      <c r="AV1495" s="208"/>
      <c r="AW1495" s="208"/>
    </row>
    <row r="1496" spans="1:49" s="207" customFormat="1" x14ac:dyDescent="0.25">
      <c r="A1496" s="47"/>
      <c r="B1496" s="47"/>
      <c r="C1496" s="47"/>
      <c r="D1496" s="208"/>
      <c r="E1496" s="220"/>
      <c r="F1496" s="220"/>
      <c r="G1496" s="220"/>
      <c r="H1496" s="220"/>
      <c r="I1496" s="220"/>
      <c r="J1496" s="220"/>
      <c r="K1496" s="220"/>
      <c r="M1496" s="208"/>
      <c r="N1496" s="208"/>
      <c r="O1496" s="208"/>
      <c r="P1496" s="208"/>
      <c r="Q1496" s="208"/>
      <c r="R1496" s="208"/>
      <c r="S1496" s="208"/>
      <c r="T1496" s="208"/>
      <c r="U1496" s="208"/>
      <c r="V1496" s="208"/>
      <c r="W1496" s="208"/>
      <c r="X1496" s="208"/>
      <c r="Y1496" s="208"/>
      <c r="Z1496" s="208"/>
      <c r="AA1496" s="208"/>
      <c r="AB1496" s="208"/>
      <c r="AC1496" s="208"/>
      <c r="AD1496" s="208"/>
      <c r="AE1496" s="208"/>
      <c r="AF1496" s="208"/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8"/>
      <c r="AQ1496" s="208"/>
      <c r="AR1496" s="208"/>
      <c r="AS1496" s="208"/>
      <c r="AT1496" s="208"/>
      <c r="AU1496" s="208"/>
      <c r="AV1496" s="208"/>
      <c r="AW1496" s="208"/>
    </row>
    <row r="1497" spans="1:49" s="207" customFormat="1" x14ac:dyDescent="0.25">
      <c r="A1497" s="47"/>
      <c r="B1497" s="47"/>
      <c r="C1497" s="47"/>
      <c r="D1497" s="208"/>
      <c r="E1497" s="220"/>
      <c r="F1497" s="220"/>
      <c r="G1497" s="220"/>
      <c r="H1497" s="220"/>
      <c r="I1497" s="220"/>
      <c r="J1497" s="220"/>
      <c r="K1497" s="220"/>
      <c r="M1497" s="208"/>
      <c r="N1497" s="208"/>
      <c r="O1497" s="208"/>
      <c r="P1497" s="208"/>
      <c r="Q1497" s="208"/>
      <c r="R1497" s="208"/>
      <c r="S1497" s="208"/>
      <c r="T1497" s="208"/>
      <c r="U1497" s="208"/>
      <c r="V1497" s="208"/>
      <c r="W1497" s="208"/>
      <c r="X1497" s="208"/>
      <c r="Y1497" s="208"/>
      <c r="Z1497" s="208"/>
      <c r="AA1497" s="208"/>
      <c r="AB1497" s="208"/>
      <c r="AC1497" s="208"/>
      <c r="AD1497" s="208"/>
      <c r="AE1497" s="208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8"/>
      <c r="AQ1497" s="208"/>
      <c r="AR1497" s="208"/>
      <c r="AS1497" s="208"/>
      <c r="AT1497" s="208"/>
      <c r="AU1497" s="208"/>
      <c r="AV1497" s="208"/>
      <c r="AW1497" s="208"/>
    </row>
    <row r="1498" spans="1:49" s="207" customFormat="1" x14ac:dyDescent="0.25">
      <c r="A1498" s="47"/>
      <c r="B1498" s="47"/>
      <c r="C1498" s="47"/>
      <c r="D1498" s="208"/>
      <c r="E1498" s="220"/>
      <c r="F1498" s="220"/>
      <c r="G1498" s="220"/>
      <c r="H1498" s="220"/>
      <c r="I1498" s="220"/>
      <c r="J1498" s="220"/>
      <c r="K1498" s="220"/>
      <c r="M1498" s="208"/>
      <c r="N1498" s="208"/>
      <c r="O1498" s="208"/>
      <c r="P1498" s="208"/>
      <c r="Q1498" s="208"/>
      <c r="R1498" s="208"/>
      <c r="S1498" s="208"/>
      <c r="T1498" s="208"/>
      <c r="U1498" s="208"/>
      <c r="V1498" s="208"/>
      <c r="W1498" s="208"/>
      <c r="X1498" s="208"/>
      <c r="Y1498" s="208"/>
      <c r="Z1498" s="208"/>
      <c r="AA1498" s="208"/>
      <c r="AB1498" s="208"/>
      <c r="AC1498" s="208"/>
      <c r="AD1498" s="208"/>
      <c r="AE1498" s="208"/>
      <c r="AF1498" s="208"/>
      <c r="AG1498" s="208"/>
      <c r="AH1498" s="208"/>
      <c r="AI1498" s="208"/>
      <c r="AJ1498" s="208"/>
      <c r="AK1498" s="208"/>
      <c r="AL1498" s="208"/>
      <c r="AM1498" s="208"/>
      <c r="AN1498" s="208"/>
      <c r="AO1498" s="208"/>
      <c r="AP1498" s="208"/>
      <c r="AQ1498" s="208"/>
      <c r="AR1498" s="208"/>
      <c r="AS1498" s="208"/>
      <c r="AT1498" s="208"/>
      <c r="AU1498" s="208"/>
      <c r="AV1498" s="208"/>
      <c r="AW1498" s="208"/>
    </row>
    <row r="1499" spans="1:49" s="207" customFormat="1" x14ac:dyDescent="0.25">
      <c r="A1499" s="47"/>
      <c r="B1499" s="47"/>
      <c r="C1499" s="47"/>
      <c r="D1499" s="208"/>
      <c r="E1499" s="220"/>
      <c r="F1499" s="220"/>
      <c r="G1499" s="220"/>
      <c r="H1499" s="220"/>
      <c r="I1499" s="220"/>
      <c r="J1499" s="220"/>
      <c r="K1499" s="220"/>
      <c r="M1499" s="208"/>
      <c r="N1499" s="208"/>
      <c r="O1499" s="208"/>
      <c r="P1499" s="208"/>
      <c r="Q1499" s="208"/>
      <c r="R1499" s="208"/>
      <c r="S1499" s="208"/>
      <c r="T1499" s="208"/>
      <c r="U1499" s="208"/>
      <c r="V1499" s="208"/>
      <c r="W1499" s="208"/>
      <c r="X1499" s="208"/>
      <c r="Y1499" s="208"/>
      <c r="Z1499" s="208"/>
      <c r="AA1499" s="208"/>
      <c r="AB1499" s="208"/>
      <c r="AC1499" s="208"/>
      <c r="AD1499" s="208"/>
      <c r="AE1499" s="208"/>
      <c r="AF1499" s="208"/>
      <c r="AG1499" s="208"/>
      <c r="AH1499" s="208"/>
      <c r="AI1499" s="208"/>
      <c r="AJ1499" s="208"/>
      <c r="AK1499" s="208"/>
      <c r="AL1499" s="208"/>
      <c r="AM1499" s="208"/>
      <c r="AN1499" s="208"/>
      <c r="AO1499" s="208"/>
      <c r="AP1499" s="208"/>
      <c r="AQ1499" s="208"/>
      <c r="AR1499" s="208"/>
      <c r="AS1499" s="208"/>
      <c r="AT1499" s="208"/>
      <c r="AU1499" s="208"/>
      <c r="AV1499" s="208"/>
      <c r="AW1499" s="208"/>
    </row>
    <row r="1500" spans="1:49" s="207" customFormat="1" x14ac:dyDescent="0.25">
      <c r="A1500" s="47"/>
      <c r="B1500" s="47"/>
      <c r="C1500" s="47"/>
      <c r="D1500" s="208"/>
      <c r="E1500" s="220"/>
      <c r="F1500" s="220"/>
      <c r="G1500" s="220"/>
      <c r="H1500" s="220"/>
      <c r="I1500" s="220"/>
      <c r="J1500" s="220"/>
      <c r="K1500" s="220"/>
      <c r="M1500" s="208"/>
      <c r="N1500" s="208"/>
      <c r="O1500" s="208"/>
      <c r="P1500" s="208"/>
      <c r="Q1500" s="208"/>
      <c r="R1500" s="208"/>
      <c r="S1500" s="208"/>
      <c r="T1500" s="208"/>
      <c r="U1500" s="208"/>
      <c r="V1500" s="208"/>
      <c r="W1500" s="208"/>
      <c r="X1500" s="208"/>
      <c r="Y1500" s="208"/>
      <c r="Z1500" s="208"/>
      <c r="AA1500" s="208"/>
      <c r="AB1500" s="208"/>
      <c r="AC1500" s="208"/>
      <c r="AD1500" s="208"/>
      <c r="AE1500" s="208"/>
      <c r="AF1500" s="208"/>
      <c r="AG1500" s="208"/>
      <c r="AH1500" s="208"/>
      <c r="AI1500" s="208"/>
      <c r="AJ1500" s="208"/>
      <c r="AK1500" s="208"/>
      <c r="AL1500" s="208"/>
      <c r="AM1500" s="208"/>
      <c r="AN1500" s="208"/>
      <c r="AO1500" s="208"/>
      <c r="AP1500" s="208"/>
      <c r="AQ1500" s="208"/>
      <c r="AR1500" s="208"/>
      <c r="AS1500" s="208"/>
      <c r="AT1500" s="208"/>
      <c r="AU1500" s="208"/>
      <c r="AV1500" s="208"/>
      <c r="AW1500" s="208"/>
    </row>
    <row r="1501" spans="1:49" s="207" customFormat="1" x14ac:dyDescent="0.25">
      <c r="A1501" s="47"/>
      <c r="B1501" s="47"/>
      <c r="C1501" s="47"/>
      <c r="D1501" s="208"/>
      <c r="E1501" s="220"/>
      <c r="F1501" s="220"/>
      <c r="G1501" s="220"/>
      <c r="H1501" s="220"/>
      <c r="I1501" s="220"/>
      <c r="J1501" s="220"/>
      <c r="K1501" s="220"/>
      <c r="M1501" s="208"/>
      <c r="N1501" s="208"/>
      <c r="O1501" s="208"/>
      <c r="P1501" s="208"/>
      <c r="Q1501" s="208"/>
      <c r="R1501" s="208"/>
      <c r="S1501" s="208"/>
      <c r="T1501" s="208"/>
      <c r="U1501" s="208"/>
      <c r="V1501" s="208"/>
      <c r="W1501" s="208"/>
      <c r="X1501" s="208"/>
      <c r="Y1501" s="208"/>
      <c r="Z1501" s="208"/>
      <c r="AA1501" s="208"/>
      <c r="AB1501" s="208"/>
      <c r="AC1501" s="208"/>
      <c r="AD1501" s="208"/>
      <c r="AE1501" s="208"/>
      <c r="AF1501" s="208"/>
      <c r="AG1501" s="208"/>
      <c r="AH1501" s="208"/>
      <c r="AI1501" s="208"/>
      <c r="AJ1501" s="208"/>
      <c r="AK1501" s="208"/>
      <c r="AL1501" s="208"/>
      <c r="AM1501" s="208"/>
      <c r="AN1501" s="208"/>
      <c r="AO1501" s="208"/>
      <c r="AP1501" s="208"/>
      <c r="AQ1501" s="208"/>
      <c r="AR1501" s="208"/>
      <c r="AS1501" s="208"/>
      <c r="AT1501" s="208"/>
      <c r="AU1501" s="208"/>
      <c r="AV1501" s="208"/>
      <c r="AW1501" s="208"/>
    </row>
    <row r="1502" spans="1:49" s="207" customFormat="1" x14ac:dyDescent="0.25">
      <c r="A1502" s="47"/>
      <c r="B1502" s="47"/>
      <c r="C1502" s="47"/>
      <c r="D1502" s="208"/>
      <c r="E1502" s="220"/>
      <c r="F1502" s="220"/>
      <c r="G1502" s="220"/>
      <c r="H1502" s="220"/>
      <c r="I1502" s="220"/>
      <c r="J1502" s="220"/>
      <c r="K1502" s="220"/>
      <c r="M1502" s="208"/>
      <c r="N1502" s="208"/>
      <c r="O1502" s="208"/>
      <c r="P1502" s="208"/>
      <c r="Q1502" s="208"/>
      <c r="R1502" s="208"/>
      <c r="S1502" s="208"/>
      <c r="T1502" s="208"/>
      <c r="U1502" s="208"/>
      <c r="V1502" s="208"/>
      <c r="W1502" s="208"/>
      <c r="X1502" s="208"/>
      <c r="Y1502" s="208"/>
      <c r="Z1502" s="208"/>
      <c r="AA1502" s="208"/>
      <c r="AB1502" s="208"/>
      <c r="AC1502" s="208"/>
      <c r="AD1502" s="208"/>
      <c r="AE1502" s="208"/>
      <c r="AF1502" s="208"/>
      <c r="AG1502" s="208"/>
      <c r="AH1502" s="208"/>
      <c r="AI1502" s="208"/>
      <c r="AJ1502" s="208"/>
      <c r="AK1502" s="208"/>
      <c r="AL1502" s="208"/>
      <c r="AM1502" s="208"/>
      <c r="AN1502" s="208"/>
      <c r="AO1502" s="208"/>
      <c r="AP1502" s="208"/>
      <c r="AQ1502" s="208"/>
      <c r="AR1502" s="208"/>
      <c r="AS1502" s="208"/>
      <c r="AT1502" s="208"/>
      <c r="AU1502" s="208"/>
      <c r="AV1502" s="208"/>
      <c r="AW1502" s="208"/>
    </row>
    <row r="1503" spans="1:49" s="207" customFormat="1" x14ac:dyDescent="0.25">
      <c r="A1503" s="47"/>
      <c r="B1503" s="47"/>
      <c r="C1503" s="47"/>
      <c r="D1503" s="208"/>
      <c r="E1503" s="220"/>
      <c r="F1503" s="220"/>
      <c r="G1503" s="220"/>
      <c r="H1503" s="220"/>
      <c r="I1503" s="220"/>
      <c r="J1503" s="220"/>
      <c r="K1503" s="220"/>
      <c r="M1503" s="208"/>
      <c r="N1503" s="208"/>
      <c r="O1503" s="208"/>
      <c r="P1503" s="208"/>
      <c r="Q1503" s="208"/>
      <c r="R1503" s="208"/>
      <c r="S1503" s="208"/>
      <c r="T1503" s="208"/>
      <c r="U1503" s="208"/>
      <c r="V1503" s="208"/>
      <c r="W1503" s="208"/>
      <c r="X1503" s="208"/>
      <c r="Y1503" s="208"/>
      <c r="Z1503" s="208"/>
      <c r="AA1503" s="208"/>
      <c r="AB1503" s="208"/>
      <c r="AC1503" s="208"/>
      <c r="AD1503" s="208"/>
      <c r="AE1503" s="208"/>
      <c r="AF1503" s="208"/>
      <c r="AG1503" s="208"/>
      <c r="AH1503" s="208"/>
      <c r="AI1503" s="208"/>
      <c r="AJ1503" s="208"/>
      <c r="AK1503" s="208"/>
      <c r="AL1503" s="208"/>
      <c r="AM1503" s="208"/>
      <c r="AN1503" s="208"/>
      <c r="AO1503" s="208"/>
      <c r="AP1503" s="208"/>
      <c r="AQ1503" s="208"/>
      <c r="AR1503" s="208"/>
      <c r="AS1503" s="208"/>
      <c r="AT1503" s="208"/>
      <c r="AU1503" s="208"/>
      <c r="AV1503" s="208"/>
      <c r="AW1503" s="208"/>
    </row>
    <row r="1504" spans="1:49" s="207" customFormat="1" x14ac:dyDescent="0.25">
      <c r="A1504" s="47"/>
      <c r="B1504" s="47"/>
      <c r="C1504" s="47"/>
      <c r="D1504" s="208"/>
      <c r="E1504" s="220"/>
      <c r="F1504" s="220"/>
      <c r="G1504" s="220"/>
      <c r="H1504" s="220"/>
      <c r="I1504" s="220"/>
      <c r="J1504" s="220"/>
      <c r="K1504" s="220"/>
      <c r="M1504" s="208"/>
      <c r="N1504" s="208"/>
      <c r="O1504" s="208"/>
      <c r="P1504" s="208"/>
      <c r="Q1504" s="208"/>
      <c r="R1504" s="208"/>
      <c r="S1504" s="208"/>
      <c r="T1504" s="208"/>
      <c r="U1504" s="208"/>
      <c r="V1504" s="208"/>
      <c r="W1504" s="208"/>
      <c r="X1504" s="208"/>
      <c r="Y1504" s="208"/>
      <c r="Z1504" s="208"/>
      <c r="AA1504" s="208"/>
      <c r="AB1504" s="208"/>
      <c r="AC1504" s="208"/>
      <c r="AD1504" s="208"/>
      <c r="AE1504" s="208"/>
      <c r="AF1504" s="208"/>
      <c r="AG1504" s="208"/>
      <c r="AH1504" s="208"/>
      <c r="AI1504" s="208"/>
      <c r="AJ1504" s="208"/>
      <c r="AK1504" s="208"/>
      <c r="AL1504" s="208"/>
      <c r="AM1504" s="208"/>
      <c r="AN1504" s="208"/>
      <c r="AO1504" s="208"/>
      <c r="AP1504" s="208"/>
      <c r="AQ1504" s="208"/>
      <c r="AR1504" s="208"/>
      <c r="AS1504" s="208"/>
      <c r="AT1504" s="208"/>
      <c r="AU1504" s="208"/>
      <c r="AV1504" s="208"/>
      <c r="AW1504" s="208"/>
    </row>
  </sheetData>
  <sheetProtection password="CF66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K145"/>
  <sheetViews>
    <sheetView showGridLines="0" topLeftCell="E1" zoomScaleNormal="100" workbookViewId="0">
      <selection activeCell="F47" sqref="F47"/>
    </sheetView>
  </sheetViews>
  <sheetFormatPr baseColWidth="10" defaultRowHeight="15" x14ac:dyDescent="0.25"/>
  <cols>
    <col min="1" max="1" width="3.140625" style="208" customWidth="1"/>
    <col min="2" max="2" width="3.7109375" style="208" customWidth="1"/>
    <col min="3" max="3" width="3.42578125" style="208" bestFit="1" customWidth="1"/>
    <col min="4" max="4" width="5.5703125" style="208" bestFit="1" customWidth="1"/>
    <col min="5" max="5" width="45" style="207" customWidth="1"/>
    <col min="6" max="7" width="43.85546875" style="207" customWidth="1"/>
    <col min="8" max="11" width="25.42578125" style="207" customWidth="1"/>
    <col min="12" max="12" width="4.42578125" style="207" customWidth="1"/>
    <col min="13" max="16384" width="11.42578125" style="207"/>
  </cols>
  <sheetData>
    <row r="1" spans="4:11" ht="18.75" x14ac:dyDescent="0.3">
      <c r="E1" s="337" t="s">
        <v>1750</v>
      </c>
      <c r="H1" s="208"/>
      <c r="I1" s="208"/>
      <c r="J1" s="208"/>
      <c r="K1" s="208"/>
    </row>
    <row r="2" spans="4:11" x14ac:dyDescent="0.25">
      <c r="H2" s="582">
        <f>zonas!R4</f>
        <v>3</v>
      </c>
      <c r="I2" s="582">
        <f>zonas!S4</f>
        <v>4</v>
      </c>
      <c r="J2" s="582">
        <f>zonas!T4</f>
        <v>5</v>
      </c>
      <c r="K2" s="582">
        <f>zonas!U4</f>
        <v>6</v>
      </c>
    </row>
    <row r="3" spans="4:11" ht="15.75" x14ac:dyDescent="0.25">
      <c r="E3" s="338" t="s">
        <v>391</v>
      </c>
      <c r="H3" s="213" t="s">
        <v>194</v>
      </c>
      <c r="I3" s="582"/>
      <c r="J3" s="582"/>
      <c r="K3" s="582"/>
    </row>
    <row r="4" spans="4:11" ht="18.75" x14ac:dyDescent="0.3">
      <c r="E4" s="570" t="s">
        <v>50</v>
      </c>
      <c r="F4" s="29">
        <f>VLOOKUP(E4,zonas!$P$6:$Q$14,2,FALSE)</f>
        <v>4</v>
      </c>
      <c r="G4" s="30"/>
      <c r="H4" s="30">
        <f>VLOOKUP($E4,zonas!$P$6:$U$14,cultura!H$2,FALSE)</f>
        <v>14</v>
      </c>
      <c r="I4" s="30">
        <f>VLOOKUP($E4,zonas!$P$6:$U$14,cultura!I$2,FALSE)</f>
        <v>15</v>
      </c>
      <c r="J4" s="30">
        <f>VLOOKUP($E4,zonas!$P$6:$U$14,cultura!J$2,FALSE)</f>
        <v>16</v>
      </c>
      <c r="K4" s="30">
        <f>VLOOKUP($E4,zonas!$P$6:$U$14,cultura!K$2,FALSE)</f>
        <v>17</v>
      </c>
    </row>
    <row r="5" spans="4:11" x14ac:dyDescent="0.25">
      <c r="E5" s="585"/>
      <c r="F5" s="212" t="s">
        <v>41</v>
      </c>
      <c r="G5" s="31" t="str">
        <f>F4&amp;"_0"</f>
        <v>4_0</v>
      </c>
      <c r="H5" s="31" t="str">
        <f>IF(LEN(H4)&gt;0,$F$4&amp;"_"&amp;H4,0/0)</f>
        <v>4_14</v>
      </c>
      <c r="I5" s="31" t="str">
        <f>IF(LEN(I4)&gt;0,$F$4&amp;"_"&amp;I4,0/0)</f>
        <v>4_15</v>
      </c>
      <c r="J5" s="31" t="str">
        <f>IF(LEN(J4)&gt;0,$F$4&amp;"_"&amp;J4,0/0)</f>
        <v>4_16</v>
      </c>
      <c r="K5" s="31" t="str">
        <f>IF(LEN(K4)&gt;0,$F$4&amp;"_"&amp;K4,0/0)</f>
        <v>4_17</v>
      </c>
    </row>
    <row r="6" spans="4:11" x14ac:dyDescent="0.25">
      <c r="E6" s="585"/>
      <c r="F6" s="208"/>
      <c r="G6" s="208"/>
      <c r="H6" s="208"/>
      <c r="I6" s="208"/>
      <c r="J6" s="208"/>
      <c r="K6" s="208"/>
    </row>
    <row r="7" spans="4:11" ht="18.75" x14ac:dyDescent="0.25">
      <c r="D7" s="214"/>
      <c r="E7" s="483" t="s">
        <v>638</v>
      </c>
      <c r="F7" s="216" t="s">
        <v>394</v>
      </c>
      <c r="G7" s="32" t="str">
        <f>"Macrodistrito "&amp;E4</f>
        <v>Macrodistrito San Antonio</v>
      </c>
      <c r="H7" s="33" t="str">
        <f>IFERROR(IF(LEN(H4)&gt;0,"Distrito "&amp;H4,""),"")</f>
        <v>Distrito 14</v>
      </c>
      <c r="I7" s="33" t="str">
        <f t="shared" ref="I7:K7" si="0">IFERROR(IF(LEN(I4)&gt;0,"Distrito "&amp;I4,""),"")</f>
        <v>Distrito 15</v>
      </c>
      <c r="J7" s="33" t="str">
        <f t="shared" si="0"/>
        <v>Distrito 16</v>
      </c>
      <c r="K7" s="33" t="str">
        <f t="shared" si="0"/>
        <v>Distrito 17</v>
      </c>
    </row>
    <row r="8" spans="4:11" ht="21" x14ac:dyDescent="0.25">
      <c r="D8" s="214"/>
      <c r="E8" s="581">
        <v>2015</v>
      </c>
      <c r="F8" s="216"/>
      <c r="G8" s="32"/>
      <c r="H8" s="325"/>
      <c r="I8" s="325"/>
      <c r="J8" s="325"/>
      <c r="K8" s="325"/>
    </row>
    <row r="9" spans="4:11" ht="37.5" x14ac:dyDescent="0.25">
      <c r="D9" s="214"/>
      <c r="E9" s="580" t="s">
        <v>1803</v>
      </c>
      <c r="F9" s="216"/>
      <c r="G9" s="32"/>
      <c r="H9" s="325"/>
      <c r="I9" s="325"/>
      <c r="J9" s="325"/>
      <c r="K9" s="325"/>
    </row>
    <row r="10" spans="4:11" ht="21" x14ac:dyDescent="0.25">
      <c r="D10" s="214"/>
      <c r="E10" s="581"/>
      <c r="F10" s="216"/>
      <c r="G10" s="32"/>
      <c r="H10" s="325"/>
      <c r="I10" s="325"/>
      <c r="J10" s="325"/>
      <c r="K10" s="325"/>
    </row>
    <row r="11" spans="4:11" ht="31.5" x14ac:dyDescent="0.25">
      <c r="D11" s="214">
        <v>2</v>
      </c>
      <c r="E11" s="251" t="s">
        <v>1804</v>
      </c>
      <c r="F11" s="573">
        <f>IFERROR(VLOOKUP(F$5,cult!$E$299:$W$327,cultura!$D11,FALSE),"")</f>
        <v>29.341957102531474</v>
      </c>
      <c r="G11" s="574">
        <f>IFERROR(VLOOKUP(G$5,cult!$E$299:$W$327,cultura!$D11,FALSE),"")</f>
        <v>31.427388734063992</v>
      </c>
      <c r="H11" s="575">
        <f>IFERROR(VLOOKUP(H$5,cult!$E$299:$W$327,cultura!$D11,FALSE),"")</f>
        <v>40.394307532106893</v>
      </c>
      <c r="I11" s="575">
        <f>IFERROR(VLOOKUP(I$5,cult!$E$299:$W$327,cultura!$D11,FALSE),"")</f>
        <v>28.394124442977382</v>
      </c>
      <c r="J11" s="575">
        <f>IFERROR(VLOOKUP(J$5,cult!$E$299:$W$327,cultura!$D11,FALSE),"")</f>
        <v>31.20050282840981</v>
      </c>
      <c r="K11" s="575">
        <f>IFERROR(VLOOKUP(K$5,cult!$E$299:$W$327,cultura!$D11,FALSE),"")</f>
        <v>26.021126760563334</v>
      </c>
    </row>
    <row r="12" spans="4:11" ht="15.75" x14ac:dyDescent="0.25">
      <c r="D12" s="214"/>
      <c r="E12" s="251"/>
      <c r="F12" s="234"/>
      <c r="G12" s="183"/>
      <c r="H12" s="160"/>
      <c r="I12" s="160"/>
      <c r="J12" s="160"/>
      <c r="K12" s="160"/>
    </row>
    <row r="13" spans="4:11" ht="47.25" x14ac:dyDescent="0.25">
      <c r="D13" s="214"/>
      <c r="E13" s="251" t="s">
        <v>1800</v>
      </c>
      <c r="F13" s="234"/>
      <c r="G13" s="183"/>
      <c r="H13" s="160"/>
      <c r="I13" s="160"/>
      <c r="J13" s="160"/>
      <c r="K13" s="160"/>
    </row>
    <row r="14" spans="4:11" ht="15.75" x14ac:dyDescent="0.25">
      <c r="D14" s="214">
        <v>3</v>
      </c>
      <c r="E14" s="576" t="s">
        <v>1792</v>
      </c>
      <c r="F14" s="573">
        <f>IFERROR(VLOOKUP(F$5,cult!$E$299:$W$327,cultura!$D14,FALSE),"")</f>
        <v>15.553168361743833</v>
      </c>
      <c r="G14" s="574">
        <f>IFERROR(VLOOKUP(G$5,cult!$E$299:$W$327,cultura!$D14,FALSE),"")</f>
        <v>15.626014254669517</v>
      </c>
      <c r="H14" s="575">
        <f>IFERROR(VLOOKUP(H$5,cult!$E$299:$W$327,cultura!$D14,FALSE),"")</f>
        <v>18.029509049689679</v>
      </c>
      <c r="I14" s="575">
        <f>IFERROR(VLOOKUP(I$5,cult!$E$299:$W$327,cultura!$D14,FALSE),"")</f>
        <v>7.9808721241305518</v>
      </c>
      <c r="J14" s="575">
        <f>IFERROR(VLOOKUP(J$5,cult!$E$299:$W$327,cultura!$D14,FALSE),"")</f>
        <v>10.439182614336675</v>
      </c>
      <c r="K14" s="575">
        <f>IFERROR(VLOOKUP(K$5,cult!$E$299:$W$327,cultura!$D14,FALSE),"")</f>
        <v>26.362160908880128</v>
      </c>
    </row>
    <row r="15" spans="4:11" ht="15.75" x14ac:dyDescent="0.25">
      <c r="D15" s="214">
        <v>4</v>
      </c>
      <c r="E15" s="576" t="s">
        <v>1793</v>
      </c>
      <c r="F15" s="573">
        <f>IFERROR(VLOOKUP(F$5,cult!$E$299:$W$327,cultura!$D15,FALSE),"")</f>
        <v>50.361678847927109</v>
      </c>
      <c r="G15" s="574">
        <f>IFERROR(VLOOKUP(G$5,cult!$E$299:$W$327,cultura!$D15,FALSE),"")</f>
        <v>48.471401937304535</v>
      </c>
      <c r="H15" s="575">
        <f>IFERROR(VLOOKUP(H$5,cult!$E$299:$W$327,cultura!$D15,FALSE),"")</f>
        <v>45.552458468056628</v>
      </c>
      <c r="I15" s="575">
        <f>IFERROR(VLOOKUP(I$5,cult!$E$299:$W$327,cultura!$D15,FALSE),"")</f>
        <v>59.016853932584269</v>
      </c>
      <c r="J15" s="575">
        <f>IFERROR(VLOOKUP(J$5,cult!$E$299:$W$327,cultura!$D15,FALSE),"")</f>
        <v>54.54427505676292</v>
      </c>
      <c r="K15" s="575">
        <f>IFERROR(VLOOKUP(K$5,cult!$E$299:$W$327,cultura!$D15,FALSE),"")</f>
        <v>34.17574773939252</v>
      </c>
    </row>
    <row r="16" spans="4:11" ht="15.75" x14ac:dyDescent="0.25">
      <c r="D16" s="214">
        <v>5</v>
      </c>
      <c r="E16" s="576" t="s">
        <v>1794</v>
      </c>
      <c r="F16" s="573">
        <f>IFERROR(VLOOKUP(F$5,cult!$E$299:$W$327,cultura!$D16,FALSE),"")</f>
        <v>20.48085442659335</v>
      </c>
      <c r="G16" s="574">
        <f>IFERROR(VLOOKUP(G$5,cult!$E$299:$W$327,cultura!$D16,FALSE),"")</f>
        <v>24.111865607800077</v>
      </c>
      <c r="H16" s="575">
        <f>IFERROR(VLOOKUP(H$5,cult!$E$299:$W$327,cultura!$D16,FALSE),"")</f>
        <v>23.687516259709369</v>
      </c>
      <c r="I16" s="575">
        <f>IFERROR(VLOOKUP(I$5,cult!$E$299:$W$327,cultura!$D16,FALSE),"")</f>
        <v>26.464686998394864</v>
      </c>
      <c r="J16" s="575">
        <f>IFERROR(VLOOKUP(J$5,cult!$E$299:$W$327,cultura!$D16,FALSE),"")</f>
        <v>22.035679532922476</v>
      </c>
      <c r="K16" s="575">
        <f>IFERROR(VLOOKUP(K$5,cult!$E$299:$W$327,cultura!$D16,FALSE),"")</f>
        <v>23.587603369657621</v>
      </c>
    </row>
    <row r="17" spans="4:11" ht="15.75" x14ac:dyDescent="0.25">
      <c r="D17" s="214">
        <v>6</v>
      </c>
      <c r="E17" s="576" t="s">
        <v>1795</v>
      </c>
      <c r="F17" s="573">
        <f>IFERROR(VLOOKUP(F$5,cult!$E$299:$W$327,cultura!$D17,FALSE),"")</f>
        <v>13.604298363735719</v>
      </c>
      <c r="G17" s="574">
        <f>IFERROR(VLOOKUP(G$5,cult!$E$299:$W$327,cultura!$D17,FALSE),"")</f>
        <v>11.790718200225866</v>
      </c>
      <c r="H17" s="575">
        <f>IFERROR(VLOOKUP(H$5,cult!$E$299:$W$327,cultura!$D17,FALSE),"")</f>
        <v>12.73051622254432</v>
      </c>
      <c r="I17" s="575">
        <f>IFERROR(VLOOKUP(I$5,cult!$E$299:$W$327,cultura!$D17,FALSE),"")</f>
        <v>6.5375869448903154</v>
      </c>
      <c r="J17" s="575">
        <f>IFERROR(VLOOKUP(J$5,cult!$E$299:$W$327,cultura!$D17,FALSE),"")</f>
        <v>12.980862795977934</v>
      </c>
      <c r="K17" s="575">
        <f>IFERROR(VLOOKUP(K$5,cult!$E$299:$W$327,cultura!$D17,FALSE),"")</f>
        <v>15.874487982069727</v>
      </c>
    </row>
    <row r="18" spans="4:11" ht="15.75" x14ac:dyDescent="0.25">
      <c r="D18" s="214"/>
      <c r="E18" s="251"/>
      <c r="F18" s="234"/>
      <c r="G18" s="183"/>
      <c r="H18" s="160"/>
      <c r="I18" s="160"/>
      <c r="J18" s="160"/>
      <c r="K18" s="160"/>
    </row>
    <row r="19" spans="4:11" ht="47.25" x14ac:dyDescent="0.25">
      <c r="D19" s="214"/>
      <c r="E19" s="251" t="s">
        <v>1827</v>
      </c>
      <c r="F19" s="234"/>
      <c r="G19" s="183"/>
      <c r="H19" s="160"/>
      <c r="I19" s="160"/>
      <c r="J19" s="160"/>
      <c r="K19" s="160"/>
    </row>
    <row r="20" spans="4:11" ht="15.75" x14ac:dyDescent="0.25">
      <c r="D20" s="214">
        <v>7</v>
      </c>
      <c r="E20" s="576" t="s">
        <v>1799</v>
      </c>
      <c r="F20" s="573">
        <f>IFERROR(VLOOKUP(F$5,cult!$E$299:$W$327,cultura!$D20,FALSE),"")</f>
        <v>45.125859236734591</v>
      </c>
      <c r="G20" s="574">
        <f>IFERROR(VLOOKUP(G$5,cult!$E$299:$W$327,cultura!$D20,FALSE),"")</f>
        <v>48.966669912573998</v>
      </c>
      <c r="H20" s="575">
        <f>IFERROR(VLOOKUP(H$5,cult!$E$299:$W$327,cultura!$D20,FALSE),"")</f>
        <v>51.99444637278723</v>
      </c>
      <c r="I20" s="575">
        <f>IFERROR(VLOOKUP(I$5,cult!$E$299:$W$327,cultura!$D20,FALSE),"")</f>
        <v>42.28090443967649</v>
      </c>
      <c r="J20" s="575">
        <f>IFERROR(VLOOKUP(J$5,cult!$E$299:$W$327,cultura!$D20,FALSE),"")</f>
        <v>52.462602137020767</v>
      </c>
      <c r="K20" s="575">
        <f>IFERROR(VLOOKUP(K$5,cult!$E$299:$W$327,cultura!$D20,FALSE),"")</f>
        <v>50.309859154929526</v>
      </c>
    </row>
    <row r="21" spans="4:11" ht="15.75" x14ac:dyDescent="0.25">
      <c r="D21" s="214">
        <v>8</v>
      </c>
      <c r="E21" s="576" t="s">
        <v>1805</v>
      </c>
      <c r="F21" s="573">
        <f>IFERROR(VLOOKUP(F$5,cult!$E$299:$W$327,cultura!$D21,FALSE),"")</f>
        <v>18.818510815484661</v>
      </c>
      <c r="G21" s="574">
        <f>IFERROR(VLOOKUP(G$5,cult!$E$299:$W$327,cultura!$D21,FALSE),"")</f>
        <v>20.686897041399639</v>
      </c>
      <c r="H21" s="575">
        <f>IFERROR(VLOOKUP(H$5,cult!$E$299:$W$327,cultura!$D21,FALSE),"")</f>
        <v>20.867754251995837</v>
      </c>
      <c r="I21" s="575">
        <f>IFERROR(VLOOKUP(I$5,cult!$E$299:$W$327,cultura!$D21,FALSE),"")</f>
        <v>20.424492490509984</v>
      </c>
      <c r="J21" s="575">
        <f>IFERROR(VLOOKUP(J$5,cult!$E$299:$W$327,cultura!$D21,FALSE),"")</f>
        <v>21.910747957259584</v>
      </c>
      <c r="K21" s="575">
        <f>IFERROR(VLOOKUP(K$5,cult!$E$299:$W$327,cultura!$D21,FALSE),"")</f>
        <v>19.816901408450676</v>
      </c>
    </row>
    <row r="22" spans="4:11" ht="15.75" x14ac:dyDescent="0.25">
      <c r="D22" s="214">
        <v>9</v>
      </c>
      <c r="E22" s="576" t="s">
        <v>1806</v>
      </c>
      <c r="F22" s="573">
        <f>IFERROR(VLOOKUP(F$5,cult!$E$299:$W$327,cultura!$D22,FALSE),"")</f>
        <v>15.363140159618164</v>
      </c>
      <c r="G22" s="574">
        <f>IFERROR(VLOOKUP(G$5,cult!$E$299:$W$327,cultura!$D22,FALSE),"")</f>
        <v>13.468453201158667</v>
      </c>
      <c r="H22" s="575">
        <f>IFERROR(VLOOKUP(H$5,cult!$E$299:$W$327,cultura!$D22,FALSE),"")</f>
        <v>11.508503991669562</v>
      </c>
      <c r="I22" s="575">
        <f>IFERROR(VLOOKUP(I$5,cult!$E$299:$W$327,cultura!$D22,FALSE),"")</f>
        <v>17.800957253672223</v>
      </c>
      <c r="J22" s="575">
        <f>IFERROR(VLOOKUP(J$5,cult!$E$299:$W$327,cultura!$D22,FALSE),"")</f>
        <v>10.587052168447514</v>
      </c>
      <c r="K22" s="575">
        <f>IFERROR(VLOOKUP(K$5,cult!$E$299:$W$327,cultura!$D22,FALSE),"")</f>
        <v>13.084507042253508</v>
      </c>
    </row>
    <row r="23" spans="4:11" ht="15.75" x14ac:dyDescent="0.25">
      <c r="D23" s="214">
        <v>10</v>
      </c>
      <c r="E23" s="576" t="s">
        <v>1797</v>
      </c>
      <c r="F23" s="573">
        <f>IFERROR(VLOOKUP(F$5,cult!$E$299:$W$327,cultura!$D23,FALSE),"")</f>
        <v>20.69248978816255</v>
      </c>
      <c r="G23" s="574">
        <f>IFERROR(VLOOKUP(G$5,cult!$E$299:$W$327,cultura!$D23,FALSE),"")</f>
        <v>16.877979844867671</v>
      </c>
      <c r="H23" s="575">
        <f>IFERROR(VLOOKUP(H$5,cult!$E$299:$W$327,cultura!$D23,FALSE),"")</f>
        <v>15.629295383547394</v>
      </c>
      <c r="I23" s="575">
        <f>IFERROR(VLOOKUP(I$5,cult!$E$299:$W$327,cultura!$D23,FALSE),"")</f>
        <v>19.493645816141271</v>
      </c>
      <c r="J23" s="575">
        <f>IFERROR(VLOOKUP(J$5,cult!$E$299:$W$327,cultura!$D23,FALSE),"")</f>
        <v>15.039597737272148</v>
      </c>
      <c r="K23" s="575">
        <f>IFERROR(VLOOKUP(K$5,cult!$E$299:$W$327,cultura!$D23,FALSE),"")</f>
        <v>16.788732394366185</v>
      </c>
    </row>
    <row r="24" spans="4:11" ht="15.75" x14ac:dyDescent="0.25">
      <c r="D24" s="214"/>
      <c r="E24" s="576"/>
      <c r="F24" s="234"/>
      <c r="G24" s="183"/>
      <c r="H24" s="160"/>
      <c r="I24" s="160"/>
      <c r="J24" s="160"/>
      <c r="K24" s="160"/>
    </row>
    <row r="25" spans="4:11" ht="47.25" x14ac:dyDescent="0.25">
      <c r="D25" s="214"/>
      <c r="E25" s="251" t="s">
        <v>1801</v>
      </c>
      <c r="F25" s="234"/>
      <c r="G25" s="183"/>
      <c r="H25" s="160"/>
      <c r="I25" s="160"/>
      <c r="J25" s="160"/>
      <c r="K25" s="160"/>
    </row>
    <row r="26" spans="4:11" ht="15.75" x14ac:dyDescent="0.25">
      <c r="D26" s="214">
        <v>11</v>
      </c>
      <c r="E26" s="576" t="s">
        <v>1783</v>
      </c>
      <c r="F26" s="573">
        <f>IFERROR(VLOOKUP(F$5,cult!$E$299:$W$327,cultura!$D26,FALSE),"")</f>
        <v>49.24832267152302</v>
      </c>
      <c r="G26" s="574">
        <f>IFERROR(VLOOKUP(G$5,cult!$E$299:$W$327,cultura!$D26,FALSE),"")</f>
        <v>43.445133202779303</v>
      </c>
      <c r="H26" s="575">
        <f>IFERROR(VLOOKUP(H$5,cult!$E$299:$W$327,cultura!$D26,FALSE),"")</f>
        <v>36.989934050676865</v>
      </c>
      <c r="I26" s="575">
        <f>IFERROR(VLOOKUP(I$5,cult!$E$299:$W$327,cultura!$D26,FALSE),"")</f>
        <v>49.890741046377336</v>
      </c>
      <c r="J26" s="575">
        <f>IFERROR(VLOOKUP(J$5,cult!$E$299:$W$327,cultura!$D26,FALSE),"")</f>
        <v>47.06473915776234</v>
      </c>
      <c r="K26" s="575">
        <f>IFERROR(VLOOKUP(K$5,cult!$E$299:$W$327,cultura!$D26,FALSE),"")</f>
        <v>40.077464788732406</v>
      </c>
    </row>
    <row r="27" spans="4:11" ht="15.75" x14ac:dyDescent="0.25">
      <c r="D27" s="214">
        <v>12</v>
      </c>
      <c r="E27" s="576" t="s">
        <v>1784</v>
      </c>
      <c r="F27" s="573">
        <f>IFERROR(VLOOKUP(F$5,cult!$E$299:$W$327,cultura!$D27,FALSE),"")</f>
        <v>41.036577149129208</v>
      </c>
      <c r="G27" s="574">
        <f>IFERROR(VLOOKUP(G$5,cult!$E$299:$W$327,cultura!$D27,FALSE),"")</f>
        <v>35.091167716133107</v>
      </c>
      <c r="H27" s="575">
        <f>IFERROR(VLOOKUP(H$5,cult!$E$299:$W$327,cultura!$D27,FALSE),"")</f>
        <v>22.234640749739697</v>
      </c>
      <c r="I27" s="575">
        <f>IFERROR(VLOOKUP(I$5,cult!$E$299:$W$327,cultura!$D27,FALSE),"")</f>
        <v>40.898498101997056</v>
      </c>
      <c r="J27" s="575">
        <f>IFERROR(VLOOKUP(J$5,cult!$E$299:$W$327,cultura!$D27,FALSE),"")</f>
        <v>40.105593966059033</v>
      </c>
      <c r="K27" s="575">
        <f>IFERROR(VLOOKUP(K$5,cult!$E$299:$W$327,cultura!$D27,FALSE),"")</f>
        <v>37.577464788732406</v>
      </c>
    </row>
    <row r="28" spans="4:11" ht="15.75" x14ac:dyDescent="0.25">
      <c r="D28" s="214">
        <v>13</v>
      </c>
      <c r="E28" s="576" t="s">
        <v>1785</v>
      </c>
      <c r="F28" s="573">
        <f>IFERROR(VLOOKUP(F$5,cult!$E$299:$W$327,cultura!$D28,FALSE),"")</f>
        <v>36.661228504563084</v>
      </c>
      <c r="G28" s="574">
        <f>IFERROR(VLOOKUP(G$5,cult!$E$299:$W$327,cultura!$D28,FALSE),"")</f>
        <v>32.630253274673962</v>
      </c>
      <c r="H28" s="575">
        <f>IFERROR(VLOOKUP(H$5,cult!$E$299:$W$327,cultura!$D28,FALSE),"")</f>
        <v>33.026726830961486</v>
      </c>
      <c r="I28" s="575">
        <f>IFERROR(VLOOKUP(I$5,cult!$E$299:$W$327,cultura!$D28,FALSE),"")</f>
        <v>32.26605050338344</v>
      </c>
      <c r="J28" s="575">
        <f>IFERROR(VLOOKUP(J$5,cult!$E$299:$W$327,cultura!$D28,FALSE),"")</f>
        <v>34.619736015084783</v>
      </c>
      <c r="K28" s="575">
        <f>IFERROR(VLOOKUP(K$5,cult!$E$299:$W$327,cultura!$D28,FALSE),"")</f>
        <v>31.049295774647906</v>
      </c>
    </row>
    <row r="29" spans="4:11" ht="15.75" x14ac:dyDescent="0.25">
      <c r="D29" s="214">
        <v>14</v>
      </c>
      <c r="E29" s="576" t="s">
        <v>1786</v>
      </c>
      <c r="F29" s="573">
        <f>IFERROR(VLOOKUP(F$5,cult!$E$299:$W$327,cultura!$D29,FALSE),"")</f>
        <v>45.254066592817921</v>
      </c>
      <c r="G29" s="574">
        <f>IFERROR(VLOOKUP(G$5,cult!$E$299:$W$327,cultura!$D29,FALSE),"")</f>
        <v>40.768195420078385</v>
      </c>
      <c r="H29" s="575">
        <f>IFERROR(VLOOKUP(H$5,cult!$E$299:$W$327,cultura!$D29,FALSE),"")</f>
        <v>40.953141270392265</v>
      </c>
      <c r="I29" s="575">
        <f>IFERROR(VLOOKUP(I$5,cult!$E$299:$W$327,cultura!$D29,FALSE),"")</f>
        <v>41.166529130219551</v>
      </c>
      <c r="J29" s="575">
        <f>IFERROR(VLOOKUP(J$5,cult!$E$299:$W$327,cultura!$D29,FALSE),"")</f>
        <v>40.842237586423579</v>
      </c>
      <c r="K29" s="575">
        <f>IFERROR(VLOOKUP(K$5,cult!$E$299:$W$327,cultura!$D29,FALSE),"")</f>
        <v>40.105633802816911</v>
      </c>
    </row>
    <row r="30" spans="4:11" ht="15.75" x14ac:dyDescent="0.25">
      <c r="D30" s="214">
        <v>15</v>
      </c>
      <c r="E30" s="576" t="s">
        <v>1787</v>
      </c>
      <c r="F30" s="573">
        <f>IFERROR(VLOOKUP(F$5,cult!$E$299:$W$327,cultura!$D30,FALSE),"")</f>
        <v>28.985516136506494</v>
      </c>
      <c r="G30" s="574">
        <f>IFERROR(VLOOKUP(G$5,cult!$E$299:$W$327,cultura!$D30,FALSE),"")</f>
        <v>25.038104575921537</v>
      </c>
      <c r="H30" s="575">
        <f>IFERROR(VLOOKUP(H$5,cult!$E$299:$W$327,cultura!$D30,FALSE),"")</f>
        <v>23.509892398472751</v>
      </c>
      <c r="I30" s="575">
        <f>IFERROR(VLOOKUP(I$5,cult!$E$299:$W$327,cultura!$D30,FALSE),"")</f>
        <v>31.285690708037663</v>
      </c>
      <c r="J30" s="575">
        <f>IFERROR(VLOOKUP(J$5,cult!$E$299:$W$327,cultura!$D30,FALSE),"")</f>
        <v>23.900691389063443</v>
      </c>
      <c r="K30" s="575">
        <f>IFERROR(VLOOKUP(K$5,cult!$E$299:$W$327,cultura!$D30,FALSE),"")</f>
        <v>20.816901408450718</v>
      </c>
    </row>
    <row r="31" spans="4:11" ht="15.75" x14ac:dyDescent="0.25">
      <c r="D31" s="214">
        <v>16</v>
      </c>
      <c r="E31" s="576" t="s">
        <v>1828</v>
      </c>
      <c r="F31" s="573">
        <f>IFERROR(VLOOKUP(F$5,cult!$E$299:$W$327,cultura!$D31,FALSE),"")</f>
        <v>39.783149183773062</v>
      </c>
      <c r="G31" s="574">
        <f>IFERROR(VLOOKUP(G$5,cult!$E$299:$W$327,cultura!$D31,FALSE),"")</f>
        <v>33.732334001553419</v>
      </c>
      <c r="H31" s="575">
        <f>IFERROR(VLOOKUP(H$5,cult!$E$299:$W$327,cultura!$D31,FALSE),"")</f>
        <v>38.534536619229456</v>
      </c>
      <c r="I31" s="575">
        <f>IFERROR(VLOOKUP(I$5,cult!$E$299:$W$327,cultura!$D31,FALSE),"")</f>
        <v>33.824723551741236</v>
      </c>
      <c r="J31" s="575">
        <f>IFERROR(VLOOKUP(J$5,cult!$E$299:$W$327,cultura!$D31,FALSE),"")</f>
        <v>30.639849151477001</v>
      </c>
      <c r="K31" s="575">
        <f>IFERROR(VLOOKUP(K$5,cult!$E$299:$W$327,cultura!$D31,FALSE),"")</f>
        <v>31.373239436619745</v>
      </c>
    </row>
    <row r="32" spans="4:11" ht="15.75" x14ac:dyDescent="0.25">
      <c r="D32" s="214">
        <v>17</v>
      </c>
      <c r="E32" s="576" t="s">
        <v>1789</v>
      </c>
      <c r="F32" s="573">
        <f>IFERROR(VLOOKUP(F$5,cult!$E$299:$W$327,cultura!$D32,FALSE),"")</f>
        <v>45.864023412045491</v>
      </c>
      <c r="G32" s="574">
        <f>IFERROR(VLOOKUP(G$5,cult!$E$299:$W$327,cultura!$D32,FALSE),"")</f>
        <v>38.459767802250347</v>
      </c>
      <c r="H32" s="575">
        <f>IFERROR(VLOOKUP(H$5,cult!$E$299:$W$327,cultura!$D32,FALSE),"")</f>
        <v>34.906629642485257</v>
      </c>
      <c r="I32" s="575">
        <f>IFERROR(VLOOKUP(I$5,cult!$E$299:$W$327,cultura!$D32,FALSE),"")</f>
        <v>42.457171150354895</v>
      </c>
      <c r="J32" s="575">
        <f>IFERROR(VLOOKUP(J$5,cult!$E$299:$W$327,cultura!$D32,FALSE),"")</f>
        <v>36.477686989314854</v>
      </c>
      <c r="K32" s="575">
        <f>IFERROR(VLOOKUP(K$5,cult!$E$299:$W$327,cultura!$D32,FALSE),"")</f>
        <v>39.281690140845107</v>
      </c>
    </row>
    <row r="33" spans="3:11" ht="15.75" x14ac:dyDescent="0.25">
      <c r="D33" s="214">
        <v>18</v>
      </c>
      <c r="E33" s="576" t="s">
        <v>1790</v>
      </c>
      <c r="F33" s="573">
        <f>IFERROR(VLOOKUP(F$5,cult!$E$299:$W$327,cultura!$D33,FALSE),"")</f>
        <v>44.649105314390063</v>
      </c>
      <c r="G33" s="574">
        <f>IFERROR(VLOOKUP(G$5,cult!$E$299:$W$327,cultura!$D33,FALSE),"")</f>
        <v>40.482178928034045</v>
      </c>
      <c r="H33" s="575">
        <f>IFERROR(VLOOKUP(H$5,cult!$E$299:$W$327,cultura!$D33,FALSE),"")</f>
        <v>43.214161749392552</v>
      </c>
      <c r="I33" s="575">
        <f>IFERROR(VLOOKUP(I$5,cult!$E$299:$W$327,cultura!$D33,FALSE),"")</f>
        <v>40.143918138306695</v>
      </c>
      <c r="J33" s="575">
        <f>IFERROR(VLOOKUP(J$5,cult!$E$299:$W$327,cultura!$D33,FALSE),"")</f>
        <v>40.105593966059011</v>
      </c>
      <c r="K33" s="575">
        <f>IFERROR(VLOOKUP(K$5,cult!$E$299:$W$327,cultura!$D33,FALSE),"")</f>
        <v>38.457746478873275</v>
      </c>
    </row>
    <row r="34" spans="3:11" ht="15.75" x14ac:dyDescent="0.25">
      <c r="D34" s="214">
        <v>19</v>
      </c>
      <c r="E34" s="576" t="s">
        <v>1791</v>
      </c>
      <c r="F34" s="573">
        <f>IFERROR(VLOOKUP(F$5,cult!$E$299:$W$327,cultura!$D34,FALSE),"")</f>
        <v>52.350073039397849</v>
      </c>
      <c r="G34" s="574">
        <f>IFERROR(VLOOKUP(G$5,cult!$E$299:$W$327,cultura!$D34,FALSE),"")</f>
        <v>52.845427322536288</v>
      </c>
      <c r="H34" s="575">
        <f>IFERROR(VLOOKUP(H$5,cult!$E$299:$W$327,cultura!$D34,FALSE),"")</f>
        <v>58.238805970149258</v>
      </c>
      <c r="I34" s="575">
        <f>IFERROR(VLOOKUP(I$5,cult!$E$299:$W$327,cultura!$D34,FALSE),"")</f>
        <v>56.343951147054042</v>
      </c>
      <c r="J34" s="575">
        <f>IFERROR(VLOOKUP(J$5,cult!$E$299:$W$327,cultura!$D34,FALSE),"")</f>
        <v>52.033940917661766</v>
      </c>
      <c r="K34" s="575">
        <f>IFERROR(VLOOKUP(K$5,cult!$E$299:$W$327,cultura!$D34,FALSE),"")</f>
        <v>44.485915492957766</v>
      </c>
    </row>
    <row r="35" spans="3:11" ht="15.75" x14ac:dyDescent="0.25">
      <c r="D35" s="214"/>
      <c r="E35" s="572"/>
      <c r="F35" s="174"/>
      <c r="G35" s="174"/>
      <c r="H35" s="327"/>
      <c r="I35" s="327"/>
      <c r="J35" s="327"/>
      <c r="K35" s="327"/>
    </row>
    <row r="36" spans="3:11" ht="15.75" x14ac:dyDescent="0.3">
      <c r="E36" s="223" t="s">
        <v>1810</v>
      </c>
    </row>
    <row r="37" spans="3:11" ht="15.75" x14ac:dyDescent="0.3">
      <c r="E37" s="304" t="s">
        <v>851</v>
      </c>
    </row>
    <row r="38" spans="3:11" ht="15.75" x14ac:dyDescent="0.3">
      <c r="E38" s="304"/>
    </row>
    <row r="39" spans="3:11" ht="21" x14ac:dyDescent="0.35">
      <c r="E39" s="586" t="s">
        <v>1802</v>
      </c>
    </row>
    <row r="40" spans="3:11" x14ac:dyDescent="0.25">
      <c r="E40" s="208">
        <v>7</v>
      </c>
      <c r="F40" s="208">
        <v>8</v>
      </c>
      <c r="G40" s="208">
        <v>9</v>
      </c>
    </row>
    <row r="41" spans="3:11" ht="16.5" thickBot="1" x14ac:dyDescent="0.3">
      <c r="E41" s="587" t="s">
        <v>1754</v>
      </c>
      <c r="F41" s="578" t="s">
        <v>1650</v>
      </c>
      <c r="G41" s="208">
        <f>VLOOKUP(F41,cult!$Q$152:$R$163,2,FALSE)</f>
        <v>9</v>
      </c>
    </row>
    <row r="42" spans="3:11" ht="16.5" thickBot="1" x14ac:dyDescent="0.3">
      <c r="E42" s="588" t="s">
        <v>1751</v>
      </c>
      <c r="F42" s="588" t="s">
        <v>1752</v>
      </c>
      <c r="G42" s="588" t="s">
        <v>1753</v>
      </c>
    </row>
    <row r="43" spans="3:11" ht="40.5" customHeight="1" x14ac:dyDescent="0.25">
      <c r="C43" s="208">
        <v>1</v>
      </c>
      <c r="D43" s="208" t="str">
        <f t="shared" ref="D43:D58" si="1">$G$41&amp;"_"&amp;C43</f>
        <v>9_1</v>
      </c>
      <c r="E43" s="589">
        <f>IFERROR(VLOOKUP($D43,cult!$A$152:$I$269,cultura!E$40,FALSE),"")</f>
        <v>43344</v>
      </c>
      <c r="F43" s="590" t="str">
        <f>IFERROR(VLOOKUP($D43,cult!$A$152:$I$269,cultura!F$40,FALSE),"")</f>
        <v>Entrada Folklórica Fiesta de Santa Rosa de Lima - Varias zonas</v>
      </c>
      <c r="G43" s="590" t="str">
        <f>IFERROR(VLOOKUP($D43,cult!$A$152:$I$269,cultura!G$40,FALSE),"")</f>
        <v/>
      </c>
    </row>
    <row r="44" spans="3:11" ht="40.5" customHeight="1" x14ac:dyDescent="0.25">
      <c r="C44" s="208">
        <v>2</v>
      </c>
      <c r="D44" s="208" t="str">
        <f t="shared" si="1"/>
        <v>9_2</v>
      </c>
      <c r="E44" s="591">
        <f>IFERROR(VLOOKUP($D44,cult!$A$152:$I$269,cultura!E$40,FALSE),"")</f>
        <v>43345</v>
      </c>
      <c r="F44" s="592" t="str">
        <f>IFERROR(VLOOKUP($D44,cult!$A$152:$I$269,cultura!F$40,FALSE),"")</f>
        <v>Día Nacional del Peatón y del Ciclista en Defensa de la Madre Tierra - Municipio de La Paz</v>
      </c>
      <c r="G44" s="592" t="str">
        <f>IFERROR(VLOOKUP($D44,cult!$A$152:$I$269,cultura!G$40,FALSE),"")</f>
        <v/>
      </c>
    </row>
    <row r="45" spans="3:11" ht="40.5" customHeight="1" x14ac:dyDescent="0.25">
      <c r="C45" s="208">
        <v>3</v>
      </c>
      <c r="D45" s="208" t="str">
        <f t="shared" si="1"/>
        <v>9_3</v>
      </c>
      <c r="E45" s="589">
        <f>IFERROR(VLOOKUP($D45,cult!$A$152:$I$269,cultura!E$40,FALSE),"")</f>
        <v>43348</v>
      </c>
      <c r="F45" s="590" t="str">
        <f>IFERROR(VLOOKUP($D45,cult!$A$152:$I$269,cultura!F$40,FALSE),"")</f>
        <v>Día Internacional de la Mujer Indígena - Municipio de La Paz</v>
      </c>
      <c r="G45" s="590" t="str">
        <f>IFERROR(VLOOKUP($D45,cult!$A$152:$I$269,cultura!G$40,FALSE),"")</f>
        <v/>
      </c>
    </row>
    <row r="46" spans="3:11" ht="40.5" customHeight="1" x14ac:dyDescent="0.25">
      <c r="C46" s="208">
        <v>4</v>
      </c>
      <c r="D46" s="208" t="str">
        <f t="shared" si="1"/>
        <v>9_4</v>
      </c>
      <c r="E46" s="591">
        <f>IFERROR(VLOOKUP($D46,cult!$A$152:$I$269,cultura!E$40,FALSE),"")</f>
        <v>43350</v>
      </c>
      <c r="F46" s="592" t="str">
        <f>IFERROR(VLOOKUP($D46,cult!$A$152:$I$269,cultura!F$40,FALSE),"")</f>
        <v>Día Nacional de Fomento a la Cultura Boliviana - Municipio de La Paz</v>
      </c>
      <c r="G46" s="592" t="str">
        <f>IFERROR(VLOOKUP($D46,cult!$A$152:$I$269,cultura!G$40,FALSE),"")</f>
        <v/>
      </c>
    </row>
    <row r="47" spans="3:11" ht="40.5" customHeight="1" x14ac:dyDescent="0.25">
      <c r="C47" s="208">
        <v>5</v>
      </c>
      <c r="D47" s="208" t="str">
        <f t="shared" si="1"/>
        <v>9_5</v>
      </c>
      <c r="E47" s="589">
        <f>IFERROR(VLOOKUP($D47,cult!$A$152:$I$269,cultura!E$40,FALSE),"")</f>
        <v>43351</v>
      </c>
      <c r="F47" s="590" t="str">
        <f>IFERROR(VLOOKUP($D47,cult!$A$152:$I$269,cultura!F$40,FALSE),"")</f>
        <v>Día Internacional de la Alfabetización - Municipio de La Paz</v>
      </c>
      <c r="G47" s="590" t="str">
        <f>IFERROR(VLOOKUP($D47,cult!$A$152:$I$269,cultura!G$40,FALSE),"")</f>
        <v>Festividad de San Nicolás y Día del Panificador - Obrajes</v>
      </c>
    </row>
    <row r="48" spans="3:11" ht="40.5" customHeight="1" x14ac:dyDescent="0.25">
      <c r="C48" s="208">
        <v>6</v>
      </c>
      <c r="D48" s="208" t="str">
        <f t="shared" si="1"/>
        <v>9_6</v>
      </c>
      <c r="E48" s="591">
        <f>IFERROR(VLOOKUP($D48,cult!$A$152:$I$269,cultura!E$40,FALSE),"")</f>
        <v>43357</v>
      </c>
      <c r="F48" s="592" t="str">
        <f>IFERROR(VLOOKUP($D48,cult!$A$152:$I$269,cultura!F$40,FALSE),"")</f>
        <v>Exaltación de la Santa Cruz - Templo de la Exaltación de la C. 7 Obrajes</v>
      </c>
      <c r="G48" s="592" t="str">
        <f>IFERROR(VLOOKUP($D48,cult!$A$152:$I$269,cultura!G$40,FALSE),"")</f>
        <v/>
      </c>
    </row>
    <row r="49" spans="3:9" ht="40.5" customHeight="1" x14ac:dyDescent="0.25">
      <c r="C49" s="208">
        <v>7</v>
      </c>
      <c r="D49" s="208" t="str">
        <f t="shared" si="1"/>
        <v>9_7</v>
      </c>
      <c r="E49" s="589">
        <f>IFERROR(VLOOKUP($D49,cult!$A$152:$I$269,cultura!E$40,FALSE),"")</f>
        <v>43358</v>
      </c>
      <c r="F49" s="590" t="str">
        <f>IFERROR(VLOOKUP($D49,cult!$A$152:$I$269,cultura!F$40,FALSE),"")</f>
        <v>Día del Sol - Toda la ciudad de La Paz</v>
      </c>
      <c r="G49" s="590" t="str">
        <f>IFERROR(VLOOKUP($D49,cult!$A$152:$I$269,cultura!G$40,FALSE),"")</f>
        <v>Entrada Folklórica Señor de la Exaltación - Varias zonas</v>
      </c>
    </row>
    <row r="50" spans="3:9" ht="40.5" customHeight="1" x14ac:dyDescent="0.25">
      <c r="C50" s="208">
        <v>8</v>
      </c>
      <c r="D50" s="208" t="str">
        <f t="shared" si="1"/>
        <v>9_8</v>
      </c>
      <c r="E50" s="591">
        <f>IFERROR(VLOOKUP($D50,cult!$A$152:$I$269,cultura!E$40,FALSE),"")</f>
        <v>43364</v>
      </c>
      <c r="F50" s="592" t="str">
        <f>IFERROR(VLOOKUP($D50,cult!$A$152:$I$269,cultura!F$40,FALSE),"")</f>
        <v>Día del Estudiante - Municipio de La Paz</v>
      </c>
      <c r="G50" s="592" t="str">
        <f>IFERROR(VLOOKUP($D50,cult!$A$152:$I$269,cultura!G$40,FALSE),"")</f>
        <v>Día Internacional de la paz - Municipio de La Paz</v>
      </c>
    </row>
    <row r="51" spans="3:9" ht="40.5" customHeight="1" x14ac:dyDescent="0.25">
      <c r="C51" s="208">
        <v>9</v>
      </c>
      <c r="D51" s="208" t="str">
        <f t="shared" si="1"/>
        <v>9_9</v>
      </c>
      <c r="E51" s="589">
        <f>IFERROR(VLOOKUP($D51,cult!$A$152:$I$269,cultura!E$40,FALSE),"")</f>
        <v>43365</v>
      </c>
      <c r="F51" s="590" t="str">
        <f>IFERROR(VLOOKUP($D51,cult!$A$152:$I$269,cultura!F$40,FALSE),"")</f>
        <v>Festividad de San Miguel - Zona de Alpacoma</v>
      </c>
      <c r="G51" s="590" t="str">
        <f>IFERROR(VLOOKUP($D51,cult!$A$152:$I$269,cultura!G$40,FALSE),"")</f>
        <v>Fiesta Folklórica Virgen de la Merced - Varias zonas</v>
      </c>
    </row>
    <row r="52" spans="3:9" ht="40.5" customHeight="1" x14ac:dyDescent="0.25">
      <c r="C52" s="208">
        <v>10</v>
      </c>
      <c r="D52" s="208" t="str">
        <f t="shared" si="1"/>
        <v>9_10</v>
      </c>
      <c r="E52" s="591">
        <f>IFERROR(VLOOKUP($D52,cult!$A$152:$I$269,cultura!E$40,FALSE),"")</f>
        <v>43366</v>
      </c>
      <c r="F52" s="592" t="str">
        <f>IFERROR(VLOOKUP($D52,cult!$A$152:$I$269,cultura!F$40,FALSE),"")</f>
        <v>Día Nacional del Pueblo y la Cultura Afroboliviana - Municipio de La Paz</v>
      </c>
      <c r="G52" s="592" t="str">
        <f>IFERROR(VLOOKUP($D52,cult!$A$152:$I$269,cultura!G$40,FALSE),"")</f>
        <v/>
      </c>
    </row>
    <row r="53" spans="3:9" ht="40.5" customHeight="1" x14ac:dyDescent="0.25">
      <c r="C53" s="208">
        <v>11</v>
      </c>
      <c r="D53" s="208" t="str">
        <f t="shared" si="1"/>
        <v>9_11</v>
      </c>
      <c r="E53" s="589">
        <f>IFERROR(VLOOKUP($D53,cult!$A$152:$I$269,cultura!E$40,FALSE),"")</f>
        <v>43370</v>
      </c>
      <c r="F53" s="590" t="str">
        <f>IFERROR(VLOOKUP($D53,cult!$A$152:$I$269,cultura!F$40,FALSE),"")</f>
        <v>Día Internacional del Turismo - Municipio de La Paz</v>
      </c>
      <c r="G53" s="590" t="str">
        <f>IFERROR(VLOOKUP($D53,cult!$A$152:$I$269,cultura!G$40,FALSE),"")</f>
        <v/>
      </c>
    </row>
    <row r="54" spans="3:9" ht="40.5" customHeight="1" x14ac:dyDescent="0.25">
      <c r="C54" s="208">
        <v>12</v>
      </c>
      <c r="D54" s="208" t="str">
        <f t="shared" si="1"/>
        <v>9_12</v>
      </c>
      <c r="E54" s="591">
        <f>IFERROR(VLOOKUP($D54,cult!$A$152:$I$269,cultura!E$40,FALSE),"")</f>
        <v>43372</v>
      </c>
      <c r="F54" s="592" t="str">
        <f>IFERROR(VLOOKUP($D54,cult!$A$152:$I$269,cultura!F$40,FALSE),"")</f>
        <v>Entrada Folklórica Autóctona Ecológica por el Día Internacional del Turismo - C. Illampu, linares, Sagarnaga y Atrio San Francisco</v>
      </c>
      <c r="G54" s="592" t="str">
        <f>IFERROR(VLOOKUP($D54,cult!$A$152:$I$269,cultura!G$40,FALSE),"")</f>
        <v>Festividad de los Arcángeles Miguel, Gabriel y Rafael - Templo de San Miguel - Calacoto</v>
      </c>
    </row>
    <row r="55" spans="3:9" ht="40.5" customHeight="1" x14ac:dyDescent="0.25">
      <c r="C55" s="208">
        <v>13</v>
      </c>
      <c r="D55" s="208" t="str">
        <f t="shared" si="1"/>
        <v>9_13</v>
      </c>
      <c r="E55" s="589" t="str">
        <f>IFERROR(VLOOKUP($D55,cult!$A$152:$I$269,cultura!E$40,FALSE),"")</f>
        <v/>
      </c>
      <c r="F55" s="590" t="str">
        <f>IFERROR(VLOOKUP($D55,cult!$A$152:$I$269,cultura!F$40,FALSE),"")</f>
        <v/>
      </c>
      <c r="G55" s="590" t="str">
        <f>IFERROR(VLOOKUP($D55,cult!$A$152:$I$269,cultura!G$40,FALSE),"")</f>
        <v/>
      </c>
    </row>
    <row r="56" spans="3:9" ht="44.25" customHeight="1" x14ac:dyDescent="0.25">
      <c r="C56" s="208">
        <v>14</v>
      </c>
      <c r="D56" s="208" t="str">
        <f t="shared" si="1"/>
        <v>9_14</v>
      </c>
      <c r="E56" s="591" t="str">
        <f>IFERROR(VLOOKUP($D56,cult!$A$152:$I$269,cultura!E$40,FALSE),"")</f>
        <v/>
      </c>
      <c r="F56" s="592" t="str">
        <f>IFERROR(VLOOKUP($D56,cult!$A$152:$I$269,cultura!F$40,FALSE),"")</f>
        <v/>
      </c>
      <c r="G56" s="592" t="str">
        <f>IFERROR(VLOOKUP($D56,cult!$A$152:$I$269,cultura!G$40,FALSE),"")</f>
        <v/>
      </c>
    </row>
    <row r="57" spans="3:9" ht="40.5" customHeight="1" x14ac:dyDescent="0.25">
      <c r="C57" s="208">
        <v>15</v>
      </c>
      <c r="D57" s="208" t="str">
        <f t="shared" si="1"/>
        <v>9_15</v>
      </c>
      <c r="E57" s="589" t="str">
        <f>IFERROR(VLOOKUP($D57,cult!$A$152:$I$269,cultura!E$40,FALSE),"")</f>
        <v/>
      </c>
      <c r="F57" s="590" t="str">
        <f>IFERROR(VLOOKUP($D57,cult!$A$152:$I$269,cultura!F$40,FALSE),"")</f>
        <v/>
      </c>
      <c r="G57" s="590" t="str">
        <f>IFERROR(VLOOKUP($D57,cult!$A$152:$I$269,cultura!G$40,FALSE),"")</f>
        <v/>
      </c>
    </row>
    <row r="58" spans="3:9" ht="40.5" customHeight="1" thickBot="1" x14ac:dyDescent="0.3">
      <c r="C58" s="29">
        <v>16</v>
      </c>
      <c r="D58" s="29" t="str">
        <f t="shared" si="1"/>
        <v>9_16</v>
      </c>
      <c r="E58" s="593" t="str">
        <f>IFERROR(VLOOKUP($D58,cult!$A$152:$I$269,cultura!E$40,FALSE),"")</f>
        <v/>
      </c>
      <c r="F58" s="594" t="str">
        <f>IFERROR(VLOOKUP($D58,cult!$A$152:$I$269,cultura!F$40,FALSE),"")</f>
        <v/>
      </c>
      <c r="G58" s="594" t="str">
        <f>IFERROR(VLOOKUP($D58,cult!$A$152:$I$269,cultura!G$40,FALSE),"")</f>
        <v/>
      </c>
      <c r="H58" s="60"/>
      <c r="I58" s="60"/>
    </row>
    <row r="59" spans="3:9" ht="16.5" thickTop="1" x14ac:dyDescent="0.3">
      <c r="E59" s="223" t="s">
        <v>1811</v>
      </c>
    </row>
    <row r="61" spans="3:9" ht="21" x14ac:dyDescent="0.3">
      <c r="E61" s="595" t="s">
        <v>1812</v>
      </c>
    </row>
    <row r="62" spans="3:9" x14ac:dyDescent="0.25">
      <c r="E62" s="208">
        <v>10</v>
      </c>
      <c r="F62" s="208">
        <v>5</v>
      </c>
      <c r="G62" s="208">
        <v>6</v>
      </c>
      <c r="H62" s="208">
        <v>7</v>
      </c>
      <c r="I62" s="208">
        <v>8</v>
      </c>
    </row>
    <row r="63" spans="3:9" ht="16.5" thickBot="1" x14ac:dyDescent="0.3">
      <c r="E63" s="596" t="s">
        <v>1755</v>
      </c>
      <c r="F63" s="579" t="s">
        <v>52</v>
      </c>
      <c r="G63" s="208">
        <f>VLOOKUP($F$63,zonas!$P$6:$Q$12,2,FALSE)</f>
        <v>5</v>
      </c>
    </row>
    <row r="64" spans="3:9" ht="18.75" thickBot="1" x14ac:dyDescent="0.3">
      <c r="E64" s="597" t="s">
        <v>1024</v>
      </c>
      <c r="F64" s="598" t="s">
        <v>1020</v>
      </c>
      <c r="G64" s="598" t="s">
        <v>1021</v>
      </c>
      <c r="H64" s="598" t="s">
        <v>1022</v>
      </c>
      <c r="I64" s="599" t="s">
        <v>1807</v>
      </c>
    </row>
    <row r="65" spans="3:9" ht="30.75" customHeight="1" x14ac:dyDescent="0.25">
      <c r="C65" s="208">
        <v>1</v>
      </c>
      <c r="D65" s="208" t="str">
        <f>$G$63&amp;"_"&amp;C65</f>
        <v>5_1</v>
      </c>
      <c r="E65" s="600">
        <f>IFERROR(VLOOKUP($D65,cult!$A$6:$O$146,cultura!E$62,FALSE),"")</f>
        <v>18</v>
      </c>
      <c r="F65" s="601" t="str">
        <f>IFERROR(VLOOKUP($D65,cult!$A$6:$O$146,cultura!F$62,FALSE),"")</f>
        <v>Museo Histórico Militar del Colegio "Cnl. Gualberto Villarroel"</v>
      </c>
      <c r="G65" s="601" t="str">
        <f>IFERROR(VLOOKUP($D65,cult!$A$6:$O$146,cultura!G$62,FALSE),"")</f>
        <v>C. 13, Colegio Militar</v>
      </c>
      <c r="H65" s="601" t="str">
        <f>IFERROR(VLOOKUP($D65,cult!$A$6:$O$146,cultura!H$62,FALSE),"")</f>
        <v>Otro</v>
      </c>
      <c r="I65" s="602">
        <f>IFERROR(VLOOKUP($D65,cult!$A$6:$O$146,cultura!I$62,FALSE),"")</f>
        <v>1</v>
      </c>
    </row>
    <row r="66" spans="3:9" ht="30.75" customHeight="1" x14ac:dyDescent="0.25">
      <c r="C66" s="208">
        <v>2</v>
      </c>
      <c r="D66" s="208" t="str">
        <f t="shared" ref="D66:D129" si="2">$G$63&amp;"_"&amp;C66</f>
        <v>5_2</v>
      </c>
      <c r="E66" s="603">
        <f>IFERROR(VLOOKUP($D66,cult!$A$6:$O$146,cultura!E$62,FALSE),"")</f>
        <v>18</v>
      </c>
      <c r="F66" s="604" t="str">
        <f>IFERROR(VLOOKUP($D66,cult!$A$6:$O$146,cultura!F$62,FALSE),"")</f>
        <v>Megacenter</v>
      </c>
      <c r="G66" s="604" t="str">
        <f>IFERROR(VLOOKUP($D66,cult!$A$6:$O$146,cultura!G$62,FALSE),"")</f>
        <v>Av. Rafael Pabón</v>
      </c>
      <c r="H66" s="604" t="str">
        <f>IFERROR(VLOOKUP($D66,cult!$A$6:$O$146,cultura!H$62,FALSE),"")</f>
        <v>Cine</v>
      </c>
      <c r="I66" s="605">
        <f>IFERROR(VLOOKUP($D66,cult!$A$6:$O$146,cultura!I$62,FALSE),"")</f>
        <v>1</v>
      </c>
    </row>
    <row r="67" spans="3:9" ht="30.75" customHeight="1" x14ac:dyDescent="0.25">
      <c r="C67" s="208">
        <v>3</v>
      </c>
      <c r="D67" s="208" t="str">
        <f t="shared" si="2"/>
        <v>5_3</v>
      </c>
      <c r="E67" s="600">
        <f>IFERROR(VLOOKUP($D67,cult!$A$6:$O$146,cultura!E$62,FALSE),"")</f>
        <v>18</v>
      </c>
      <c r="F67" s="601" t="str">
        <f>IFERROR(VLOOKUP($D67,cult!$A$6:$O$146,cultura!F$62,FALSE),"")</f>
        <v>Teatro del Colegio Franco Boliviano</v>
      </c>
      <c r="G67" s="601" t="str">
        <f>IFERROR(VLOOKUP($D67,cult!$A$6:$O$146,cultura!G$62,FALSE),"")</f>
        <v>Av. Francia, Achumani</v>
      </c>
      <c r="H67" s="601" t="str">
        <f>IFERROR(VLOOKUP($D67,cult!$A$6:$O$146,cultura!H$62,FALSE),"")</f>
        <v>Teatro</v>
      </c>
      <c r="I67" s="602">
        <f>IFERROR(VLOOKUP($D67,cult!$A$6:$O$146,cultura!I$62,FALSE),"")</f>
        <v>1</v>
      </c>
    </row>
    <row r="68" spans="3:9" ht="30.75" customHeight="1" x14ac:dyDescent="0.25">
      <c r="C68" s="208">
        <v>4</v>
      </c>
      <c r="D68" s="208" t="str">
        <f t="shared" si="2"/>
        <v>5_4</v>
      </c>
      <c r="E68" s="603">
        <f>IFERROR(VLOOKUP($D68,cult!$A$6:$O$146,cultura!E$62,FALSE),"")</f>
        <v>18</v>
      </c>
      <c r="F68" s="604" t="str">
        <f>IFERROR(VLOOKUP($D68,cult!$A$6:$O$146,cultura!F$62,FALSE),"")</f>
        <v>Galería 3S Arte</v>
      </c>
      <c r="G68" s="604" t="str">
        <f>IFERROR(VLOOKUP($D68,cult!$A$6:$O$146,cultura!G$62,FALSE),"")</f>
        <v>Calle 11 N° 99, Achumani casi Av. García Lanza</v>
      </c>
      <c r="H68" s="604" t="str">
        <f>IFERROR(VLOOKUP($D68,cult!$A$6:$O$146,cultura!H$62,FALSE),"")</f>
        <v>Artes Plásticas- Artes Populares</v>
      </c>
      <c r="I68" s="605">
        <f>IFERROR(VLOOKUP($D68,cult!$A$6:$O$146,cultura!I$62,FALSE),"")</f>
        <v>1</v>
      </c>
    </row>
    <row r="69" spans="3:9" ht="30.75" customHeight="1" x14ac:dyDescent="0.25">
      <c r="C69" s="208">
        <v>5</v>
      </c>
      <c r="D69" s="208" t="str">
        <f t="shared" si="2"/>
        <v>5_5</v>
      </c>
      <c r="E69" s="600">
        <f>IFERROR(VLOOKUP($D69,cult!$A$6:$O$146,cultura!E$62,FALSE),"")</f>
        <v>19</v>
      </c>
      <c r="F69" s="601" t="str">
        <f>IFERROR(VLOOKUP($D69,cult!$A$6:$O$146,cultura!F$62,FALSE),"")</f>
        <v>Museo Nacional de Historia Natural</v>
      </c>
      <c r="G69" s="601" t="str">
        <f>IFERROR(VLOOKUP($D69,cult!$A$6:$O$146,cultura!G$62,FALSE),"")</f>
        <v>C. 26 de Cota Cota y Ovidio Suarez</v>
      </c>
      <c r="H69" s="601" t="str">
        <f>IFERROR(VLOOKUP($D69,cult!$A$6:$O$146,cultura!H$62,FALSE),"")</f>
        <v>Literatura-Investigación; Otro</v>
      </c>
      <c r="I69" s="602">
        <f>IFERROR(VLOOKUP($D69,cult!$A$6:$O$146,cultura!I$62,FALSE),"")</f>
        <v>2</v>
      </c>
    </row>
    <row r="70" spans="3:9" ht="30.75" customHeight="1" x14ac:dyDescent="0.25">
      <c r="C70" s="208">
        <v>6</v>
      </c>
      <c r="D70" s="208" t="str">
        <f t="shared" si="2"/>
        <v>5_6</v>
      </c>
      <c r="E70" s="603">
        <f>IFERROR(VLOOKUP($D70,cult!$A$6:$O$146,cultura!E$62,FALSE),"")</f>
        <v>19</v>
      </c>
      <c r="F70" s="604" t="str">
        <f>IFERROR(VLOOKUP($D70,cult!$A$6:$O$146,cultura!F$62,FALSE),"")</f>
        <v>Espacio de Arte Merida Romero</v>
      </c>
      <c r="G70" s="604" t="str">
        <f>IFERROR(VLOOKUP($D70,cult!$A$6:$O$146,cultura!G$62,FALSE),"")</f>
        <v>C. Gabriel René Moreno Bloque E N° 1223</v>
      </c>
      <c r="H70" s="604" t="str">
        <f>IFERROR(VLOOKUP($D70,cult!$A$6:$O$146,cultura!H$62,FALSE),"")</f>
        <v>Artes Plásticas- Artes Populares</v>
      </c>
      <c r="I70" s="605">
        <f>IFERROR(VLOOKUP($D70,cult!$A$6:$O$146,cultura!I$62,FALSE),"")</f>
        <v>1</v>
      </c>
    </row>
    <row r="71" spans="3:9" ht="30.75" customHeight="1" x14ac:dyDescent="0.25">
      <c r="C71" s="208">
        <v>7</v>
      </c>
      <c r="D71" s="208" t="str">
        <f t="shared" si="2"/>
        <v>5_7</v>
      </c>
      <c r="E71" s="600">
        <f>IFERROR(VLOOKUP($D71,cult!$A$6:$O$146,cultura!E$62,FALSE),"")</f>
        <v>19</v>
      </c>
      <c r="F71" s="601" t="str">
        <f>IFERROR(VLOOKUP($D71,cult!$A$6:$O$146,cultura!F$62,FALSE),"")</f>
        <v>Wawastinkuy Wasi (La casa de los Niños)</v>
      </c>
      <c r="G71" s="601" t="str">
        <f>IFERROR(VLOOKUP($D71,cult!$A$6:$O$146,cultura!G$62,FALSE),"")</f>
        <v>C. 49, Esq 29 de Enero</v>
      </c>
      <c r="H71" s="601" t="str">
        <f>IFERROR(VLOOKUP($D71,cult!$A$6:$O$146,cultura!H$62,FALSE),"")</f>
        <v>Mixto</v>
      </c>
      <c r="I71" s="602">
        <f>IFERROR(VLOOKUP($D71,cult!$A$6:$O$146,cultura!I$62,FALSE),"")</f>
        <v>1</v>
      </c>
    </row>
    <row r="72" spans="3:9" ht="30.75" customHeight="1" x14ac:dyDescent="0.25">
      <c r="C72" s="208">
        <v>8</v>
      </c>
      <c r="D72" s="208" t="str">
        <f t="shared" si="2"/>
        <v>5_8</v>
      </c>
      <c r="E72" s="603">
        <f>IFERROR(VLOOKUP($D72,cult!$A$6:$O$146,cultura!E$62,FALSE),"")</f>
        <v>19</v>
      </c>
      <c r="F72" s="604" t="str">
        <f>IFERROR(VLOOKUP($D72,cult!$A$6:$O$146,cultura!F$62,FALSE),"")</f>
        <v>Espacio Nuna</v>
      </c>
      <c r="G72" s="604" t="str">
        <f>IFERROR(VLOOKUP($D72,cult!$A$6:$O$146,cultura!G$62,FALSE),"")</f>
        <v>C. 21 de Calacoto (San Miguel) Nº 8509</v>
      </c>
      <c r="H72" s="604" t="str">
        <f>IFERROR(VLOOKUP($D72,cult!$A$6:$O$146,cultura!H$62,FALSE),"")</f>
        <v>Mixto</v>
      </c>
      <c r="I72" s="605">
        <f>IFERROR(VLOOKUP($D72,cult!$A$6:$O$146,cultura!I$62,FALSE),"")</f>
        <v>1</v>
      </c>
    </row>
    <row r="73" spans="3:9" ht="30.75" customHeight="1" x14ac:dyDescent="0.25">
      <c r="C73" s="208">
        <v>9</v>
      </c>
      <c r="D73" s="208" t="str">
        <f t="shared" si="2"/>
        <v>5_9</v>
      </c>
      <c r="E73" s="600">
        <f>IFERROR(VLOOKUP($D73,cult!$A$6:$O$146,cultura!E$62,FALSE),"")</f>
        <v>19</v>
      </c>
      <c r="F73" s="601" t="str">
        <f>IFERROR(VLOOKUP($D73,cult!$A$6:$O$146,cultura!F$62,FALSE),"")</f>
        <v>Teatro del Colegio Calvert</v>
      </c>
      <c r="G73" s="601" t="str">
        <f>IFERROR(VLOOKUP($D73,cult!$A$6:$O$146,cultura!G$62,FALSE),"")</f>
        <v>Calacoto, C/10 Pje Higueras</v>
      </c>
      <c r="H73" s="601" t="str">
        <f>IFERROR(VLOOKUP($D73,cult!$A$6:$O$146,cultura!H$62,FALSE),"")</f>
        <v>Teatro</v>
      </c>
      <c r="I73" s="602">
        <f>IFERROR(VLOOKUP($D73,cult!$A$6:$O$146,cultura!I$62,FALSE),"")</f>
        <v>1</v>
      </c>
    </row>
    <row r="74" spans="3:9" ht="30.75" customHeight="1" x14ac:dyDescent="0.25">
      <c r="C74" s="208">
        <v>10</v>
      </c>
      <c r="D74" s="208" t="str">
        <f t="shared" si="2"/>
        <v>5_10</v>
      </c>
      <c r="E74" s="603">
        <f>IFERROR(VLOOKUP($D74,cult!$A$6:$O$146,cultura!E$62,FALSE),"")</f>
        <v>19</v>
      </c>
      <c r="F74" s="604" t="str">
        <f>IFERROR(VLOOKUP($D74,cult!$A$6:$O$146,cultura!F$62,FALSE),"")</f>
        <v>Teatro del Colegio La Salle</v>
      </c>
      <c r="G74" s="604" t="str">
        <f>IFERROR(VLOOKUP($D74,cult!$A$6:$O$146,cultura!G$62,FALSE),"")</f>
        <v>La Floridas, Avenida Arequipa Nº 8575</v>
      </c>
      <c r="H74" s="604" t="str">
        <f>IFERROR(VLOOKUP($D74,cult!$A$6:$O$146,cultura!H$62,FALSE),"")</f>
        <v>Teatro</v>
      </c>
      <c r="I74" s="605">
        <f>IFERROR(VLOOKUP($D74,cult!$A$6:$O$146,cultura!I$62,FALSE),"")</f>
        <v>1</v>
      </c>
    </row>
    <row r="75" spans="3:9" ht="30.75" customHeight="1" x14ac:dyDescent="0.25">
      <c r="C75" s="208">
        <v>11</v>
      </c>
      <c r="D75" s="208" t="str">
        <f t="shared" si="2"/>
        <v>5_11</v>
      </c>
      <c r="E75" s="600">
        <f>IFERROR(VLOOKUP($D75,cult!$A$6:$O$146,cultura!E$62,FALSE),"")</f>
        <v>19</v>
      </c>
      <c r="F75" s="601" t="str">
        <f>IFERROR(VLOOKUP($D75,cult!$A$6:$O$146,cultura!F$62,FALSE),"")</f>
        <v>Biblioteca Especializada de Biología "Erika Geyger"</v>
      </c>
      <c r="G75" s="601" t="str">
        <f>IFERROR(VLOOKUP($D75,cult!$A$6:$O$146,cultura!G$62,FALSE),"")</f>
        <v>C. 27 de Cota Cota Campus Universitario</v>
      </c>
      <c r="H75" s="601" t="str">
        <f>IFERROR(VLOOKUP($D75,cult!$A$6:$O$146,cultura!H$62,FALSE),"")</f>
        <v>Literatura-Investigación</v>
      </c>
      <c r="I75" s="602">
        <f>IFERROR(VLOOKUP($D75,cult!$A$6:$O$146,cultura!I$62,FALSE),"")</f>
        <v>1</v>
      </c>
    </row>
    <row r="76" spans="3:9" ht="30.75" customHeight="1" x14ac:dyDescent="0.25">
      <c r="C76" s="208">
        <v>12</v>
      </c>
      <c r="D76" s="208" t="str">
        <f t="shared" si="2"/>
        <v>5_12</v>
      </c>
      <c r="E76" s="603">
        <f>IFERROR(VLOOKUP($D76,cult!$A$6:$O$146,cultura!E$62,FALSE),"")</f>
        <v>19</v>
      </c>
      <c r="F76" s="604" t="str">
        <f>IFERROR(VLOOKUP($D76,cult!$A$6:$O$146,cultura!F$62,FALSE),"")</f>
        <v>Biblioteca especializada de Química de la UMSA</v>
      </c>
      <c r="G76" s="604" t="str">
        <f>IFERROR(VLOOKUP($D76,cult!$A$6:$O$146,cultura!G$62,FALSE),"")</f>
        <v>Cota Cota, C. 27, Campus Universitario</v>
      </c>
      <c r="H76" s="604" t="str">
        <f>IFERROR(VLOOKUP($D76,cult!$A$6:$O$146,cultura!H$62,FALSE),"")</f>
        <v>Literatura-Investigación</v>
      </c>
      <c r="I76" s="605">
        <f>IFERROR(VLOOKUP($D76,cult!$A$6:$O$146,cultura!I$62,FALSE),"")</f>
        <v>1</v>
      </c>
    </row>
    <row r="77" spans="3:9" ht="30.75" customHeight="1" x14ac:dyDescent="0.25">
      <c r="C77" s="208">
        <v>13</v>
      </c>
      <c r="D77" s="208" t="str">
        <f t="shared" si="2"/>
        <v>5_13</v>
      </c>
      <c r="E77" s="600">
        <f>IFERROR(VLOOKUP($D77,cult!$A$6:$O$146,cultura!E$62,FALSE),"")</f>
        <v>19</v>
      </c>
      <c r="F77" s="601" t="str">
        <f>IFERROR(VLOOKUP($D77,cult!$A$6:$O$146,cultura!F$62,FALSE),"")</f>
        <v>Biblioteca especializada en Geología de la UMSA</v>
      </c>
      <c r="G77" s="601" t="str">
        <f>IFERROR(VLOOKUP($D77,cult!$A$6:$O$146,cultura!G$62,FALSE),"")</f>
        <v>C. 27 Campus Universitario</v>
      </c>
      <c r="H77" s="601" t="str">
        <f>IFERROR(VLOOKUP($D77,cult!$A$6:$O$146,cultura!H$62,FALSE),"")</f>
        <v>Literatura-Investigación</v>
      </c>
      <c r="I77" s="602">
        <f>IFERROR(VLOOKUP($D77,cult!$A$6:$O$146,cultura!I$62,FALSE),"")</f>
        <v>1</v>
      </c>
    </row>
    <row r="78" spans="3:9" ht="30.75" customHeight="1" x14ac:dyDescent="0.25">
      <c r="C78" s="208">
        <v>14</v>
      </c>
      <c r="D78" s="208" t="str">
        <f t="shared" si="2"/>
        <v>5_14</v>
      </c>
      <c r="E78" s="603">
        <f>IFERROR(VLOOKUP($D78,cult!$A$6:$O$146,cultura!E$62,FALSE),"")</f>
        <v>19</v>
      </c>
      <c r="F78" s="604" t="str">
        <f>IFERROR(VLOOKUP($D78,cult!$A$6:$O$146,cultura!F$62,FALSE),"")</f>
        <v>Biblioteca Especializada Guillermo Pabón UMSA</v>
      </c>
      <c r="G78" s="604" t="str">
        <f>IFERROR(VLOOKUP($D78,cult!$A$6:$O$146,cultura!G$62,FALSE),"")</f>
        <v>C. 27 de Cota Cota Campus Universitario</v>
      </c>
      <c r="H78" s="604" t="str">
        <f>IFERROR(VLOOKUP($D78,cult!$A$6:$O$146,cultura!H$62,FALSE),"")</f>
        <v>Literatura-Investigación</v>
      </c>
      <c r="I78" s="605">
        <f>IFERROR(VLOOKUP($D78,cult!$A$6:$O$146,cultura!I$62,FALSE),"")</f>
        <v>1</v>
      </c>
    </row>
    <row r="79" spans="3:9" ht="30.75" customHeight="1" x14ac:dyDescent="0.25">
      <c r="C79" s="208">
        <v>15</v>
      </c>
      <c r="D79" s="208" t="str">
        <f t="shared" si="2"/>
        <v>5_15</v>
      </c>
      <c r="E79" s="600">
        <f>IFERROR(VLOOKUP($D79,cult!$A$6:$O$146,cultura!E$62,FALSE),"")</f>
        <v>19</v>
      </c>
      <c r="F79" s="601" t="str">
        <f>IFERROR(VLOOKUP($D79,cult!$A$6:$O$146,cultura!F$62,FALSE),"")</f>
        <v>Galería Alternativa</v>
      </c>
      <c r="G79" s="601" t="str">
        <f>IFERROR(VLOOKUP($D79,cult!$A$6:$O$146,cultura!G$62,FALSE),"")</f>
        <v>San Miguel, Calle René Moreno, bloque J N° 25</v>
      </c>
      <c r="H79" s="601" t="str">
        <f>IFERROR(VLOOKUP($D79,cult!$A$6:$O$146,cultura!H$62,FALSE),"")</f>
        <v>Artes Plásticas- Artes Populares</v>
      </c>
      <c r="I79" s="602">
        <f>IFERROR(VLOOKUP($D79,cult!$A$6:$O$146,cultura!I$62,FALSE),"")</f>
        <v>1</v>
      </c>
    </row>
    <row r="80" spans="3:9" ht="30.75" customHeight="1" x14ac:dyDescent="0.25">
      <c r="C80" s="208">
        <v>16</v>
      </c>
      <c r="D80" s="208" t="str">
        <f t="shared" si="2"/>
        <v>5_16</v>
      </c>
      <c r="E80" s="603">
        <f>IFERROR(VLOOKUP($D80,cult!$A$6:$O$146,cultura!E$62,FALSE),"")</f>
        <v>19</v>
      </c>
      <c r="F80" s="604" t="str">
        <f>IFERROR(VLOOKUP($D80,cult!$A$6:$O$146,cultura!F$62,FALSE),"")</f>
        <v>Espacio de Arte Merida Romero</v>
      </c>
      <c r="G80" s="604" t="str">
        <f>IFERROR(VLOOKUP($D80,cult!$A$6:$O$146,cultura!G$62,FALSE),"")</f>
        <v>San Miguel, Calle Gabriel René Moreno Bloque E N°1223</v>
      </c>
      <c r="H80" s="604" t="str">
        <f>IFERROR(VLOOKUP($D80,cult!$A$6:$O$146,cultura!H$62,FALSE),"")</f>
        <v>Artes Plásticas- Artes Populares</v>
      </c>
      <c r="I80" s="605">
        <f>IFERROR(VLOOKUP($D80,cult!$A$6:$O$146,cultura!I$62,FALSE),"")</f>
        <v>1</v>
      </c>
    </row>
    <row r="81" spans="3:9" ht="30.75" customHeight="1" x14ac:dyDescent="0.25">
      <c r="C81" s="208">
        <v>17</v>
      </c>
      <c r="D81" s="208" t="str">
        <f t="shared" si="2"/>
        <v>5_17</v>
      </c>
      <c r="E81" s="600">
        <f>IFERROR(VLOOKUP($D81,cult!$A$6:$O$146,cultura!E$62,FALSE),"")</f>
        <v>19</v>
      </c>
      <c r="F81" s="601" t="str">
        <f>IFERROR(VLOOKUP($D81,cult!$A$6:$O$146,cultura!F$62,FALSE),"")</f>
        <v>Galería de Arte San Miguel</v>
      </c>
      <c r="G81" s="601" t="str">
        <f>IFERROR(VLOOKUP($D81,cult!$A$6:$O$146,cultura!G$62,FALSE),"")</f>
        <v>San Miguel, C. Pankara N° 1002, entre 21 de Calacoto y Av. Montenegro</v>
      </c>
      <c r="H81" s="601" t="str">
        <f>IFERROR(VLOOKUP($D81,cult!$A$6:$O$146,cultura!H$62,FALSE),"")</f>
        <v>Artes Plásticas- Artes Populares</v>
      </c>
      <c r="I81" s="602">
        <f>IFERROR(VLOOKUP($D81,cult!$A$6:$O$146,cultura!I$62,FALSE),"")</f>
        <v>1</v>
      </c>
    </row>
    <row r="82" spans="3:9" ht="30.75" customHeight="1" x14ac:dyDescent="0.25">
      <c r="C82" s="208">
        <v>18</v>
      </c>
      <c r="D82" s="208" t="str">
        <f t="shared" si="2"/>
        <v>5_18</v>
      </c>
      <c r="E82" s="603">
        <f>IFERROR(VLOOKUP($D82,cult!$A$6:$O$146,cultura!E$62,FALSE),"")</f>
        <v>19</v>
      </c>
      <c r="F82" s="604" t="str">
        <f>IFERROR(VLOOKUP($D82,cult!$A$6:$O$146,cultura!F$62,FALSE),"")</f>
        <v>CASA MUSEO MAMANI MAMANI</v>
      </c>
      <c r="G82" s="604" t="str">
        <f>IFERROR(VLOOKUP($D82,cult!$A$6:$O$146,cultura!G$62,FALSE),"")</f>
        <v>Calle Gabriel René Moreno Bloque B3 Nº 1248, San Miguel</v>
      </c>
      <c r="H82" s="604" t="str">
        <f>IFERROR(VLOOKUP($D82,cult!$A$6:$O$146,cultura!H$62,FALSE),"")</f>
        <v>Artes Plásticas- Artes Populares</v>
      </c>
      <c r="I82" s="605">
        <f>IFERROR(VLOOKUP($D82,cult!$A$6:$O$146,cultura!I$62,FALSE),"")</f>
        <v>1</v>
      </c>
    </row>
    <row r="83" spans="3:9" ht="30.75" customHeight="1" x14ac:dyDescent="0.25">
      <c r="C83" s="208">
        <v>19</v>
      </c>
      <c r="D83" s="208" t="str">
        <f t="shared" si="2"/>
        <v>5_19</v>
      </c>
      <c r="E83" s="600">
        <f>IFERROR(VLOOKUP($D83,cult!$A$6:$O$146,cultura!E$62,FALSE),"")</f>
        <v>21</v>
      </c>
      <c r="F83" s="601" t="str">
        <f>IFERROR(VLOOKUP($D83,cult!$A$6:$O$146,cultura!F$62,FALSE),"")</f>
        <v>Biblioteca Especializada CIDES UMSA</v>
      </c>
      <c r="G83" s="601" t="str">
        <f>IFERROR(VLOOKUP($D83,cult!$A$6:$O$146,cultura!G$62,FALSE),"")</f>
        <v>Av. 14 de Septiembre Nº 4913</v>
      </c>
      <c r="H83" s="601" t="str">
        <f>IFERROR(VLOOKUP($D83,cult!$A$6:$O$146,cultura!H$62,FALSE),"")</f>
        <v>Literatura-Investigación</v>
      </c>
      <c r="I83" s="602">
        <f>IFERROR(VLOOKUP($D83,cult!$A$6:$O$146,cultura!I$62,FALSE),"")</f>
        <v>1</v>
      </c>
    </row>
    <row r="84" spans="3:9" ht="30.75" customHeight="1" x14ac:dyDescent="0.25">
      <c r="C84" s="208">
        <v>20</v>
      </c>
      <c r="D84" s="208" t="str">
        <f t="shared" si="2"/>
        <v>5_20</v>
      </c>
      <c r="E84" s="603">
        <f>IFERROR(VLOOKUP($D84,cult!$A$6:$O$146,cultura!E$62,FALSE),"")</f>
        <v>21</v>
      </c>
      <c r="F84" s="604" t="str">
        <f>IFERROR(VLOOKUP($D84,cult!$A$6:$O$146,cultura!F$62,FALSE),"")</f>
        <v>Formato Medio</v>
      </c>
      <c r="G84" s="604">
        <f>IFERROR(VLOOKUP($D84,cult!$A$6:$O$146,cultura!G$62,FALSE),"")</f>
        <v>0</v>
      </c>
      <c r="H84" s="604" t="str">
        <f>IFERROR(VLOOKUP($D84,cult!$A$6:$O$146,cultura!H$62,FALSE),"")</f>
        <v>Artes Plásticas- Artes Populares</v>
      </c>
      <c r="I84" s="605">
        <f>IFERROR(VLOOKUP($D84,cult!$A$6:$O$146,cultura!I$62,FALSE),"")</f>
        <v>1</v>
      </c>
    </row>
    <row r="85" spans="3:9" ht="30.75" customHeight="1" x14ac:dyDescent="0.25">
      <c r="C85" s="208">
        <v>21</v>
      </c>
      <c r="D85" s="208" t="str">
        <f t="shared" si="2"/>
        <v>5_21</v>
      </c>
      <c r="E85" s="600">
        <f>IFERROR(VLOOKUP($D85,cult!$A$6:$O$146,cultura!E$62,FALSE),"")</f>
        <v>21</v>
      </c>
      <c r="F85" s="601" t="str">
        <f>IFERROR(VLOOKUP($D85,cult!$A$6:$O$146,cultura!F$62,FALSE),"")</f>
        <v>Biblioteca zonal Obrajes</v>
      </c>
      <c r="G85" s="601" t="str">
        <f>IFERROR(VLOOKUP($D85,cult!$A$6:$O$146,cultura!G$62,FALSE),"")</f>
        <v>Av. Héctor Ormachea, Esq C. 16 de obrajes</v>
      </c>
      <c r="H85" s="601" t="str">
        <f>IFERROR(VLOOKUP($D85,cult!$A$6:$O$146,cultura!H$62,FALSE),"")</f>
        <v>Literatura-Investigación</v>
      </c>
      <c r="I85" s="602">
        <f>IFERROR(VLOOKUP($D85,cult!$A$6:$O$146,cultura!I$62,FALSE),"")</f>
        <v>1</v>
      </c>
    </row>
    <row r="86" spans="3:9" ht="30.75" customHeight="1" x14ac:dyDescent="0.25">
      <c r="C86" s="208">
        <v>22</v>
      </c>
      <c r="D86" s="208" t="str">
        <f t="shared" si="2"/>
        <v>5_22</v>
      </c>
      <c r="E86" s="603">
        <f>IFERROR(VLOOKUP($D86,cult!$A$6:$O$146,cultura!E$62,FALSE),"")</f>
        <v>21</v>
      </c>
      <c r="F86" s="604" t="str">
        <f>IFERROR(VLOOKUP($D86,cult!$A$6:$O$146,cultura!F$62,FALSE),"")</f>
        <v>Biblioteca zonal Alto Obrajes</v>
      </c>
      <c r="G86" s="604" t="str">
        <f>IFERROR(VLOOKUP($D86,cult!$A$6:$O$146,cultura!G$62,FALSE),"")</f>
        <v>Alto Obrajes, Av. del Maestro, C.10</v>
      </c>
      <c r="H86" s="604" t="str">
        <f>IFERROR(VLOOKUP($D86,cult!$A$6:$O$146,cultura!H$62,FALSE),"")</f>
        <v>Literatura-Investigación</v>
      </c>
      <c r="I86" s="605">
        <f>IFERROR(VLOOKUP($D86,cult!$A$6:$O$146,cultura!I$62,FALSE),"")</f>
        <v>1</v>
      </c>
    </row>
    <row r="87" spans="3:9" ht="30.75" customHeight="1" x14ac:dyDescent="0.25">
      <c r="C87" s="208">
        <v>23</v>
      </c>
      <c r="D87" s="208" t="str">
        <f t="shared" si="2"/>
        <v>5_23</v>
      </c>
      <c r="E87" s="600" t="str">
        <f>IFERROR(VLOOKUP($D87,cult!$A$6:$O$146,cultura!E$62,FALSE),"")</f>
        <v/>
      </c>
      <c r="F87" s="601" t="str">
        <f>IFERROR(VLOOKUP($D87,cult!$A$6:$O$146,cultura!F$62,FALSE),"")</f>
        <v/>
      </c>
      <c r="G87" s="601" t="str">
        <f>IFERROR(VLOOKUP($D87,cult!$A$6:$O$146,cultura!G$62,FALSE),"")</f>
        <v/>
      </c>
      <c r="H87" s="601" t="str">
        <f>IFERROR(VLOOKUP($D87,cult!$A$6:$O$146,cultura!H$62,FALSE),"")</f>
        <v/>
      </c>
      <c r="I87" s="602" t="str">
        <f>IFERROR(VLOOKUP($D87,cult!$A$6:$O$146,cultura!I$62,FALSE),"")</f>
        <v/>
      </c>
    </row>
    <row r="88" spans="3:9" ht="30.75" customHeight="1" x14ac:dyDescent="0.25">
      <c r="C88" s="208">
        <v>24</v>
      </c>
      <c r="D88" s="208" t="str">
        <f t="shared" si="2"/>
        <v>5_24</v>
      </c>
      <c r="E88" s="603" t="str">
        <f>IFERROR(VLOOKUP($D88,cult!$A$6:$O$146,cultura!E$62,FALSE),"")</f>
        <v/>
      </c>
      <c r="F88" s="604" t="str">
        <f>IFERROR(VLOOKUP($D88,cult!$A$6:$O$146,cultura!F$62,FALSE),"")</f>
        <v/>
      </c>
      <c r="G88" s="604" t="str">
        <f>IFERROR(VLOOKUP($D88,cult!$A$6:$O$146,cultura!G$62,FALSE),"")</f>
        <v/>
      </c>
      <c r="H88" s="604" t="str">
        <f>IFERROR(VLOOKUP($D88,cult!$A$6:$O$146,cultura!H$62,FALSE),"")</f>
        <v/>
      </c>
      <c r="I88" s="605" t="str">
        <f>IFERROR(VLOOKUP($D88,cult!$A$6:$O$146,cultura!I$62,FALSE),"")</f>
        <v/>
      </c>
    </row>
    <row r="89" spans="3:9" ht="30.75" customHeight="1" x14ac:dyDescent="0.25">
      <c r="C89" s="208">
        <v>25</v>
      </c>
      <c r="D89" s="208" t="str">
        <f t="shared" si="2"/>
        <v>5_25</v>
      </c>
      <c r="E89" s="600" t="str">
        <f>IFERROR(VLOOKUP($D89,cult!$A$6:$O$146,cultura!E$62,FALSE),"")</f>
        <v/>
      </c>
      <c r="F89" s="601" t="str">
        <f>IFERROR(VLOOKUP($D89,cult!$A$6:$O$146,cultura!F$62,FALSE),"")</f>
        <v/>
      </c>
      <c r="G89" s="601" t="str">
        <f>IFERROR(VLOOKUP($D89,cult!$A$6:$O$146,cultura!G$62,FALSE),"")</f>
        <v/>
      </c>
      <c r="H89" s="601" t="str">
        <f>IFERROR(VLOOKUP($D89,cult!$A$6:$O$146,cultura!H$62,FALSE),"")</f>
        <v/>
      </c>
      <c r="I89" s="602" t="str">
        <f>IFERROR(VLOOKUP($D89,cult!$A$6:$O$146,cultura!I$62,FALSE),"")</f>
        <v/>
      </c>
    </row>
    <row r="90" spans="3:9" ht="30.75" customHeight="1" x14ac:dyDescent="0.25">
      <c r="C90" s="208">
        <v>26</v>
      </c>
      <c r="D90" s="208" t="str">
        <f t="shared" si="2"/>
        <v>5_26</v>
      </c>
      <c r="E90" s="603" t="str">
        <f>IFERROR(VLOOKUP($D90,cult!$A$6:$O$146,cultura!E$62,FALSE),"")</f>
        <v/>
      </c>
      <c r="F90" s="604" t="str">
        <f>IFERROR(VLOOKUP($D90,cult!$A$6:$O$146,cultura!F$62,FALSE),"")</f>
        <v/>
      </c>
      <c r="G90" s="604" t="str">
        <f>IFERROR(VLOOKUP($D90,cult!$A$6:$O$146,cultura!G$62,FALSE),"")</f>
        <v/>
      </c>
      <c r="H90" s="604" t="str">
        <f>IFERROR(VLOOKUP($D90,cult!$A$6:$O$146,cultura!H$62,FALSE),"")</f>
        <v/>
      </c>
      <c r="I90" s="605" t="str">
        <f>IFERROR(VLOOKUP($D90,cult!$A$6:$O$146,cultura!I$62,FALSE),"")</f>
        <v/>
      </c>
    </row>
    <row r="91" spans="3:9" ht="30.75" customHeight="1" x14ac:dyDescent="0.25">
      <c r="C91" s="208">
        <v>27</v>
      </c>
      <c r="D91" s="208" t="str">
        <f t="shared" si="2"/>
        <v>5_27</v>
      </c>
      <c r="E91" s="600" t="str">
        <f>IFERROR(VLOOKUP($D91,cult!$A$6:$O$146,cultura!E$62,FALSE),"")</f>
        <v/>
      </c>
      <c r="F91" s="601" t="str">
        <f>IFERROR(VLOOKUP($D91,cult!$A$6:$O$146,cultura!F$62,FALSE),"")</f>
        <v/>
      </c>
      <c r="G91" s="601" t="str">
        <f>IFERROR(VLOOKUP($D91,cult!$A$6:$O$146,cultura!G$62,FALSE),"")</f>
        <v/>
      </c>
      <c r="H91" s="601" t="str">
        <f>IFERROR(VLOOKUP($D91,cult!$A$6:$O$146,cultura!H$62,FALSE),"")</f>
        <v/>
      </c>
      <c r="I91" s="602" t="str">
        <f>IFERROR(VLOOKUP($D91,cult!$A$6:$O$146,cultura!I$62,FALSE),"")</f>
        <v/>
      </c>
    </row>
    <row r="92" spans="3:9" ht="30.75" customHeight="1" x14ac:dyDescent="0.25">
      <c r="C92" s="208">
        <v>28</v>
      </c>
      <c r="D92" s="208" t="str">
        <f t="shared" si="2"/>
        <v>5_28</v>
      </c>
      <c r="E92" s="603" t="str">
        <f>IFERROR(VLOOKUP($D92,cult!$A$6:$O$146,cultura!E$62,FALSE),"")</f>
        <v/>
      </c>
      <c r="F92" s="604" t="str">
        <f>IFERROR(VLOOKUP($D92,cult!$A$6:$O$146,cultura!F$62,FALSE),"")</f>
        <v/>
      </c>
      <c r="G92" s="604" t="str">
        <f>IFERROR(VLOOKUP($D92,cult!$A$6:$O$146,cultura!G$62,FALSE),"")</f>
        <v/>
      </c>
      <c r="H92" s="604" t="str">
        <f>IFERROR(VLOOKUP($D92,cult!$A$6:$O$146,cultura!H$62,FALSE),"")</f>
        <v/>
      </c>
      <c r="I92" s="605" t="str">
        <f>IFERROR(VLOOKUP($D92,cult!$A$6:$O$146,cultura!I$62,FALSE),"")</f>
        <v/>
      </c>
    </row>
    <row r="93" spans="3:9" ht="30.75" customHeight="1" x14ac:dyDescent="0.25">
      <c r="C93" s="208">
        <v>29</v>
      </c>
      <c r="D93" s="208" t="str">
        <f t="shared" si="2"/>
        <v>5_29</v>
      </c>
      <c r="E93" s="600" t="str">
        <f>IFERROR(VLOOKUP($D93,cult!$A$6:$O$146,cultura!E$62,FALSE),"")</f>
        <v/>
      </c>
      <c r="F93" s="601" t="str">
        <f>IFERROR(VLOOKUP($D93,cult!$A$6:$O$146,cultura!F$62,FALSE),"")</f>
        <v/>
      </c>
      <c r="G93" s="601" t="str">
        <f>IFERROR(VLOOKUP($D93,cult!$A$6:$O$146,cultura!G$62,FALSE),"")</f>
        <v/>
      </c>
      <c r="H93" s="601" t="str">
        <f>IFERROR(VLOOKUP($D93,cult!$A$6:$O$146,cultura!H$62,FALSE),"")</f>
        <v/>
      </c>
      <c r="I93" s="602" t="str">
        <f>IFERROR(VLOOKUP($D93,cult!$A$6:$O$146,cultura!I$62,FALSE),"")</f>
        <v/>
      </c>
    </row>
    <row r="94" spans="3:9" ht="30.75" customHeight="1" x14ac:dyDescent="0.25">
      <c r="C94" s="208">
        <v>30</v>
      </c>
      <c r="D94" s="208" t="str">
        <f t="shared" si="2"/>
        <v>5_30</v>
      </c>
      <c r="E94" s="603" t="str">
        <f>IFERROR(VLOOKUP($D94,cult!$A$6:$O$146,cultura!E$62,FALSE),"")</f>
        <v/>
      </c>
      <c r="F94" s="604" t="str">
        <f>IFERROR(VLOOKUP($D94,cult!$A$6:$O$146,cultura!F$62,FALSE),"")</f>
        <v/>
      </c>
      <c r="G94" s="604" t="str">
        <f>IFERROR(VLOOKUP($D94,cult!$A$6:$O$146,cultura!G$62,FALSE),"")</f>
        <v/>
      </c>
      <c r="H94" s="604" t="str">
        <f>IFERROR(VLOOKUP($D94,cult!$A$6:$O$146,cultura!H$62,FALSE),"")</f>
        <v/>
      </c>
      <c r="I94" s="605" t="str">
        <f>IFERROR(VLOOKUP($D94,cult!$A$6:$O$146,cultura!I$62,FALSE),"")</f>
        <v/>
      </c>
    </row>
    <row r="95" spans="3:9" ht="30.75" customHeight="1" x14ac:dyDescent="0.25">
      <c r="C95" s="208">
        <v>31</v>
      </c>
      <c r="D95" s="208" t="str">
        <f t="shared" si="2"/>
        <v>5_31</v>
      </c>
      <c r="E95" s="600" t="str">
        <f>IFERROR(VLOOKUP($D95,cult!$A$6:$O$146,cultura!E$62,FALSE),"")</f>
        <v/>
      </c>
      <c r="F95" s="601" t="str">
        <f>IFERROR(VLOOKUP($D95,cult!$A$6:$O$146,cultura!F$62,FALSE),"")</f>
        <v/>
      </c>
      <c r="G95" s="601" t="str">
        <f>IFERROR(VLOOKUP($D95,cult!$A$6:$O$146,cultura!G$62,FALSE),"")</f>
        <v/>
      </c>
      <c r="H95" s="601" t="str">
        <f>IFERROR(VLOOKUP($D95,cult!$A$6:$O$146,cultura!H$62,FALSE),"")</f>
        <v/>
      </c>
      <c r="I95" s="602" t="str">
        <f>IFERROR(VLOOKUP($D95,cult!$A$6:$O$146,cultura!I$62,FALSE),"")</f>
        <v/>
      </c>
    </row>
    <row r="96" spans="3:9" ht="30.75" customHeight="1" x14ac:dyDescent="0.25">
      <c r="C96" s="208">
        <v>32</v>
      </c>
      <c r="D96" s="208" t="str">
        <f t="shared" si="2"/>
        <v>5_32</v>
      </c>
      <c r="E96" s="603" t="str">
        <f>IFERROR(VLOOKUP($D96,cult!$A$6:$O$146,cultura!E$62,FALSE),"")</f>
        <v/>
      </c>
      <c r="F96" s="604" t="str">
        <f>IFERROR(VLOOKUP($D96,cult!$A$6:$O$146,cultura!F$62,FALSE),"")</f>
        <v/>
      </c>
      <c r="G96" s="604" t="str">
        <f>IFERROR(VLOOKUP($D96,cult!$A$6:$O$146,cultura!G$62,FALSE),"")</f>
        <v/>
      </c>
      <c r="H96" s="604" t="str">
        <f>IFERROR(VLOOKUP($D96,cult!$A$6:$O$146,cultura!H$62,FALSE),"")</f>
        <v/>
      </c>
      <c r="I96" s="605" t="str">
        <f>IFERROR(VLOOKUP($D96,cult!$A$6:$O$146,cultura!I$62,FALSE),"")</f>
        <v/>
      </c>
    </row>
    <row r="97" spans="3:9" ht="30.75" customHeight="1" x14ac:dyDescent="0.25">
      <c r="C97" s="208">
        <v>33</v>
      </c>
      <c r="D97" s="208" t="str">
        <f t="shared" si="2"/>
        <v>5_33</v>
      </c>
      <c r="E97" s="600" t="str">
        <f>IFERROR(VLOOKUP($D97,cult!$A$6:$O$146,cultura!E$62,FALSE),"")</f>
        <v/>
      </c>
      <c r="F97" s="601" t="str">
        <f>IFERROR(VLOOKUP($D97,cult!$A$6:$O$146,cultura!F$62,FALSE),"")</f>
        <v/>
      </c>
      <c r="G97" s="601" t="str">
        <f>IFERROR(VLOOKUP($D97,cult!$A$6:$O$146,cultura!G$62,FALSE),"")</f>
        <v/>
      </c>
      <c r="H97" s="601" t="str">
        <f>IFERROR(VLOOKUP($D97,cult!$A$6:$O$146,cultura!H$62,FALSE),"")</f>
        <v/>
      </c>
      <c r="I97" s="602" t="str">
        <f>IFERROR(VLOOKUP($D97,cult!$A$6:$O$146,cultura!I$62,FALSE),"")</f>
        <v/>
      </c>
    </row>
    <row r="98" spans="3:9" ht="30.75" customHeight="1" x14ac:dyDescent="0.25">
      <c r="C98" s="208">
        <v>34</v>
      </c>
      <c r="D98" s="208" t="str">
        <f t="shared" si="2"/>
        <v>5_34</v>
      </c>
      <c r="E98" s="603" t="str">
        <f>IFERROR(VLOOKUP($D98,cult!$A$6:$O$146,cultura!E$62,FALSE),"")</f>
        <v/>
      </c>
      <c r="F98" s="604" t="str">
        <f>IFERROR(VLOOKUP($D98,cult!$A$6:$O$146,cultura!F$62,FALSE),"")</f>
        <v/>
      </c>
      <c r="G98" s="604" t="str">
        <f>IFERROR(VLOOKUP($D98,cult!$A$6:$O$146,cultura!G$62,FALSE),"")</f>
        <v/>
      </c>
      <c r="H98" s="604" t="str">
        <f>IFERROR(VLOOKUP($D98,cult!$A$6:$O$146,cultura!H$62,FALSE),"")</f>
        <v/>
      </c>
      <c r="I98" s="605" t="str">
        <f>IFERROR(VLOOKUP($D98,cult!$A$6:$O$146,cultura!I$62,FALSE),"")</f>
        <v/>
      </c>
    </row>
    <row r="99" spans="3:9" ht="30.75" customHeight="1" x14ac:dyDescent="0.25">
      <c r="C99" s="208">
        <v>35</v>
      </c>
      <c r="D99" s="208" t="str">
        <f t="shared" si="2"/>
        <v>5_35</v>
      </c>
      <c r="E99" s="600" t="str">
        <f>IFERROR(VLOOKUP($D99,cult!$A$6:$O$146,cultura!E$62,FALSE),"")</f>
        <v/>
      </c>
      <c r="F99" s="601" t="str">
        <f>IFERROR(VLOOKUP($D99,cult!$A$6:$O$146,cultura!F$62,FALSE),"")</f>
        <v/>
      </c>
      <c r="G99" s="601" t="str">
        <f>IFERROR(VLOOKUP($D99,cult!$A$6:$O$146,cultura!G$62,FALSE),"")</f>
        <v/>
      </c>
      <c r="H99" s="601" t="str">
        <f>IFERROR(VLOOKUP($D99,cult!$A$6:$O$146,cultura!H$62,FALSE),"")</f>
        <v/>
      </c>
      <c r="I99" s="602" t="str">
        <f>IFERROR(VLOOKUP($D99,cult!$A$6:$O$146,cultura!I$62,FALSE),"")</f>
        <v/>
      </c>
    </row>
    <row r="100" spans="3:9" ht="30.75" customHeight="1" x14ac:dyDescent="0.25">
      <c r="C100" s="208">
        <v>36</v>
      </c>
      <c r="D100" s="208" t="str">
        <f t="shared" si="2"/>
        <v>5_36</v>
      </c>
      <c r="E100" s="603" t="str">
        <f>IFERROR(VLOOKUP($D100,cult!$A$6:$O$146,cultura!E$62,FALSE),"")</f>
        <v/>
      </c>
      <c r="F100" s="604" t="str">
        <f>IFERROR(VLOOKUP($D100,cult!$A$6:$O$146,cultura!F$62,FALSE),"")</f>
        <v/>
      </c>
      <c r="G100" s="604" t="str">
        <f>IFERROR(VLOOKUP($D100,cult!$A$6:$O$146,cultura!G$62,FALSE),"")</f>
        <v/>
      </c>
      <c r="H100" s="604" t="str">
        <f>IFERROR(VLOOKUP($D100,cult!$A$6:$O$146,cultura!H$62,FALSE),"")</f>
        <v/>
      </c>
      <c r="I100" s="605" t="str">
        <f>IFERROR(VLOOKUP($D100,cult!$A$6:$O$146,cultura!I$62,FALSE),"")</f>
        <v/>
      </c>
    </row>
    <row r="101" spans="3:9" ht="30.75" customHeight="1" x14ac:dyDescent="0.25">
      <c r="C101" s="208">
        <v>37</v>
      </c>
      <c r="D101" s="208" t="str">
        <f t="shared" si="2"/>
        <v>5_37</v>
      </c>
      <c r="E101" s="600" t="str">
        <f>IFERROR(VLOOKUP($D101,cult!$A$6:$O$146,cultura!E$62,FALSE),"")</f>
        <v/>
      </c>
      <c r="F101" s="601" t="str">
        <f>IFERROR(VLOOKUP($D101,cult!$A$6:$O$146,cultura!F$62,FALSE),"")</f>
        <v/>
      </c>
      <c r="G101" s="601" t="str">
        <f>IFERROR(VLOOKUP($D101,cult!$A$6:$O$146,cultura!G$62,FALSE),"")</f>
        <v/>
      </c>
      <c r="H101" s="601" t="str">
        <f>IFERROR(VLOOKUP($D101,cult!$A$6:$O$146,cultura!H$62,FALSE),"")</f>
        <v/>
      </c>
      <c r="I101" s="602" t="str">
        <f>IFERROR(VLOOKUP($D101,cult!$A$6:$O$146,cultura!I$62,FALSE),"")</f>
        <v/>
      </c>
    </row>
    <row r="102" spans="3:9" ht="30.75" customHeight="1" x14ac:dyDescent="0.25">
      <c r="C102" s="208">
        <v>38</v>
      </c>
      <c r="D102" s="208" t="str">
        <f t="shared" si="2"/>
        <v>5_38</v>
      </c>
      <c r="E102" s="603" t="str">
        <f>IFERROR(VLOOKUP($D102,cult!$A$6:$O$146,cultura!E$62,FALSE),"")</f>
        <v/>
      </c>
      <c r="F102" s="604" t="str">
        <f>IFERROR(VLOOKUP($D102,cult!$A$6:$O$146,cultura!F$62,FALSE),"")</f>
        <v/>
      </c>
      <c r="G102" s="604" t="str">
        <f>IFERROR(VLOOKUP($D102,cult!$A$6:$O$146,cultura!G$62,FALSE),"")</f>
        <v/>
      </c>
      <c r="H102" s="604" t="str">
        <f>IFERROR(VLOOKUP($D102,cult!$A$6:$O$146,cultura!H$62,FALSE),"")</f>
        <v/>
      </c>
      <c r="I102" s="605" t="str">
        <f>IFERROR(VLOOKUP($D102,cult!$A$6:$O$146,cultura!I$62,FALSE),"")</f>
        <v/>
      </c>
    </row>
    <row r="103" spans="3:9" ht="30.75" customHeight="1" x14ac:dyDescent="0.25">
      <c r="C103" s="208">
        <v>39</v>
      </c>
      <c r="D103" s="208" t="str">
        <f t="shared" si="2"/>
        <v>5_39</v>
      </c>
      <c r="E103" s="600" t="str">
        <f>IFERROR(VLOOKUP($D103,cult!$A$6:$O$146,cultura!E$62,FALSE),"")</f>
        <v/>
      </c>
      <c r="F103" s="601" t="str">
        <f>IFERROR(VLOOKUP($D103,cult!$A$6:$O$146,cultura!F$62,FALSE),"")</f>
        <v/>
      </c>
      <c r="G103" s="601" t="str">
        <f>IFERROR(VLOOKUP($D103,cult!$A$6:$O$146,cultura!G$62,FALSE),"")</f>
        <v/>
      </c>
      <c r="H103" s="601" t="str">
        <f>IFERROR(VLOOKUP($D103,cult!$A$6:$O$146,cultura!H$62,FALSE),"")</f>
        <v/>
      </c>
      <c r="I103" s="602" t="str">
        <f>IFERROR(VLOOKUP($D103,cult!$A$6:$O$146,cultura!I$62,FALSE),"")</f>
        <v/>
      </c>
    </row>
    <row r="104" spans="3:9" ht="30.75" customHeight="1" x14ac:dyDescent="0.25">
      <c r="C104" s="208">
        <v>40</v>
      </c>
      <c r="D104" s="208" t="str">
        <f t="shared" si="2"/>
        <v>5_40</v>
      </c>
      <c r="E104" s="603" t="str">
        <f>IFERROR(VLOOKUP($D104,cult!$A$6:$O$146,cultura!E$62,FALSE),"")</f>
        <v/>
      </c>
      <c r="F104" s="604" t="str">
        <f>IFERROR(VLOOKUP($D104,cult!$A$6:$O$146,cultura!F$62,FALSE),"")</f>
        <v/>
      </c>
      <c r="G104" s="604" t="str">
        <f>IFERROR(VLOOKUP($D104,cult!$A$6:$O$146,cultura!G$62,FALSE),"")</f>
        <v/>
      </c>
      <c r="H104" s="604" t="str">
        <f>IFERROR(VLOOKUP($D104,cult!$A$6:$O$146,cultura!H$62,FALSE),"")</f>
        <v/>
      </c>
      <c r="I104" s="605" t="str">
        <f>IFERROR(VLOOKUP($D104,cult!$A$6:$O$146,cultura!I$62,FALSE),"")</f>
        <v/>
      </c>
    </row>
    <row r="105" spans="3:9" ht="30.75" customHeight="1" x14ac:dyDescent="0.25">
      <c r="C105" s="208">
        <v>41</v>
      </c>
      <c r="D105" s="208" t="str">
        <f t="shared" si="2"/>
        <v>5_41</v>
      </c>
      <c r="E105" s="600" t="str">
        <f>IFERROR(VLOOKUP($D105,cult!$A$6:$O$146,cultura!E$62,FALSE),"")</f>
        <v/>
      </c>
      <c r="F105" s="601" t="str">
        <f>IFERROR(VLOOKUP($D105,cult!$A$6:$O$146,cultura!F$62,FALSE),"")</f>
        <v/>
      </c>
      <c r="G105" s="601" t="str">
        <f>IFERROR(VLOOKUP($D105,cult!$A$6:$O$146,cultura!G$62,FALSE),"")</f>
        <v/>
      </c>
      <c r="H105" s="601" t="str">
        <f>IFERROR(VLOOKUP($D105,cult!$A$6:$O$146,cultura!H$62,FALSE),"")</f>
        <v/>
      </c>
      <c r="I105" s="602" t="str">
        <f>IFERROR(VLOOKUP($D105,cult!$A$6:$O$146,cultura!I$62,FALSE),"")</f>
        <v/>
      </c>
    </row>
    <row r="106" spans="3:9" ht="30.75" customHeight="1" x14ac:dyDescent="0.25">
      <c r="C106" s="208">
        <v>42</v>
      </c>
      <c r="D106" s="208" t="str">
        <f t="shared" si="2"/>
        <v>5_42</v>
      </c>
      <c r="E106" s="603" t="str">
        <f>IFERROR(VLOOKUP($D106,cult!$A$6:$O$146,cultura!E$62,FALSE),"")</f>
        <v/>
      </c>
      <c r="F106" s="604" t="str">
        <f>IFERROR(VLOOKUP($D106,cult!$A$6:$O$146,cultura!F$62,FALSE),"")</f>
        <v/>
      </c>
      <c r="G106" s="604" t="str">
        <f>IFERROR(VLOOKUP($D106,cult!$A$6:$O$146,cultura!G$62,FALSE),"")</f>
        <v/>
      </c>
      <c r="H106" s="604" t="str">
        <f>IFERROR(VLOOKUP($D106,cult!$A$6:$O$146,cultura!H$62,FALSE),"")</f>
        <v/>
      </c>
      <c r="I106" s="605" t="str">
        <f>IFERROR(VLOOKUP($D106,cult!$A$6:$O$146,cultura!I$62,FALSE),"")</f>
        <v/>
      </c>
    </row>
    <row r="107" spans="3:9" ht="30.75" customHeight="1" x14ac:dyDescent="0.25">
      <c r="C107" s="208">
        <v>43</v>
      </c>
      <c r="D107" s="208" t="str">
        <f t="shared" si="2"/>
        <v>5_43</v>
      </c>
      <c r="E107" s="600" t="str">
        <f>IFERROR(VLOOKUP($D107,cult!$A$6:$O$146,cultura!E$62,FALSE),"")</f>
        <v/>
      </c>
      <c r="F107" s="601" t="str">
        <f>IFERROR(VLOOKUP($D107,cult!$A$6:$O$146,cultura!F$62,FALSE),"")</f>
        <v/>
      </c>
      <c r="G107" s="601" t="str">
        <f>IFERROR(VLOOKUP($D107,cult!$A$6:$O$146,cultura!G$62,FALSE),"")</f>
        <v/>
      </c>
      <c r="H107" s="601" t="str">
        <f>IFERROR(VLOOKUP($D107,cult!$A$6:$O$146,cultura!H$62,FALSE),"")</f>
        <v/>
      </c>
      <c r="I107" s="602" t="str">
        <f>IFERROR(VLOOKUP($D107,cult!$A$6:$O$146,cultura!I$62,FALSE),"")</f>
        <v/>
      </c>
    </row>
    <row r="108" spans="3:9" ht="30.75" customHeight="1" x14ac:dyDescent="0.25">
      <c r="C108" s="208">
        <v>44</v>
      </c>
      <c r="D108" s="208" t="str">
        <f t="shared" si="2"/>
        <v>5_44</v>
      </c>
      <c r="E108" s="603" t="str">
        <f>IFERROR(VLOOKUP($D108,cult!$A$6:$O$146,cultura!E$62,FALSE),"")</f>
        <v/>
      </c>
      <c r="F108" s="604" t="str">
        <f>IFERROR(VLOOKUP($D108,cult!$A$6:$O$146,cultura!F$62,FALSE),"")</f>
        <v/>
      </c>
      <c r="G108" s="604" t="str">
        <f>IFERROR(VLOOKUP($D108,cult!$A$6:$O$146,cultura!G$62,FALSE),"")</f>
        <v/>
      </c>
      <c r="H108" s="604" t="str">
        <f>IFERROR(VLOOKUP($D108,cult!$A$6:$O$146,cultura!H$62,FALSE),"")</f>
        <v/>
      </c>
      <c r="I108" s="605" t="str">
        <f>IFERROR(VLOOKUP($D108,cult!$A$6:$O$146,cultura!I$62,FALSE),"")</f>
        <v/>
      </c>
    </row>
    <row r="109" spans="3:9" ht="30.75" customHeight="1" x14ac:dyDescent="0.25">
      <c r="C109" s="208">
        <v>45</v>
      </c>
      <c r="D109" s="208" t="str">
        <f t="shared" si="2"/>
        <v>5_45</v>
      </c>
      <c r="E109" s="600" t="str">
        <f>IFERROR(VLOOKUP($D109,cult!$A$6:$O$146,cultura!E$62,FALSE),"")</f>
        <v/>
      </c>
      <c r="F109" s="601" t="str">
        <f>IFERROR(VLOOKUP($D109,cult!$A$6:$O$146,cultura!F$62,FALSE),"")</f>
        <v/>
      </c>
      <c r="G109" s="601" t="str">
        <f>IFERROR(VLOOKUP($D109,cult!$A$6:$O$146,cultura!G$62,FALSE),"")</f>
        <v/>
      </c>
      <c r="H109" s="601" t="str">
        <f>IFERROR(VLOOKUP($D109,cult!$A$6:$O$146,cultura!H$62,FALSE),"")</f>
        <v/>
      </c>
      <c r="I109" s="602" t="str">
        <f>IFERROR(VLOOKUP($D109,cult!$A$6:$O$146,cultura!I$62,FALSE),"")</f>
        <v/>
      </c>
    </row>
    <row r="110" spans="3:9" ht="30.75" customHeight="1" x14ac:dyDescent="0.25">
      <c r="C110" s="208">
        <v>46</v>
      </c>
      <c r="D110" s="208" t="str">
        <f t="shared" si="2"/>
        <v>5_46</v>
      </c>
      <c r="E110" s="603" t="str">
        <f>IFERROR(VLOOKUP($D110,cult!$A$6:$O$146,cultura!E$62,FALSE),"")</f>
        <v/>
      </c>
      <c r="F110" s="604" t="str">
        <f>IFERROR(VLOOKUP($D110,cult!$A$6:$O$146,cultura!F$62,FALSE),"")</f>
        <v/>
      </c>
      <c r="G110" s="604" t="str">
        <f>IFERROR(VLOOKUP($D110,cult!$A$6:$O$146,cultura!G$62,FALSE),"")</f>
        <v/>
      </c>
      <c r="H110" s="604" t="str">
        <f>IFERROR(VLOOKUP($D110,cult!$A$6:$O$146,cultura!H$62,FALSE),"")</f>
        <v/>
      </c>
      <c r="I110" s="605" t="str">
        <f>IFERROR(VLOOKUP($D110,cult!$A$6:$O$146,cultura!I$62,FALSE),"")</f>
        <v/>
      </c>
    </row>
    <row r="111" spans="3:9" ht="30.75" customHeight="1" x14ac:dyDescent="0.25">
      <c r="C111" s="208">
        <v>47</v>
      </c>
      <c r="D111" s="208" t="str">
        <f t="shared" si="2"/>
        <v>5_47</v>
      </c>
      <c r="E111" s="600" t="str">
        <f>IFERROR(VLOOKUP($D111,cult!$A$6:$O$146,cultura!E$62,FALSE),"")</f>
        <v/>
      </c>
      <c r="F111" s="601" t="str">
        <f>IFERROR(VLOOKUP($D111,cult!$A$6:$O$146,cultura!F$62,FALSE),"")</f>
        <v/>
      </c>
      <c r="G111" s="601" t="str">
        <f>IFERROR(VLOOKUP($D111,cult!$A$6:$O$146,cultura!G$62,FALSE),"")</f>
        <v/>
      </c>
      <c r="H111" s="601" t="str">
        <f>IFERROR(VLOOKUP($D111,cult!$A$6:$O$146,cultura!H$62,FALSE),"")</f>
        <v/>
      </c>
      <c r="I111" s="602" t="str">
        <f>IFERROR(VLOOKUP($D111,cult!$A$6:$O$146,cultura!I$62,FALSE),"")</f>
        <v/>
      </c>
    </row>
    <row r="112" spans="3:9" ht="39.75" customHeight="1" x14ac:dyDescent="0.25">
      <c r="C112" s="208">
        <v>48</v>
      </c>
      <c r="D112" s="208" t="str">
        <f t="shared" si="2"/>
        <v>5_48</v>
      </c>
      <c r="E112" s="603" t="str">
        <f>IFERROR(VLOOKUP($D112,cult!$A$6:$O$146,cultura!E$62,FALSE),"")</f>
        <v/>
      </c>
      <c r="F112" s="604" t="str">
        <f>IFERROR(VLOOKUP($D112,cult!$A$6:$O$146,cultura!F$62,FALSE),"")</f>
        <v/>
      </c>
      <c r="G112" s="604" t="str">
        <f>IFERROR(VLOOKUP($D112,cult!$A$6:$O$146,cultura!G$62,FALSE),"")</f>
        <v/>
      </c>
      <c r="H112" s="604" t="str">
        <f>IFERROR(VLOOKUP($D112,cult!$A$6:$O$146,cultura!H$62,FALSE),"")</f>
        <v/>
      </c>
      <c r="I112" s="605" t="str">
        <f>IFERROR(VLOOKUP($D112,cult!$A$6:$O$146,cultura!I$62,FALSE),"")</f>
        <v/>
      </c>
    </row>
    <row r="113" spans="3:9" ht="30.75" customHeight="1" x14ac:dyDescent="0.25">
      <c r="C113" s="208">
        <v>49</v>
      </c>
      <c r="D113" s="208" t="str">
        <f t="shared" si="2"/>
        <v>5_49</v>
      </c>
      <c r="E113" s="600" t="str">
        <f>IFERROR(VLOOKUP($D113,cult!$A$6:$O$146,cultura!E$62,FALSE),"")</f>
        <v/>
      </c>
      <c r="F113" s="601" t="str">
        <f>IFERROR(VLOOKUP($D113,cult!$A$6:$O$146,cultura!F$62,FALSE),"")</f>
        <v/>
      </c>
      <c r="G113" s="601" t="str">
        <f>IFERROR(VLOOKUP($D113,cult!$A$6:$O$146,cultura!G$62,FALSE),"")</f>
        <v/>
      </c>
      <c r="H113" s="601" t="str">
        <f>IFERROR(VLOOKUP($D113,cult!$A$6:$O$146,cultura!H$62,FALSE),"")</f>
        <v/>
      </c>
      <c r="I113" s="602" t="str">
        <f>IFERROR(VLOOKUP($D113,cult!$A$6:$O$146,cultura!I$62,FALSE),"")</f>
        <v/>
      </c>
    </row>
    <row r="114" spans="3:9" ht="30.75" customHeight="1" x14ac:dyDescent="0.25">
      <c r="C114" s="208">
        <v>50</v>
      </c>
      <c r="D114" s="208" t="str">
        <f t="shared" si="2"/>
        <v>5_50</v>
      </c>
      <c r="E114" s="603" t="str">
        <f>IFERROR(VLOOKUP($D114,cult!$A$6:$O$146,cultura!E$62,FALSE),"")</f>
        <v/>
      </c>
      <c r="F114" s="604" t="str">
        <f>IFERROR(VLOOKUP($D114,cult!$A$6:$O$146,cultura!F$62,FALSE),"")</f>
        <v/>
      </c>
      <c r="G114" s="604" t="str">
        <f>IFERROR(VLOOKUP($D114,cult!$A$6:$O$146,cultura!G$62,FALSE),"")</f>
        <v/>
      </c>
      <c r="H114" s="604" t="str">
        <f>IFERROR(VLOOKUP($D114,cult!$A$6:$O$146,cultura!H$62,FALSE),"")</f>
        <v/>
      </c>
      <c r="I114" s="605" t="str">
        <f>IFERROR(VLOOKUP($D114,cult!$A$6:$O$146,cultura!I$62,FALSE),"")</f>
        <v/>
      </c>
    </row>
    <row r="115" spans="3:9" ht="30.75" customHeight="1" x14ac:dyDescent="0.25">
      <c r="C115" s="208">
        <v>51</v>
      </c>
      <c r="D115" s="208" t="str">
        <f t="shared" si="2"/>
        <v>5_51</v>
      </c>
      <c r="E115" s="600" t="str">
        <f>IFERROR(VLOOKUP($D115,cult!$A$6:$O$146,cultura!E$62,FALSE),"")</f>
        <v/>
      </c>
      <c r="F115" s="601" t="str">
        <f>IFERROR(VLOOKUP($D115,cult!$A$6:$O$146,cultura!F$62,FALSE),"")</f>
        <v/>
      </c>
      <c r="G115" s="601" t="str">
        <f>IFERROR(VLOOKUP($D115,cult!$A$6:$O$146,cultura!G$62,FALSE),"")</f>
        <v/>
      </c>
      <c r="H115" s="601" t="str">
        <f>IFERROR(VLOOKUP($D115,cult!$A$6:$O$146,cultura!H$62,FALSE),"")</f>
        <v/>
      </c>
      <c r="I115" s="602" t="str">
        <f>IFERROR(VLOOKUP($D115,cult!$A$6:$O$146,cultura!I$62,FALSE),"")</f>
        <v/>
      </c>
    </row>
    <row r="116" spans="3:9" ht="30.75" customHeight="1" x14ac:dyDescent="0.25">
      <c r="C116" s="208">
        <v>52</v>
      </c>
      <c r="D116" s="208" t="str">
        <f t="shared" si="2"/>
        <v>5_52</v>
      </c>
      <c r="E116" s="603" t="str">
        <f>IFERROR(VLOOKUP($D116,cult!$A$6:$O$146,cultura!E$62,FALSE),"")</f>
        <v/>
      </c>
      <c r="F116" s="604" t="str">
        <f>IFERROR(VLOOKUP($D116,cult!$A$6:$O$146,cultura!F$62,FALSE),"")</f>
        <v/>
      </c>
      <c r="G116" s="604" t="str">
        <f>IFERROR(VLOOKUP($D116,cult!$A$6:$O$146,cultura!G$62,FALSE),"")</f>
        <v/>
      </c>
      <c r="H116" s="604" t="str">
        <f>IFERROR(VLOOKUP($D116,cult!$A$6:$O$146,cultura!H$62,FALSE),"")</f>
        <v/>
      </c>
      <c r="I116" s="605" t="str">
        <f>IFERROR(VLOOKUP($D116,cult!$A$6:$O$146,cultura!I$62,FALSE),"")</f>
        <v/>
      </c>
    </row>
    <row r="117" spans="3:9" ht="30.75" customHeight="1" x14ac:dyDescent="0.25">
      <c r="C117" s="208">
        <v>53</v>
      </c>
      <c r="D117" s="208" t="str">
        <f t="shared" si="2"/>
        <v>5_53</v>
      </c>
      <c r="E117" s="600" t="str">
        <f>IFERROR(VLOOKUP($D117,cult!$A$6:$O$146,cultura!E$62,FALSE),"")</f>
        <v/>
      </c>
      <c r="F117" s="601" t="str">
        <f>IFERROR(VLOOKUP($D117,cult!$A$6:$O$146,cultura!F$62,FALSE),"")</f>
        <v/>
      </c>
      <c r="G117" s="601" t="str">
        <f>IFERROR(VLOOKUP($D117,cult!$A$6:$O$146,cultura!G$62,FALSE),"")</f>
        <v/>
      </c>
      <c r="H117" s="601" t="str">
        <f>IFERROR(VLOOKUP($D117,cult!$A$6:$O$146,cultura!H$62,FALSE),"")</f>
        <v/>
      </c>
      <c r="I117" s="602" t="str">
        <f>IFERROR(VLOOKUP($D117,cult!$A$6:$O$146,cultura!I$62,FALSE),"")</f>
        <v/>
      </c>
    </row>
    <row r="118" spans="3:9" ht="30.75" customHeight="1" x14ac:dyDescent="0.25">
      <c r="C118" s="208">
        <v>54</v>
      </c>
      <c r="D118" s="208" t="str">
        <f t="shared" si="2"/>
        <v>5_54</v>
      </c>
      <c r="E118" s="603" t="str">
        <f>IFERROR(VLOOKUP($D118,cult!$A$6:$O$146,cultura!E$62,FALSE),"")</f>
        <v/>
      </c>
      <c r="F118" s="604" t="str">
        <f>IFERROR(VLOOKUP($D118,cult!$A$6:$O$146,cultura!F$62,FALSE),"")</f>
        <v/>
      </c>
      <c r="G118" s="604" t="str">
        <f>IFERROR(VLOOKUP($D118,cult!$A$6:$O$146,cultura!G$62,FALSE),"")</f>
        <v/>
      </c>
      <c r="H118" s="604" t="str">
        <f>IFERROR(VLOOKUP($D118,cult!$A$6:$O$146,cultura!H$62,FALSE),"")</f>
        <v/>
      </c>
      <c r="I118" s="605" t="str">
        <f>IFERROR(VLOOKUP($D118,cult!$A$6:$O$146,cultura!I$62,FALSE),"")</f>
        <v/>
      </c>
    </row>
    <row r="119" spans="3:9" ht="30.75" customHeight="1" x14ac:dyDescent="0.25">
      <c r="C119" s="208">
        <v>55</v>
      </c>
      <c r="D119" s="208" t="str">
        <f t="shared" si="2"/>
        <v>5_55</v>
      </c>
      <c r="E119" s="600" t="str">
        <f>IFERROR(VLOOKUP($D119,cult!$A$6:$O$146,cultura!E$62,FALSE),"")</f>
        <v/>
      </c>
      <c r="F119" s="601" t="str">
        <f>IFERROR(VLOOKUP($D119,cult!$A$6:$O$146,cultura!F$62,FALSE),"")</f>
        <v/>
      </c>
      <c r="G119" s="601" t="str">
        <f>IFERROR(VLOOKUP($D119,cult!$A$6:$O$146,cultura!G$62,FALSE),"")</f>
        <v/>
      </c>
      <c r="H119" s="601" t="str">
        <f>IFERROR(VLOOKUP($D119,cult!$A$6:$O$146,cultura!H$62,FALSE),"")</f>
        <v/>
      </c>
      <c r="I119" s="602" t="str">
        <f>IFERROR(VLOOKUP($D119,cult!$A$6:$O$146,cultura!I$62,FALSE),"")</f>
        <v/>
      </c>
    </row>
    <row r="120" spans="3:9" ht="30.75" customHeight="1" x14ac:dyDescent="0.25">
      <c r="C120" s="208">
        <v>56</v>
      </c>
      <c r="D120" s="208" t="str">
        <f t="shared" si="2"/>
        <v>5_56</v>
      </c>
      <c r="E120" s="603" t="str">
        <f>IFERROR(VLOOKUP($D120,cult!$A$6:$O$146,cultura!E$62,FALSE),"")</f>
        <v/>
      </c>
      <c r="F120" s="604" t="str">
        <f>IFERROR(VLOOKUP($D120,cult!$A$6:$O$146,cultura!F$62,FALSE),"")</f>
        <v/>
      </c>
      <c r="G120" s="604" t="str">
        <f>IFERROR(VLOOKUP($D120,cult!$A$6:$O$146,cultura!G$62,FALSE),"")</f>
        <v/>
      </c>
      <c r="H120" s="604" t="str">
        <f>IFERROR(VLOOKUP($D120,cult!$A$6:$O$146,cultura!H$62,FALSE),"")</f>
        <v/>
      </c>
      <c r="I120" s="605" t="str">
        <f>IFERROR(VLOOKUP($D120,cult!$A$6:$O$146,cultura!I$62,FALSE),"")</f>
        <v/>
      </c>
    </row>
    <row r="121" spans="3:9" ht="30.75" customHeight="1" x14ac:dyDescent="0.25">
      <c r="C121" s="208">
        <v>57</v>
      </c>
      <c r="D121" s="208" t="str">
        <f t="shared" si="2"/>
        <v>5_57</v>
      </c>
      <c r="E121" s="600" t="str">
        <f>IFERROR(VLOOKUP($D121,cult!$A$6:$O$146,cultura!E$62,FALSE),"")</f>
        <v/>
      </c>
      <c r="F121" s="601" t="str">
        <f>IFERROR(VLOOKUP($D121,cult!$A$6:$O$146,cultura!F$62,FALSE),"")</f>
        <v/>
      </c>
      <c r="G121" s="601" t="str">
        <f>IFERROR(VLOOKUP($D121,cult!$A$6:$O$146,cultura!G$62,FALSE),"")</f>
        <v/>
      </c>
      <c r="H121" s="601" t="str">
        <f>IFERROR(VLOOKUP($D121,cult!$A$6:$O$146,cultura!H$62,FALSE),"")</f>
        <v/>
      </c>
      <c r="I121" s="602" t="str">
        <f>IFERROR(VLOOKUP($D121,cult!$A$6:$O$146,cultura!I$62,FALSE),"")</f>
        <v/>
      </c>
    </row>
    <row r="122" spans="3:9" ht="30.75" customHeight="1" x14ac:dyDescent="0.25">
      <c r="C122" s="208">
        <v>58</v>
      </c>
      <c r="D122" s="208" t="str">
        <f t="shared" si="2"/>
        <v>5_58</v>
      </c>
      <c r="E122" s="603" t="str">
        <f>IFERROR(VLOOKUP($D122,cult!$A$6:$O$146,cultura!E$62,FALSE),"")</f>
        <v/>
      </c>
      <c r="F122" s="604" t="str">
        <f>IFERROR(VLOOKUP($D122,cult!$A$6:$O$146,cultura!F$62,FALSE),"")</f>
        <v/>
      </c>
      <c r="G122" s="604" t="str">
        <f>IFERROR(VLOOKUP($D122,cult!$A$6:$O$146,cultura!G$62,FALSE),"")</f>
        <v/>
      </c>
      <c r="H122" s="604" t="str">
        <f>IFERROR(VLOOKUP($D122,cult!$A$6:$O$146,cultura!H$62,FALSE),"")</f>
        <v/>
      </c>
      <c r="I122" s="605" t="str">
        <f>IFERROR(VLOOKUP($D122,cult!$A$6:$O$146,cultura!I$62,FALSE),"")</f>
        <v/>
      </c>
    </row>
    <row r="123" spans="3:9" ht="30.75" customHeight="1" x14ac:dyDescent="0.25">
      <c r="C123" s="208">
        <v>59</v>
      </c>
      <c r="D123" s="208" t="str">
        <f t="shared" si="2"/>
        <v>5_59</v>
      </c>
      <c r="E123" s="600" t="str">
        <f>IFERROR(VLOOKUP($D123,cult!$A$6:$O$146,cultura!E$62,FALSE),"")</f>
        <v/>
      </c>
      <c r="F123" s="601" t="str">
        <f>IFERROR(VLOOKUP($D123,cult!$A$6:$O$146,cultura!F$62,FALSE),"")</f>
        <v/>
      </c>
      <c r="G123" s="601" t="str">
        <f>IFERROR(VLOOKUP($D123,cult!$A$6:$O$146,cultura!G$62,FALSE),"")</f>
        <v/>
      </c>
      <c r="H123" s="601" t="str">
        <f>IFERROR(VLOOKUP($D123,cult!$A$6:$O$146,cultura!H$62,FALSE),"")</f>
        <v/>
      </c>
      <c r="I123" s="602" t="str">
        <f>IFERROR(VLOOKUP($D123,cult!$A$6:$O$146,cultura!I$62,FALSE),"")</f>
        <v/>
      </c>
    </row>
    <row r="124" spans="3:9" ht="30.75" customHeight="1" x14ac:dyDescent="0.25">
      <c r="C124" s="208">
        <v>60</v>
      </c>
      <c r="D124" s="208" t="str">
        <f t="shared" si="2"/>
        <v>5_60</v>
      </c>
      <c r="E124" s="603" t="str">
        <f>IFERROR(VLOOKUP($D124,cult!$A$6:$O$146,cultura!E$62,FALSE),"")</f>
        <v/>
      </c>
      <c r="F124" s="604" t="str">
        <f>IFERROR(VLOOKUP($D124,cult!$A$6:$O$146,cultura!F$62,FALSE),"")</f>
        <v/>
      </c>
      <c r="G124" s="604" t="str">
        <f>IFERROR(VLOOKUP($D124,cult!$A$6:$O$146,cultura!G$62,FALSE),"")</f>
        <v/>
      </c>
      <c r="H124" s="604" t="str">
        <f>IFERROR(VLOOKUP($D124,cult!$A$6:$O$146,cultura!H$62,FALSE),"")</f>
        <v/>
      </c>
      <c r="I124" s="605" t="str">
        <f>IFERROR(VLOOKUP($D124,cult!$A$6:$O$146,cultura!I$62,FALSE),"")</f>
        <v/>
      </c>
    </row>
    <row r="125" spans="3:9" ht="30.75" customHeight="1" x14ac:dyDescent="0.25">
      <c r="C125" s="208">
        <v>61</v>
      </c>
      <c r="D125" s="208" t="str">
        <f t="shared" si="2"/>
        <v>5_61</v>
      </c>
      <c r="E125" s="600" t="str">
        <f>IFERROR(VLOOKUP($D125,cult!$A$6:$O$146,cultura!E$62,FALSE),"")</f>
        <v/>
      </c>
      <c r="F125" s="601" t="str">
        <f>IFERROR(VLOOKUP($D125,cult!$A$6:$O$146,cultura!F$62,FALSE),"")</f>
        <v/>
      </c>
      <c r="G125" s="601" t="str">
        <f>IFERROR(VLOOKUP($D125,cult!$A$6:$O$146,cultura!G$62,FALSE),"")</f>
        <v/>
      </c>
      <c r="H125" s="601" t="str">
        <f>IFERROR(VLOOKUP($D125,cult!$A$6:$O$146,cultura!H$62,FALSE),"")</f>
        <v/>
      </c>
      <c r="I125" s="602" t="str">
        <f>IFERROR(VLOOKUP($D125,cult!$A$6:$O$146,cultura!I$62,FALSE),"")</f>
        <v/>
      </c>
    </row>
    <row r="126" spans="3:9" ht="30.75" customHeight="1" x14ac:dyDescent="0.25">
      <c r="C126" s="208">
        <v>62</v>
      </c>
      <c r="D126" s="208" t="str">
        <f t="shared" si="2"/>
        <v>5_62</v>
      </c>
      <c r="E126" s="603" t="str">
        <f>IFERROR(VLOOKUP($D126,cult!$A$6:$O$146,cultura!E$62,FALSE),"")</f>
        <v/>
      </c>
      <c r="F126" s="604" t="str">
        <f>IFERROR(VLOOKUP($D126,cult!$A$6:$O$146,cultura!F$62,FALSE),"")</f>
        <v/>
      </c>
      <c r="G126" s="604" t="str">
        <f>IFERROR(VLOOKUP($D126,cult!$A$6:$O$146,cultura!G$62,FALSE),"")</f>
        <v/>
      </c>
      <c r="H126" s="604" t="str">
        <f>IFERROR(VLOOKUP($D126,cult!$A$6:$O$146,cultura!H$62,FALSE),"")</f>
        <v/>
      </c>
      <c r="I126" s="605" t="str">
        <f>IFERROR(VLOOKUP($D126,cult!$A$6:$O$146,cultura!I$62,FALSE),"")</f>
        <v/>
      </c>
    </row>
    <row r="127" spans="3:9" ht="30.75" customHeight="1" x14ac:dyDescent="0.25">
      <c r="C127" s="208">
        <v>63</v>
      </c>
      <c r="D127" s="208" t="str">
        <f t="shared" si="2"/>
        <v>5_63</v>
      </c>
      <c r="E127" s="606" t="str">
        <f>IFERROR(VLOOKUP($D127,cult!$A$6:$O$146,cultura!E$62,FALSE),"")</f>
        <v/>
      </c>
      <c r="F127" s="607" t="str">
        <f>IFERROR(VLOOKUP($D127,cult!$A$6:$O$146,cultura!F$62,FALSE),"")</f>
        <v/>
      </c>
      <c r="G127" s="607" t="str">
        <f>IFERROR(VLOOKUP($D127,cult!$A$6:$O$146,cultura!G$62,FALSE),"")</f>
        <v/>
      </c>
      <c r="H127" s="607" t="str">
        <f>IFERROR(VLOOKUP($D127,cult!$A$6:$O$146,cultura!H$62,FALSE),"")</f>
        <v/>
      </c>
      <c r="I127" s="608" t="str">
        <f>IFERROR(VLOOKUP($D127,cult!$A$6:$O$146,cultura!I$62,FALSE),"")</f>
        <v/>
      </c>
    </row>
    <row r="128" spans="3:9" ht="30.75" customHeight="1" x14ac:dyDescent="0.25">
      <c r="C128" s="208">
        <v>64</v>
      </c>
      <c r="D128" s="208" t="str">
        <f t="shared" si="2"/>
        <v>5_64</v>
      </c>
      <c r="E128" s="603" t="str">
        <f>IFERROR(VLOOKUP($D128,cult!$A$6:$O$146,cultura!E$62,FALSE),"")</f>
        <v/>
      </c>
      <c r="F128" s="604" t="str">
        <f>IFERROR(VLOOKUP($D128,cult!$A$6:$O$146,cultura!F$62,FALSE),"")</f>
        <v/>
      </c>
      <c r="G128" s="604" t="str">
        <f>IFERROR(VLOOKUP($D128,cult!$A$6:$O$146,cultura!G$62,FALSE),"")</f>
        <v/>
      </c>
      <c r="H128" s="604" t="str">
        <f>IFERROR(VLOOKUP($D128,cult!$A$6:$O$146,cultura!H$62,FALSE),"")</f>
        <v/>
      </c>
      <c r="I128" s="605" t="str">
        <f>IFERROR(VLOOKUP($D128,cult!$A$6:$O$146,cultura!I$62,FALSE),"")</f>
        <v/>
      </c>
    </row>
    <row r="129" spans="3:9" ht="30.75" customHeight="1" thickBot="1" x14ac:dyDescent="0.3">
      <c r="C129" s="208">
        <v>65</v>
      </c>
      <c r="D129" s="208" t="str">
        <f t="shared" si="2"/>
        <v>5_65</v>
      </c>
      <c r="E129" s="609" t="str">
        <f>IFERROR(VLOOKUP($D129,cult!$A$6:$O$146,cultura!E$62,FALSE),"")</f>
        <v/>
      </c>
      <c r="F129" s="610" t="str">
        <f>IFERROR(VLOOKUP($D129,cult!$A$6:$O$146,cultura!F$62,FALSE),"")</f>
        <v/>
      </c>
      <c r="G129" s="610" t="str">
        <f>IFERROR(VLOOKUP($D129,cult!$A$6:$O$146,cultura!G$62,FALSE),"")</f>
        <v/>
      </c>
      <c r="H129" s="610" t="str">
        <f>IFERROR(VLOOKUP($D129,cult!$A$6:$O$146,cultura!H$62,FALSE),"")</f>
        <v/>
      </c>
      <c r="I129" s="611" t="str">
        <f>IFERROR(VLOOKUP($D129,cult!$A$6:$O$146,cultura!I$62,FALSE),"")</f>
        <v/>
      </c>
    </row>
    <row r="130" spans="3:9" ht="15.75" thickTop="1" x14ac:dyDescent="0.25">
      <c r="E130" s="577" t="s">
        <v>1811</v>
      </c>
    </row>
    <row r="131" spans="3:9" ht="15.75" customHeight="1" x14ac:dyDescent="0.25">
      <c r="E131" s="678" t="s">
        <v>1813</v>
      </c>
      <c r="F131" s="678"/>
      <c r="G131" s="678"/>
      <c r="H131" s="678"/>
      <c r="I131" s="678"/>
    </row>
    <row r="132" spans="3:9" x14ac:dyDescent="0.25">
      <c r="E132" s="678"/>
      <c r="F132" s="678"/>
      <c r="G132" s="678"/>
      <c r="H132" s="678"/>
      <c r="I132" s="678"/>
    </row>
    <row r="133" spans="3:9" ht="15" customHeight="1" x14ac:dyDescent="0.3">
      <c r="E133" s="612" t="s">
        <v>1814</v>
      </c>
      <c r="F133" s="613"/>
      <c r="G133" s="613"/>
      <c r="H133" s="613"/>
      <c r="I133" s="613"/>
    </row>
    <row r="134" spans="3:9" ht="15.75" x14ac:dyDescent="0.3">
      <c r="E134" s="614" t="s">
        <v>1826</v>
      </c>
      <c r="F134" s="613"/>
    </row>
    <row r="135" spans="3:9" ht="15.75" x14ac:dyDescent="0.3">
      <c r="E135" s="615" t="s">
        <v>1815</v>
      </c>
    </row>
    <row r="136" spans="3:9" ht="15.75" x14ac:dyDescent="0.3">
      <c r="E136" s="615" t="s">
        <v>1816</v>
      </c>
    </row>
    <row r="137" spans="3:9" ht="15.75" x14ac:dyDescent="0.3">
      <c r="E137" s="615" t="s">
        <v>1817</v>
      </c>
    </row>
    <row r="138" spans="3:9" ht="15.75" x14ac:dyDescent="0.3">
      <c r="E138" s="615" t="s">
        <v>1818</v>
      </c>
    </row>
    <row r="139" spans="3:9" ht="15.75" x14ac:dyDescent="0.3">
      <c r="E139" s="615" t="s">
        <v>1819</v>
      </c>
    </row>
    <row r="140" spans="3:9" ht="15.75" x14ac:dyDescent="0.3">
      <c r="E140" s="615" t="s">
        <v>1820</v>
      </c>
    </row>
    <row r="141" spans="3:9" ht="15.75" x14ac:dyDescent="0.3">
      <c r="E141" s="615" t="s">
        <v>1821</v>
      </c>
    </row>
    <row r="142" spans="3:9" ht="15.75" x14ac:dyDescent="0.3">
      <c r="E142" s="615" t="s">
        <v>1822</v>
      </c>
    </row>
    <row r="143" spans="3:9" ht="15.75" x14ac:dyDescent="0.3">
      <c r="E143" s="615" t="s">
        <v>1823</v>
      </c>
    </row>
    <row r="144" spans="3:9" ht="15.75" x14ac:dyDescent="0.3">
      <c r="E144" s="615" t="s">
        <v>1824</v>
      </c>
    </row>
    <row r="145" spans="5:5" ht="15.75" x14ac:dyDescent="0.3">
      <c r="E145" s="615" t="s">
        <v>1825</v>
      </c>
    </row>
  </sheetData>
  <sheetProtection password="CF66" sheet="1" objects="1" scenarios="1"/>
  <mergeCells count="1">
    <mergeCell ref="E131:I13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cult!$Q$152:$Q$163</xm:f>
          </x14:formula1>
          <xm:sqref>F41</xm:sqref>
        </x14:dataValidation>
        <x14:dataValidation type="list" allowBlank="1" showInputMessage="1" showErrorMessage="1">
          <x14:formula1>
            <xm:f>zonas!$P$6:$P$12</xm:f>
          </x14:formula1>
          <xm:sqref>F63 E4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00"/>
  </sheetPr>
  <dimension ref="A1:BE1501"/>
  <sheetViews>
    <sheetView showGridLines="0" showZeros="0" topLeftCell="E1" zoomScaleNormal="100" workbookViewId="0">
      <pane ySplit="8" topLeftCell="A24" activePane="bottomLeft" state="frozen"/>
      <selection activeCell="E1" sqref="E1"/>
      <selection pane="bottomLeft" activeCell="L27" sqref="L27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71.7109375" style="47" bestFit="1" customWidth="1"/>
    <col min="6" max="11" width="16.140625" style="47" customWidth="1"/>
    <col min="12" max="12" width="4.7109375" style="207" customWidth="1"/>
    <col min="13" max="13" width="2.7109375" style="208" customWidth="1"/>
    <col min="14" max="17" width="11.42578125" style="208"/>
    <col min="18" max="35" width="8.28515625" style="208" customWidth="1"/>
    <col min="36" max="49" width="11.42578125" style="208"/>
    <col min="50" max="57" width="11.42578125" style="207"/>
    <col min="58" max="16384" width="11.42578125" style="47"/>
  </cols>
  <sheetData>
    <row r="1" spans="1:57" ht="18.75" x14ac:dyDescent="0.3">
      <c r="E1" s="206" t="s">
        <v>1842</v>
      </c>
      <c r="F1" s="208"/>
      <c r="G1" s="208"/>
      <c r="H1" s="208"/>
      <c r="I1" s="208"/>
      <c r="J1" s="208"/>
      <c r="K1" s="208"/>
    </row>
    <row r="2" spans="1:57" x14ac:dyDescent="0.25">
      <c r="F2" s="208"/>
      <c r="G2" s="208"/>
      <c r="H2" s="584">
        <f>zonas!R4</f>
        <v>3</v>
      </c>
      <c r="I2" s="584">
        <f>zonas!S4</f>
        <v>4</v>
      </c>
      <c r="J2" s="584">
        <f>zonas!T4</f>
        <v>5</v>
      </c>
      <c r="K2" s="584">
        <f>zonas!U4</f>
        <v>6</v>
      </c>
      <c r="L2" s="58"/>
      <c r="M2" s="584"/>
    </row>
    <row r="3" spans="1:57" ht="15.75" x14ac:dyDescent="0.25">
      <c r="E3" s="45" t="s">
        <v>391</v>
      </c>
      <c r="F3" s="208"/>
      <c r="G3" s="208"/>
      <c r="H3" s="213" t="s">
        <v>194</v>
      </c>
      <c r="I3" s="584"/>
      <c r="J3" s="584"/>
      <c r="K3" s="584"/>
      <c r="L3" s="58"/>
      <c r="M3" s="584"/>
    </row>
    <row r="4" spans="1:57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VLOOKUP($E4,zonas!$P$6:$U$14,'adm territ y catastro'!H$2,FALSE)</f>
        <v>3</v>
      </c>
      <c r="I4" s="30">
        <f>VLOOKUP($E4,zonas!$P$6:$U$14,'adm territ y catastro'!I$2,FALSE)</f>
        <v>4</v>
      </c>
      <c r="J4" s="30">
        <f>VLOOKUP($E4,zonas!$P$6:$U$14,'adm territ y catastro'!J$2,FALSE)</f>
        <v>5</v>
      </c>
      <c r="K4" s="30">
        <f>VLOOKUP($E4,zonas!$P$6:$U$14,'adm territ y catastro'!K$2,FALSE)</f>
        <v>6</v>
      </c>
      <c r="L4" s="61"/>
      <c r="M4" s="30"/>
    </row>
    <row r="5" spans="1:57" x14ac:dyDescent="0.25">
      <c r="E5" s="339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  <c r="L5" s="62"/>
      <c r="M5" s="31"/>
    </row>
    <row r="6" spans="1:57" x14ac:dyDescent="0.25">
      <c r="E6" s="339"/>
      <c r="F6" s="207"/>
      <c r="G6" s="207"/>
      <c r="H6" s="207"/>
      <c r="I6" s="207"/>
      <c r="J6" s="207"/>
      <c r="K6" s="207"/>
    </row>
    <row r="7" spans="1:57" s="208" customFormat="1" ht="31.5" x14ac:dyDescent="0.25">
      <c r="A7" s="47"/>
      <c r="B7" s="47"/>
      <c r="C7" s="47"/>
      <c r="D7" s="214"/>
      <c r="E7" s="483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  <c r="L7" s="325"/>
      <c r="M7" s="330"/>
      <c r="AX7" s="207"/>
      <c r="AY7" s="207"/>
      <c r="AZ7" s="207"/>
      <c r="BA7" s="207"/>
      <c r="BB7" s="207"/>
      <c r="BC7" s="207"/>
      <c r="BD7" s="207"/>
      <c r="BE7" s="207"/>
    </row>
    <row r="8" spans="1:57" s="208" customFormat="1" ht="21" x14ac:dyDescent="0.25">
      <c r="A8" s="47"/>
      <c r="B8" s="47"/>
      <c r="C8" s="47"/>
      <c r="D8" s="214"/>
      <c r="E8" s="583">
        <v>2017</v>
      </c>
      <c r="F8" s="216"/>
      <c r="G8" s="32"/>
      <c r="H8" s="33"/>
      <c r="I8" s="33"/>
      <c r="J8" s="33"/>
      <c r="K8" s="33"/>
      <c r="L8" s="325"/>
      <c r="M8" s="330"/>
      <c r="AX8" s="207"/>
      <c r="AY8" s="207"/>
      <c r="AZ8" s="207"/>
      <c r="BA8" s="207"/>
      <c r="BB8" s="207"/>
      <c r="BC8" s="207"/>
      <c r="BD8" s="207"/>
      <c r="BE8" s="207"/>
    </row>
    <row r="9" spans="1:57" s="208" customFormat="1" ht="15.75" x14ac:dyDescent="0.25">
      <c r="A9" s="47"/>
      <c r="B9" s="47"/>
      <c r="C9" s="47"/>
      <c r="D9" s="214"/>
      <c r="E9" s="481" t="s">
        <v>1843</v>
      </c>
      <c r="F9" s="234"/>
      <c r="G9" s="183"/>
      <c r="H9" s="160"/>
      <c r="I9" s="160"/>
      <c r="J9" s="160"/>
      <c r="K9" s="160"/>
      <c r="L9" s="325"/>
      <c r="M9" s="330"/>
      <c r="AX9" s="207"/>
      <c r="AY9" s="207"/>
      <c r="AZ9" s="207"/>
      <c r="BA9" s="207"/>
      <c r="BB9" s="207"/>
      <c r="BC9" s="207"/>
      <c r="BD9" s="207"/>
      <c r="BE9" s="207"/>
    </row>
    <row r="10" spans="1:57" s="208" customFormat="1" ht="15.75" x14ac:dyDescent="0.25">
      <c r="A10" s="47"/>
      <c r="B10" s="47"/>
      <c r="C10" s="47"/>
      <c r="D10" s="214">
        <v>3</v>
      </c>
      <c r="E10" s="482" t="s">
        <v>1844</v>
      </c>
      <c r="F10" s="230">
        <f>IFERROR(VLOOKUP(F$5,admiterr!$C$14:$J$46,'adm territ y catastro'!$D10,FALSE),"")</f>
        <v>630</v>
      </c>
      <c r="G10" s="184">
        <f>IFERROR(VLOOKUP(G$5,admiterr!$C$14:$J$46,'adm territ y catastro'!$D10,FALSE),"")</f>
        <v>84</v>
      </c>
      <c r="H10" s="185">
        <f>IFERROR(VLOOKUP(H$5,admiterr!$C$14:$J$46,'adm territ y catastro'!$D10,FALSE),"")</f>
        <v>16</v>
      </c>
      <c r="I10" s="185">
        <f>IFERROR(VLOOKUP(I$5,admiterr!$C$14:$J$46,'adm territ y catastro'!$D10,FALSE),"")</f>
        <v>46</v>
      </c>
      <c r="J10" s="185">
        <f>IFERROR(VLOOKUP(J$5,admiterr!$C$14:$J$46,'adm territ y catastro'!$D10,FALSE),"")</f>
        <v>17</v>
      </c>
      <c r="K10" s="185">
        <f>IFERROR(VLOOKUP(K$5,admiterr!$C$14:$J$46,'adm territ y catastro'!$D10,FALSE),"")</f>
        <v>5</v>
      </c>
      <c r="L10" s="325"/>
      <c r="M10" s="330"/>
      <c r="AX10" s="207"/>
      <c r="AY10" s="207"/>
      <c r="AZ10" s="207"/>
      <c r="BA10" s="207"/>
      <c r="BB10" s="207"/>
      <c r="BC10" s="207"/>
      <c r="BD10" s="207"/>
      <c r="BE10" s="207"/>
    </row>
    <row r="11" spans="1:57" s="208" customFormat="1" ht="15.75" x14ac:dyDescent="0.25">
      <c r="A11" s="47"/>
      <c r="B11" s="47"/>
      <c r="C11" s="47"/>
      <c r="D11" s="214">
        <v>4</v>
      </c>
      <c r="E11" s="482" t="s">
        <v>1832</v>
      </c>
      <c r="F11" s="246">
        <f>IFERROR(VLOOKUP(F$5,admiterr!$C$14:$J$46,'adm territ y catastro'!$D11,FALSE),"")</f>
        <v>8630.0361031999983</v>
      </c>
      <c r="G11" s="186">
        <f>IFERROR(VLOOKUP(G$5,admiterr!$C$14:$J$46,'adm territ y catastro'!$D11,FALSE),"")</f>
        <v>1078.932685</v>
      </c>
      <c r="H11" s="187">
        <f>IFERROR(VLOOKUP(H$5,admiterr!$C$14:$J$46,'adm territ y catastro'!$D11,FALSE),"")</f>
        <v>178.160989</v>
      </c>
      <c r="I11" s="187">
        <f>IFERROR(VLOOKUP(I$5,admiterr!$C$14:$J$46,'adm territ y catastro'!$D11,FALSE),"")</f>
        <v>562.5323360000001</v>
      </c>
      <c r="J11" s="187">
        <f>IFERROR(VLOOKUP(J$5,admiterr!$C$14:$J$46,'adm territ y catastro'!$D11,FALSE),"")</f>
        <v>136.11986000000002</v>
      </c>
      <c r="K11" s="187">
        <f>IFERROR(VLOOKUP(K$5,admiterr!$C$14:$J$46,'adm territ y catastro'!$D11,FALSE),"")</f>
        <v>202.11949999999999</v>
      </c>
      <c r="L11" s="325"/>
      <c r="M11" s="330"/>
      <c r="AX11" s="207"/>
      <c r="AY11" s="207"/>
      <c r="AZ11" s="207"/>
      <c r="BA11" s="207"/>
      <c r="BB11" s="207"/>
      <c r="BC11" s="207"/>
      <c r="BD11" s="207"/>
      <c r="BE11" s="207"/>
    </row>
    <row r="12" spans="1:57" s="208" customFormat="1" ht="15.75" x14ac:dyDescent="0.25">
      <c r="A12" s="47"/>
      <c r="B12" s="47"/>
      <c r="C12" s="47"/>
      <c r="D12" s="214"/>
      <c r="E12" s="336" t="s">
        <v>1849</v>
      </c>
      <c r="F12" s="472">
        <f>IFERROR(F11/$F$11*100,"")</f>
        <v>100</v>
      </c>
      <c r="G12" s="473">
        <f t="shared" ref="G12:K12" si="2">IFERROR(G11/$F$11*100,"")</f>
        <v>12.502064557991064</v>
      </c>
      <c r="H12" s="292">
        <f t="shared" si="2"/>
        <v>2.0644292430472952</v>
      </c>
      <c r="I12" s="292">
        <f t="shared" si="2"/>
        <v>6.5183080264451547</v>
      </c>
      <c r="J12" s="292">
        <f t="shared" si="2"/>
        <v>1.5772803076632214</v>
      </c>
      <c r="K12" s="292">
        <f t="shared" si="2"/>
        <v>2.3420469808353932</v>
      </c>
      <c r="L12" s="325"/>
      <c r="M12" s="330"/>
      <c r="AX12" s="207"/>
      <c r="AY12" s="207"/>
      <c r="AZ12" s="207"/>
      <c r="BA12" s="207"/>
      <c r="BB12" s="207"/>
      <c r="BC12" s="207"/>
      <c r="BD12" s="207"/>
      <c r="BE12" s="207"/>
    </row>
    <row r="13" spans="1:57" s="208" customFormat="1" ht="10.5" customHeight="1" x14ac:dyDescent="0.25">
      <c r="A13" s="47"/>
      <c r="B13" s="47"/>
      <c r="C13" s="47"/>
      <c r="D13" s="214"/>
      <c r="E13" s="309"/>
      <c r="F13" s="234"/>
      <c r="G13" s="183"/>
      <c r="H13" s="160"/>
      <c r="I13" s="160"/>
      <c r="J13" s="160"/>
      <c r="K13" s="160"/>
      <c r="L13" s="325"/>
      <c r="M13" s="330"/>
      <c r="AX13" s="207"/>
      <c r="AY13" s="207"/>
      <c r="AZ13" s="207"/>
      <c r="BA13" s="207"/>
      <c r="BB13" s="207"/>
      <c r="BC13" s="207"/>
      <c r="BD13" s="207"/>
      <c r="BE13" s="207"/>
    </row>
    <row r="14" spans="1:57" s="208" customFormat="1" ht="15.75" x14ac:dyDescent="0.25">
      <c r="A14" s="47"/>
      <c r="B14" s="47"/>
      <c r="C14" s="47"/>
      <c r="D14" s="214"/>
      <c r="E14" s="481" t="s">
        <v>1845</v>
      </c>
      <c r="F14" s="234"/>
      <c r="G14" s="183"/>
      <c r="H14" s="160"/>
      <c r="I14" s="160"/>
      <c r="J14" s="160"/>
      <c r="K14" s="160"/>
      <c r="L14" s="325"/>
      <c r="M14" s="330"/>
      <c r="AX14" s="207"/>
      <c r="AY14" s="207"/>
      <c r="AZ14" s="207"/>
      <c r="BA14" s="207"/>
      <c r="BB14" s="207"/>
      <c r="BC14" s="207"/>
      <c r="BD14" s="207"/>
      <c r="BE14" s="207"/>
    </row>
    <row r="15" spans="1:57" s="208" customFormat="1" ht="15.75" x14ac:dyDescent="0.25">
      <c r="A15" s="47"/>
      <c r="B15" s="47"/>
      <c r="C15" s="47"/>
      <c r="D15" s="214">
        <v>5</v>
      </c>
      <c r="E15" s="482" t="s">
        <v>1844</v>
      </c>
      <c r="F15" s="230">
        <f>IFERROR(VLOOKUP(F$5,admiterr!$C$14:$J$46,'adm territ y catastro'!$D15,FALSE),"")</f>
        <v>443</v>
      </c>
      <c r="G15" s="184">
        <f>IFERROR(VLOOKUP(G$5,admiterr!$C$14:$J$46,'adm territ y catastro'!$D15,FALSE),"")</f>
        <v>61</v>
      </c>
      <c r="H15" s="185">
        <f>IFERROR(VLOOKUP(H$5,admiterr!$C$14:$J$46,'adm territ y catastro'!$D15,FALSE),"")</f>
        <v>17</v>
      </c>
      <c r="I15" s="185">
        <f>IFERROR(VLOOKUP(I$5,admiterr!$C$14:$J$46,'adm territ y catastro'!$D15,FALSE),"")</f>
        <v>20</v>
      </c>
      <c r="J15" s="185">
        <f>IFERROR(VLOOKUP(J$5,admiterr!$C$14:$J$46,'adm territ y catastro'!$D15,FALSE),"")</f>
        <v>10</v>
      </c>
      <c r="K15" s="185">
        <f>IFERROR(VLOOKUP(K$5,admiterr!$C$14:$J$46,'adm territ y catastro'!$D15,FALSE),"")</f>
        <v>14</v>
      </c>
      <c r="L15" s="325"/>
      <c r="M15" s="330"/>
      <c r="AX15" s="207"/>
      <c r="AY15" s="207"/>
      <c r="AZ15" s="207"/>
      <c r="BA15" s="207"/>
      <c r="BB15" s="207"/>
      <c r="BC15" s="207"/>
      <c r="BD15" s="207"/>
      <c r="BE15" s="207"/>
    </row>
    <row r="16" spans="1:57" s="208" customFormat="1" ht="15.75" x14ac:dyDescent="0.25">
      <c r="A16" s="47"/>
      <c r="B16" s="47"/>
      <c r="C16" s="47"/>
      <c r="D16" s="214">
        <v>6</v>
      </c>
      <c r="E16" s="482" t="s">
        <v>1846</v>
      </c>
      <c r="F16" s="246">
        <f>IFERROR(VLOOKUP(F$5,admiterr!$C$14:$J$46,'adm territ y catastro'!$D16,FALSE),"")</f>
        <v>464.63319000000001</v>
      </c>
      <c r="G16" s="186">
        <f>IFERROR(VLOOKUP(G$5,admiterr!$C$14:$J$46,'adm territ y catastro'!$D16,FALSE),"")</f>
        <v>54.988930000000003</v>
      </c>
      <c r="H16" s="187">
        <f>IFERROR(VLOOKUP(H$5,admiterr!$C$14:$J$46,'adm territ y catastro'!$D16,FALSE),"")</f>
        <v>30.781720000000004</v>
      </c>
      <c r="I16" s="187">
        <f>IFERROR(VLOOKUP(I$5,admiterr!$C$14:$J$46,'adm territ y catastro'!$D16,FALSE),"")</f>
        <v>11.117650000000001</v>
      </c>
      <c r="J16" s="187">
        <f>IFERROR(VLOOKUP(J$5,admiterr!$C$14:$J$46,'adm territ y catastro'!$D16,FALSE),"")</f>
        <v>3.7002599999999992</v>
      </c>
      <c r="K16" s="187">
        <f>IFERROR(VLOOKUP(K$5,admiterr!$C$14:$J$46,'adm territ y catastro'!$D16,FALSE),"")</f>
        <v>9.3892999999999986</v>
      </c>
      <c r="L16" s="325"/>
      <c r="M16" s="330"/>
      <c r="AX16" s="207"/>
      <c r="AY16" s="207"/>
      <c r="AZ16" s="207"/>
      <c r="BA16" s="207"/>
      <c r="BB16" s="207"/>
      <c r="BC16" s="207"/>
      <c r="BD16" s="207"/>
      <c r="BE16" s="207"/>
    </row>
    <row r="17" spans="1:57" s="208" customFormat="1" ht="15.75" x14ac:dyDescent="0.25">
      <c r="A17" s="47"/>
      <c r="B17" s="47"/>
      <c r="C17" s="47"/>
      <c r="D17" s="214"/>
      <c r="E17" s="336" t="s">
        <v>1850</v>
      </c>
      <c r="F17" s="232">
        <f>IFERROR(F16/$F$16*100,"")</f>
        <v>100</v>
      </c>
      <c r="G17" s="190">
        <f t="shared" ref="G17:K17" si="3">IFERROR(G16/$F$16*100,"")</f>
        <v>11.83491218093998</v>
      </c>
      <c r="H17" s="191">
        <f t="shared" si="3"/>
        <v>6.6249507487831423</v>
      </c>
      <c r="I17" s="191">
        <f t="shared" si="3"/>
        <v>2.3927799905986058</v>
      </c>
      <c r="J17" s="191">
        <f t="shared" si="3"/>
        <v>0.79638305649236962</v>
      </c>
      <c r="K17" s="191">
        <f t="shared" si="3"/>
        <v>2.020798385065862</v>
      </c>
      <c r="L17" s="325"/>
      <c r="M17" s="330"/>
      <c r="AX17" s="207"/>
      <c r="AY17" s="207"/>
      <c r="AZ17" s="207"/>
      <c r="BA17" s="207"/>
      <c r="BB17" s="207"/>
      <c r="BC17" s="207"/>
      <c r="BD17" s="207"/>
      <c r="BE17" s="207"/>
    </row>
    <row r="18" spans="1:57" s="208" customFormat="1" ht="15.75" x14ac:dyDescent="0.25">
      <c r="A18" s="47"/>
      <c r="B18" s="47"/>
      <c r="C18" s="47"/>
      <c r="D18" s="214"/>
      <c r="E18" s="309"/>
      <c r="F18" s="234"/>
      <c r="G18" s="183"/>
      <c r="H18" s="160"/>
      <c r="I18" s="160"/>
      <c r="J18" s="160"/>
      <c r="K18" s="160"/>
      <c r="L18" s="325"/>
      <c r="M18" s="330"/>
      <c r="AX18" s="207"/>
      <c r="AY18" s="207"/>
      <c r="AZ18" s="207"/>
      <c r="BA18" s="207"/>
      <c r="BB18" s="207"/>
      <c r="BC18" s="207"/>
      <c r="BD18" s="207"/>
      <c r="BE18" s="207"/>
    </row>
    <row r="19" spans="1:57" s="208" customFormat="1" ht="15.75" x14ac:dyDescent="0.25">
      <c r="A19" s="47"/>
      <c r="B19" s="47"/>
      <c r="C19" s="47"/>
      <c r="D19" s="214"/>
      <c r="E19" s="481" t="s">
        <v>1835</v>
      </c>
      <c r="F19" s="234"/>
      <c r="G19" s="183"/>
      <c r="H19" s="160"/>
      <c r="I19" s="160"/>
      <c r="J19" s="160"/>
      <c r="K19" s="160"/>
      <c r="L19" s="325"/>
      <c r="M19" s="330"/>
      <c r="AX19" s="207"/>
      <c r="AY19" s="207"/>
      <c r="AZ19" s="207"/>
      <c r="BA19" s="207"/>
      <c r="BB19" s="207"/>
      <c r="BC19" s="207"/>
      <c r="BD19" s="207"/>
      <c r="BE19" s="207"/>
    </row>
    <row r="20" spans="1:57" s="208" customFormat="1" ht="15.75" x14ac:dyDescent="0.25">
      <c r="A20" s="47"/>
      <c r="B20" s="47"/>
      <c r="C20" s="47"/>
      <c r="D20" s="214">
        <v>7</v>
      </c>
      <c r="E20" s="482" t="s">
        <v>1847</v>
      </c>
      <c r="F20" s="230">
        <f>IFERROR(VLOOKUP(F$5,admiterr!$C$14:$J$46,'adm territ y catastro'!$D20,FALSE),"")</f>
        <v>66882</v>
      </c>
      <c r="G20" s="184">
        <f>IFERROR(VLOOKUP(G$5,admiterr!$C$14:$J$46,'adm territ y catastro'!$D20,FALSE),"")</f>
        <v>10877</v>
      </c>
      <c r="H20" s="185">
        <f>IFERROR(VLOOKUP(H$5,admiterr!$C$14:$J$46,'adm territ y catastro'!$D20,FALSE),"")</f>
        <v>2108</v>
      </c>
      <c r="I20" s="185">
        <f>IFERROR(VLOOKUP(I$5,admiterr!$C$14:$J$46,'adm territ y catastro'!$D20,FALSE),"")</f>
        <v>4386</v>
      </c>
      <c r="J20" s="185">
        <f>IFERROR(VLOOKUP(J$5,admiterr!$C$14:$J$46,'adm territ y catastro'!$D20,FALSE),"")</f>
        <v>2628</v>
      </c>
      <c r="K20" s="185">
        <f>IFERROR(VLOOKUP(K$5,admiterr!$C$14:$J$46,'adm territ y catastro'!$D20,FALSE),"")</f>
        <v>1755</v>
      </c>
      <c r="L20" s="325"/>
      <c r="M20" s="330"/>
      <c r="AX20" s="207"/>
      <c r="AY20" s="207"/>
      <c r="AZ20" s="207"/>
      <c r="BA20" s="207"/>
      <c r="BB20" s="207"/>
      <c r="BC20" s="207"/>
      <c r="BD20" s="207"/>
      <c r="BE20" s="207"/>
    </row>
    <row r="21" spans="1:57" s="208" customFormat="1" ht="15.75" x14ac:dyDescent="0.25">
      <c r="A21" s="47"/>
      <c r="B21" s="47"/>
      <c r="C21" s="47"/>
      <c r="D21" s="214">
        <v>8</v>
      </c>
      <c r="E21" s="482" t="s">
        <v>1848</v>
      </c>
      <c r="F21" s="230">
        <f>IFERROR(VLOOKUP(F$5,admiterr!$C$14:$J$46,'adm territ y catastro'!$D21,FALSE),"")</f>
        <v>73319</v>
      </c>
      <c r="G21" s="184">
        <f>IFERROR(VLOOKUP(G$5,admiterr!$C$14:$J$46,'adm territ y catastro'!$D21,FALSE),"")</f>
        <v>12630</v>
      </c>
      <c r="H21" s="185">
        <f>IFERROR(VLOOKUP(H$5,admiterr!$C$14:$J$46,'adm territ y catastro'!$D21,FALSE),"")</f>
        <v>2065</v>
      </c>
      <c r="I21" s="185">
        <f>IFERROR(VLOOKUP(I$5,admiterr!$C$14:$J$46,'adm territ y catastro'!$D21,FALSE),"")</f>
        <v>4664</v>
      </c>
      <c r="J21" s="185">
        <f>IFERROR(VLOOKUP(J$5,admiterr!$C$14:$J$46,'adm territ y catastro'!$D21,FALSE),"")</f>
        <v>3960</v>
      </c>
      <c r="K21" s="185">
        <f>IFERROR(VLOOKUP(K$5,admiterr!$C$14:$J$46,'adm territ y catastro'!$D21,FALSE),"")</f>
        <v>1941</v>
      </c>
      <c r="L21" s="325"/>
      <c r="M21" s="330"/>
      <c r="AX21" s="207"/>
      <c r="AY21" s="207"/>
      <c r="AZ21" s="207"/>
      <c r="BA21" s="207"/>
      <c r="BB21" s="207"/>
      <c r="BC21" s="207"/>
      <c r="BD21" s="207"/>
      <c r="BE21" s="207"/>
    </row>
    <row r="22" spans="1:57" s="208" customFormat="1" ht="15.75" x14ac:dyDescent="0.25">
      <c r="A22" s="47"/>
      <c r="B22" s="47"/>
      <c r="C22" s="47"/>
      <c r="D22" s="214"/>
      <c r="E22" s="479"/>
      <c r="F22" s="154"/>
      <c r="G22" s="154"/>
      <c r="H22" s="33"/>
      <c r="I22" s="33"/>
      <c r="J22" s="33"/>
      <c r="K22" s="33"/>
      <c r="L22" s="325"/>
      <c r="M22" s="330"/>
      <c r="AX22" s="207"/>
      <c r="AY22" s="207"/>
      <c r="AZ22" s="207"/>
      <c r="BA22" s="207"/>
      <c r="BB22" s="207"/>
      <c r="BC22" s="207"/>
      <c r="BD22" s="207"/>
      <c r="BE22" s="207"/>
    </row>
    <row r="23" spans="1:57" s="208" customFormat="1" ht="16.5" x14ac:dyDescent="0.3">
      <c r="A23" s="47"/>
      <c r="B23" s="47"/>
      <c r="C23" s="47"/>
      <c r="D23" s="214"/>
      <c r="E23" s="223" t="s">
        <v>559</v>
      </c>
      <c r="F23" s="223"/>
      <c r="G23" s="223"/>
      <c r="H23" s="47"/>
      <c r="I23" s="47"/>
      <c r="J23" s="47"/>
      <c r="K23" s="47"/>
      <c r="L23" s="207"/>
      <c r="AX23" s="207"/>
      <c r="AY23" s="207"/>
      <c r="AZ23" s="207"/>
      <c r="BA23" s="207"/>
      <c r="BB23" s="207"/>
      <c r="BC23" s="207"/>
      <c r="BD23" s="207"/>
      <c r="BE23" s="207"/>
    </row>
    <row r="24" spans="1:57" s="208" customFormat="1" ht="16.5" x14ac:dyDescent="0.3">
      <c r="A24" s="47"/>
      <c r="B24" s="47"/>
      <c r="C24" s="47"/>
      <c r="D24" s="214"/>
      <c r="E24" s="224" t="s">
        <v>1851</v>
      </c>
      <c r="F24" s="223"/>
      <c r="G24" s="223"/>
      <c r="H24" s="47"/>
      <c r="I24" s="47"/>
      <c r="J24" s="47"/>
      <c r="K24" s="47"/>
      <c r="L24" s="207"/>
      <c r="AX24" s="207"/>
      <c r="AY24" s="207"/>
      <c r="AZ24" s="207"/>
      <c r="BA24" s="207"/>
      <c r="BB24" s="207"/>
      <c r="BC24" s="207"/>
      <c r="BD24" s="207"/>
      <c r="BE24" s="207"/>
    </row>
    <row r="25" spans="1:57" s="208" customFormat="1" ht="8.25" customHeight="1" x14ac:dyDescent="0.25">
      <c r="A25" s="47"/>
      <c r="B25" s="47"/>
      <c r="C25" s="47"/>
      <c r="D25" s="214"/>
      <c r="E25" s="47"/>
      <c r="F25" s="47"/>
      <c r="G25" s="47"/>
      <c r="H25" s="47"/>
      <c r="I25" s="47"/>
      <c r="J25" s="47"/>
      <c r="K25" s="47"/>
      <c r="L25" s="207"/>
      <c r="AX25" s="207"/>
      <c r="AY25" s="207"/>
      <c r="AZ25" s="207"/>
      <c r="BA25" s="207"/>
      <c r="BB25" s="207"/>
      <c r="BC25" s="207"/>
      <c r="BD25" s="207"/>
      <c r="BE25" s="207"/>
    </row>
    <row r="26" spans="1:57" s="208" customFormat="1" ht="16.5" x14ac:dyDescent="0.3">
      <c r="A26" s="47"/>
      <c r="B26" s="47"/>
      <c r="C26" s="47"/>
      <c r="D26" s="214"/>
      <c r="E26" s="304" t="s">
        <v>851</v>
      </c>
      <c r="F26" s="47"/>
      <c r="G26" s="47"/>
      <c r="H26" s="47"/>
      <c r="I26" s="47"/>
      <c r="J26" s="47"/>
      <c r="K26" s="47"/>
      <c r="L26" s="207"/>
      <c r="AX26" s="207"/>
      <c r="AY26" s="207"/>
      <c r="AZ26" s="207"/>
      <c r="BA26" s="207"/>
      <c r="BB26" s="207"/>
      <c r="BC26" s="207"/>
      <c r="BD26" s="207"/>
      <c r="BE26" s="207"/>
    </row>
    <row r="27" spans="1:57" s="208" customFormat="1" ht="8.25" customHeight="1" x14ac:dyDescent="0.25">
      <c r="A27" s="47"/>
      <c r="B27" s="47"/>
      <c r="C27" s="47"/>
      <c r="D27" s="214"/>
      <c r="E27" s="47"/>
      <c r="F27" s="47"/>
      <c r="G27" s="47"/>
      <c r="H27" s="47"/>
      <c r="I27" s="47"/>
      <c r="J27" s="47"/>
      <c r="K27" s="47"/>
      <c r="L27" s="207"/>
      <c r="AX27" s="207"/>
      <c r="AY27" s="207"/>
      <c r="AZ27" s="207"/>
      <c r="BA27" s="207"/>
      <c r="BB27" s="207"/>
      <c r="BC27" s="207"/>
      <c r="BD27" s="207"/>
      <c r="BE27" s="207"/>
    </row>
    <row r="28" spans="1:57" s="207" customFormat="1" x14ac:dyDescent="0.25">
      <c r="A28" s="47"/>
      <c r="B28" s="47"/>
      <c r="C28" s="47"/>
      <c r="D28" s="208"/>
      <c r="E28" s="220"/>
      <c r="F28" s="220"/>
      <c r="G28" s="220"/>
      <c r="H28" s="220"/>
      <c r="I28" s="220"/>
      <c r="J28" s="220"/>
      <c r="K28" s="220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  <c r="AA28" s="208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208"/>
      <c r="AV28" s="208"/>
      <c r="AW28" s="208"/>
    </row>
    <row r="29" spans="1:57" s="207" customFormat="1" x14ac:dyDescent="0.25">
      <c r="A29" s="47"/>
      <c r="B29" s="47"/>
      <c r="C29" s="47"/>
      <c r="D29" s="208"/>
      <c r="E29" s="220"/>
      <c r="F29" s="220"/>
      <c r="G29" s="220"/>
      <c r="H29" s="220"/>
      <c r="I29" s="220"/>
      <c r="J29" s="220"/>
      <c r="K29" s="220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</row>
    <row r="30" spans="1:57" s="207" customFormat="1" x14ac:dyDescent="0.25">
      <c r="A30" s="47"/>
      <c r="B30" s="47"/>
      <c r="C30" s="47"/>
      <c r="D30" s="208"/>
      <c r="E30" s="220"/>
      <c r="F30" s="220"/>
      <c r="G30" s="220"/>
      <c r="H30" s="220"/>
      <c r="I30" s="220"/>
      <c r="J30" s="220"/>
      <c r="K30" s="220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</row>
    <row r="31" spans="1:57" s="207" customFormat="1" x14ac:dyDescent="0.25">
      <c r="A31" s="47"/>
      <c r="B31" s="47"/>
      <c r="C31" s="47"/>
      <c r="D31" s="208"/>
      <c r="E31" s="220"/>
      <c r="F31" s="220"/>
      <c r="G31" s="220"/>
      <c r="H31" s="220"/>
      <c r="I31" s="220"/>
      <c r="J31" s="220"/>
      <c r="K31" s="220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</row>
    <row r="32" spans="1:57" s="207" customFormat="1" x14ac:dyDescent="0.25">
      <c r="A32" s="47"/>
      <c r="B32" s="47"/>
      <c r="C32" s="47"/>
      <c r="D32" s="208"/>
      <c r="E32" s="220"/>
      <c r="F32" s="220"/>
      <c r="G32" s="220"/>
      <c r="H32" s="220"/>
      <c r="I32" s="220"/>
      <c r="J32" s="220"/>
      <c r="K32" s="220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</row>
    <row r="33" spans="1:49" s="207" customFormat="1" x14ac:dyDescent="0.25">
      <c r="A33" s="47"/>
      <c r="B33" s="47"/>
      <c r="C33" s="47"/>
      <c r="D33" s="208"/>
      <c r="E33" s="220"/>
      <c r="F33" s="220"/>
      <c r="G33" s="220"/>
      <c r="H33" s="220"/>
      <c r="I33" s="220"/>
      <c r="J33" s="220"/>
      <c r="K33" s="220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</row>
    <row r="34" spans="1:49" s="207" customFormat="1" x14ac:dyDescent="0.25">
      <c r="A34" s="47"/>
      <c r="B34" s="47"/>
      <c r="C34" s="47"/>
      <c r="D34" s="208"/>
      <c r="E34" s="220"/>
      <c r="F34" s="220"/>
      <c r="G34" s="220"/>
      <c r="H34" s="220"/>
      <c r="I34" s="220"/>
      <c r="J34" s="220"/>
      <c r="K34" s="220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</row>
    <row r="35" spans="1:49" s="207" customFormat="1" x14ac:dyDescent="0.25">
      <c r="A35" s="47"/>
      <c r="B35" s="47"/>
      <c r="C35" s="47"/>
      <c r="D35" s="208"/>
      <c r="E35" s="220"/>
      <c r="F35" s="220"/>
      <c r="G35" s="220"/>
      <c r="H35" s="220"/>
      <c r="I35" s="220"/>
      <c r="J35" s="220"/>
      <c r="K35" s="220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</row>
    <row r="36" spans="1:49" s="207" customFormat="1" x14ac:dyDescent="0.25">
      <c r="A36" s="47"/>
      <c r="B36" s="47"/>
      <c r="C36" s="47"/>
      <c r="D36" s="208"/>
      <c r="E36" s="220"/>
      <c r="F36" s="220"/>
      <c r="G36" s="220"/>
      <c r="H36" s="220"/>
      <c r="I36" s="220"/>
      <c r="J36" s="220"/>
      <c r="K36" s="220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</row>
    <row r="37" spans="1:49" s="207" customFormat="1" x14ac:dyDescent="0.25">
      <c r="A37" s="47"/>
      <c r="B37" s="47"/>
      <c r="C37" s="47"/>
      <c r="D37" s="208"/>
      <c r="E37" s="220"/>
      <c r="F37" s="220"/>
      <c r="G37" s="220"/>
      <c r="H37" s="220"/>
      <c r="I37" s="220"/>
      <c r="J37" s="220"/>
      <c r="K37" s="220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</row>
    <row r="38" spans="1:49" s="207" customFormat="1" x14ac:dyDescent="0.25">
      <c r="A38" s="47"/>
      <c r="B38" s="47"/>
      <c r="C38" s="47"/>
      <c r="D38" s="208"/>
      <c r="E38" s="220"/>
      <c r="F38" s="220"/>
      <c r="G38" s="220"/>
      <c r="H38" s="220"/>
      <c r="I38" s="220"/>
      <c r="J38" s="220"/>
      <c r="K38" s="220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</row>
    <row r="39" spans="1:49" s="207" customFormat="1" x14ac:dyDescent="0.25">
      <c r="A39" s="47"/>
      <c r="B39" s="47"/>
      <c r="C39" s="47"/>
      <c r="D39" s="208"/>
      <c r="E39" s="220"/>
      <c r="F39" s="220"/>
      <c r="G39" s="220"/>
      <c r="H39" s="220"/>
      <c r="I39" s="220"/>
      <c r="J39" s="220"/>
      <c r="K39" s="220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</row>
    <row r="40" spans="1:49" s="207" customFormat="1" x14ac:dyDescent="0.25">
      <c r="A40" s="47"/>
      <c r="B40" s="47"/>
      <c r="C40" s="47"/>
      <c r="D40" s="208"/>
      <c r="E40" s="220"/>
      <c r="F40" s="220"/>
      <c r="G40" s="220"/>
      <c r="H40" s="220"/>
      <c r="I40" s="220"/>
      <c r="J40" s="220"/>
      <c r="K40" s="220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</row>
    <row r="41" spans="1:49" s="207" customFormat="1" x14ac:dyDescent="0.25">
      <c r="A41" s="47"/>
      <c r="B41" s="47"/>
      <c r="C41" s="47"/>
      <c r="D41" s="208"/>
      <c r="E41" s="220"/>
      <c r="F41" s="220"/>
      <c r="G41" s="220"/>
      <c r="H41" s="220"/>
      <c r="I41" s="220"/>
      <c r="J41" s="220"/>
      <c r="K41" s="220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</row>
    <row r="42" spans="1:49" s="207" customFormat="1" x14ac:dyDescent="0.25">
      <c r="A42" s="47"/>
      <c r="B42" s="47"/>
      <c r="C42" s="47"/>
      <c r="D42" s="208"/>
      <c r="E42" s="220"/>
      <c r="F42" s="220"/>
      <c r="G42" s="220"/>
      <c r="H42" s="220"/>
      <c r="I42" s="220"/>
      <c r="J42" s="220"/>
      <c r="K42" s="220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</row>
    <row r="43" spans="1:49" s="207" customFormat="1" x14ac:dyDescent="0.25">
      <c r="A43" s="47"/>
      <c r="B43" s="47"/>
      <c r="C43" s="47"/>
      <c r="D43" s="208"/>
      <c r="E43" s="220"/>
      <c r="F43" s="220"/>
      <c r="G43" s="220"/>
      <c r="H43" s="220"/>
      <c r="I43" s="220"/>
      <c r="J43" s="220"/>
      <c r="K43" s="220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</row>
    <row r="44" spans="1:49" s="207" customFormat="1" x14ac:dyDescent="0.25">
      <c r="A44" s="47"/>
      <c r="B44" s="47"/>
      <c r="C44" s="47"/>
      <c r="D44" s="208"/>
      <c r="E44" s="220"/>
      <c r="F44" s="220"/>
      <c r="G44" s="220"/>
      <c r="H44" s="220"/>
      <c r="I44" s="220"/>
      <c r="J44" s="220"/>
      <c r="K44" s="220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</row>
    <row r="45" spans="1:49" s="207" customFormat="1" x14ac:dyDescent="0.25">
      <c r="A45" s="47"/>
      <c r="B45" s="47"/>
      <c r="C45" s="47"/>
      <c r="D45" s="208"/>
      <c r="E45" s="220"/>
      <c r="F45" s="220"/>
      <c r="G45" s="220"/>
      <c r="H45" s="220"/>
      <c r="I45" s="220"/>
      <c r="J45" s="220"/>
      <c r="K45" s="220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</row>
    <row r="46" spans="1:49" s="207" customFormat="1" x14ac:dyDescent="0.25">
      <c r="A46" s="47"/>
      <c r="B46" s="47"/>
      <c r="C46" s="47"/>
      <c r="D46" s="208"/>
      <c r="E46" s="220"/>
      <c r="F46" s="220"/>
      <c r="G46" s="220"/>
      <c r="H46" s="220"/>
      <c r="I46" s="220"/>
      <c r="J46" s="220"/>
      <c r="K46" s="220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</row>
    <row r="47" spans="1:49" s="207" customFormat="1" x14ac:dyDescent="0.25">
      <c r="A47" s="47"/>
      <c r="B47" s="47"/>
      <c r="C47" s="47"/>
      <c r="D47" s="208"/>
      <c r="E47" s="220"/>
      <c r="F47" s="220"/>
      <c r="G47" s="220"/>
      <c r="H47" s="220"/>
      <c r="I47" s="220"/>
      <c r="J47" s="220"/>
      <c r="K47" s="220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</row>
    <row r="48" spans="1:49" s="207" customFormat="1" x14ac:dyDescent="0.25">
      <c r="A48" s="47"/>
      <c r="B48" s="47"/>
      <c r="C48" s="47"/>
      <c r="D48" s="208"/>
      <c r="E48" s="220"/>
      <c r="F48" s="220"/>
      <c r="G48" s="220"/>
      <c r="H48" s="220"/>
      <c r="I48" s="220"/>
      <c r="J48" s="220"/>
      <c r="K48" s="220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</row>
    <row r="49" spans="1:49" s="207" customFormat="1" x14ac:dyDescent="0.25">
      <c r="A49" s="47"/>
      <c r="B49" s="47"/>
      <c r="C49" s="47"/>
      <c r="D49" s="208"/>
      <c r="E49" s="220"/>
      <c r="F49" s="220"/>
      <c r="G49" s="220"/>
      <c r="H49" s="220"/>
      <c r="I49" s="220"/>
      <c r="J49" s="220"/>
      <c r="K49" s="220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</row>
    <row r="50" spans="1:49" s="207" customFormat="1" x14ac:dyDescent="0.25">
      <c r="A50" s="47"/>
      <c r="B50" s="47"/>
      <c r="C50" s="47"/>
      <c r="D50" s="208"/>
      <c r="E50" s="220"/>
      <c r="F50" s="220"/>
      <c r="G50" s="220"/>
      <c r="H50" s="220"/>
      <c r="I50" s="220"/>
      <c r="J50" s="220"/>
      <c r="K50" s="220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</row>
    <row r="51" spans="1:49" s="207" customFormat="1" x14ac:dyDescent="0.25">
      <c r="A51" s="47"/>
      <c r="B51" s="47"/>
      <c r="C51" s="47"/>
      <c r="D51" s="208"/>
      <c r="E51" s="220"/>
      <c r="F51" s="220"/>
      <c r="G51" s="220"/>
      <c r="H51" s="220"/>
      <c r="I51" s="220"/>
      <c r="J51" s="220"/>
      <c r="K51" s="220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</row>
    <row r="52" spans="1:49" s="207" customFormat="1" x14ac:dyDescent="0.25">
      <c r="A52" s="47"/>
      <c r="B52" s="47"/>
      <c r="C52" s="47"/>
      <c r="D52" s="208"/>
      <c r="E52" s="220"/>
      <c r="F52" s="220"/>
      <c r="G52" s="220"/>
      <c r="H52" s="220"/>
      <c r="I52" s="220"/>
      <c r="J52" s="220"/>
      <c r="K52" s="220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</row>
    <row r="53" spans="1:49" s="207" customFormat="1" x14ac:dyDescent="0.25">
      <c r="A53" s="47"/>
      <c r="B53" s="47"/>
      <c r="C53" s="47"/>
      <c r="D53" s="208"/>
      <c r="E53" s="220"/>
      <c r="F53" s="220"/>
      <c r="G53" s="220"/>
      <c r="H53" s="220"/>
      <c r="I53" s="220"/>
      <c r="J53" s="220"/>
      <c r="K53" s="220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</row>
    <row r="54" spans="1:49" s="207" customFormat="1" x14ac:dyDescent="0.25">
      <c r="A54" s="47"/>
      <c r="B54" s="47"/>
      <c r="C54" s="47"/>
      <c r="D54" s="208"/>
      <c r="E54" s="220"/>
      <c r="F54" s="220"/>
      <c r="G54" s="220"/>
      <c r="H54" s="220"/>
      <c r="I54" s="220"/>
      <c r="J54" s="220"/>
      <c r="K54" s="220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</row>
    <row r="55" spans="1:49" s="207" customFormat="1" x14ac:dyDescent="0.25">
      <c r="A55" s="47"/>
      <c r="B55" s="47"/>
      <c r="C55" s="47"/>
      <c r="D55" s="208"/>
      <c r="E55" s="220"/>
      <c r="F55" s="220"/>
      <c r="G55" s="220"/>
      <c r="H55" s="220"/>
      <c r="I55" s="220"/>
      <c r="J55" s="220"/>
      <c r="K55" s="220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</row>
    <row r="56" spans="1:49" s="207" customFormat="1" x14ac:dyDescent="0.25">
      <c r="A56" s="47"/>
      <c r="B56" s="47"/>
      <c r="C56" s="47"/>
      <c r="D56" s="208"/>
      <c r="E56" s="220"/>
      <c r="F56" s="220"/>
      <c r="G56" s="220"/>
      <c r="H56" s="220"/>
      <c r="I56" s="220"/>
      <c r="J56" s="220"/>
      <c r="K56" s="220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</row>
    <row r="57" spans="1:49" s="207" customFormat="1" x14ac:dyDescent="0.25">
      <c r="A57" s="47"/>
      <c r="B57" s="47"/>
      <c r="C57" s="47"/>
      <c r="D57" s="208"/>
      <c r="E57" s="220"/>
      <c r="F57" s="220"/>
      <c r="G57" s="220"/>
      <c r="H57" s="220"/>
      <c r="I57" s="220"/>
      <c r="J57" s="220"/>
      <c r="K57" s="220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</row>
    <row r="58" spans="1:49" s="207" customFormat="1" x14ac:dyDescent="0.25">
      <c r="A58" s="47"/>
      <c r="B58" s="47"/>
      <c r="C58" s="47"/>
      <c r="D58" s="208"/>
      <c r="E58" s="220"/>
      <c r="F58" s="220"/>
      <c r="G58" s="220"/>
      <c r="H58" s="220"/>
      <c r="I58" s="220"/>
      <c r="J58" s="220"/>
      <c r="K58" s="220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</row>
    <row r="59" spans="1:49" s="207" customFormat="1" x14ac:dyDescent="0.25">
      <c r="A59" s="47"/>
      <c r="B59" s="47"/>
      <c r="C59" s="47"/>
      <c r="D59" s="208"/>
      <c r="E59" s="220"/>
      <c r="F59" s="220"/>
      <c r="G59" s="220"/>
      <c r="H59" s="220"/>
      <c r="I59" s="220"/>
      <c r="J59" s="220"/>
      <c r="K59" s="220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</row>
    <row r="60" spans="1:49" s="207" customFormat="1" x14ac:dyDescent="0.25">
      <c r="A60" s="47"/>
      <c r="B60" s="47"/>
      <c r="C60" s="47"/>
      <c r="D60" s="208"/>
      <c r="E60" s="220"/>
      <c r="F60" s="220"/>
      <c r="G60" s="220"/>
      <c r="H60" s="220"/>
      <c r="I60" s="220"/>
      <c r="J60" s="220"/>
      <c r="K60" s="220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</row>
    <row r="61" spans="1:49" s="207" customFormat="1" x14ac:dyDescent="0.25">
      <c r="A61" s="47"/>
      <c r="B61" s="47"/>
      <c r="C61" s="47"/>
      <c r="D61" s="208"/>
      <c r="E61" s="220"/>
      <c r="F61" s="220"/>
      <c r="G61" s="220"/>
      <c r="H61" s="220"/>
      <c r="I61" s="220"/>
      <c r="J61" s="220"/>
      <c r="K61" s="220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</row>
    <row r="62" spans="1:49" s="207" customFormat="1" x14ac:dyDescent="0.25">
      <c r="A62" s="47"/>
      <c r="B62" s="47"/>
      <c r="C62" s="47"/>
      <c r="D62" s="208"/>
      <c r="E62" s="220"/>
      <c r="F62" s="220"/>
      <c r="G62" s="220"/>
      <c r="H62" s="220"/>
      <c r="I62" s="220"/>
      <c r="J62" s="220"/>
      <c r="K62" s="220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</row>
    <row r="63" spans="1:49" s="207" customFormat="1" x14ac:dyDescent="0.25">
      <c r="A63" s="47"/>
      <c r="B63" s="47"/>
      <c r="C63" s="47"/>
      <c r="D63" s="208"/>
      <c r="E63" s="220"/>
      <c r="F63" s="220"/>
      <c r="G63" s="220"/>
      <c r="H63" s="220"/>
      <c r="I63" s="220"/>
      <c r="J63" s="220"/>
      <c r="K63" s="220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</row>
    <row r="64" spans="1:49" s="207" customFormat="1" x14ac:dyDescent="0.25">
      <c r="A64" s="47"/>
      <c r="B64" s="47"/>
      <c r="C64" s="47"/>
      <c r="D64" s="208"/>
      <c r="E64" s="220"/>
      <c r="F64" s="220"/>
      <c r="G64" s="220"/>
      <c r="H64" s="220"/>
      <c r="I64" s="220"/>
      <c r="J64" s="220"/>
      <c r="K64" s="220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</row>
    <row r="65" spans="1:49" s="207" customFormat="1" x14ac:dyDescent="0.25">
      <c r="A65" s="47"/>
      <c r="B65" s="47"/>
      <c r="C65" s="47"/>
      <c r="D65" s="208"/>
      <c r="E65" s="220"/>
      <c r="F65" s="220"/>
      <c r="G65" s="220"/>
      <c r="H65" s="220"/>
      <c r="I65" s="220"/>
      <c r="J65" s="220"/>
      <c r="K65" s="220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</row>
    <row r="66" spans="1:49" s="207" customFormat="1" x14ac:dyDescent="0.25">
      <c r="A66" s="47"/>
      <c r="B66" s="47"/>
      <c r="C66" s="47"/>
      <c r="D66" s="208"/>
      <c r="E66" s="220"/>
      <c r="F66" s="220"/>
      <c r="G66" s="220"/>
      <c r="H66" s="220"/>
      <c r="I66" s="220"/>
      <c r="J66" s="220"/>
      <c r="K66" s="220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</row>
    <row r="67" spans="1:49" s="207" customFormat="1" x14ac:dyDescent="0.25">
      <c r="A67" s="47"/>
      <c r="B67" s="47"/>
      <c r="C67" s="47"/>
      <c r="D67" s="208"/>
      <c r="E67" s="220"/>
      <c r="F67" s="220"/>
      <c r="G67" s="220"/>
      <c r="H67" s="220"/>
      <c r="I67" s="220"/>
      <c r="J67" s="220"/>
      <c r="K67" s="220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</row>
    <row r="68" spans="1:49" s="207" customFormat="1" x14ac:dyDescent="0.25">
      <c r="A68" s="47"/>
      <c r="B68" s="47"/>
      <c r="C68" s="47"/>
      <c r="D68" s="208"/>
      <c r="E68" s="220"/>
      <c r="F68" s="220"/>
      <c r="G68" s="220"/>
      <c r="H68" s="220"/>
      <c r="I68" s="220"/>
      <c r="J68" s="220"/>
      <c r="K68" s="220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</row>
    <row r="69" spans="1:49" s="207" customFormat="1" x14ac:dyDescent="0.25">
      <c r="A69" s="47"/>
      <c r="B69" s="47"/>
      <c r="C69" s="47"/>
      <c r="D69" s="208"/>
      <c r="E69" s="220"/>
      <c r="F69" s="220"/>
      <c r="G69" s="220"/>
      <c r="H69" s="220"/>
      <c r="I69" s="220"/>
      <c r="J69" s="220"/>
      <c r="K69" s="220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</row>
    <row r="70" spans="1:49" s="207" customFormat="1" x14ac:dyDescent="0.25">
      <c r="A70" s="47"/>
      <c r="B70" s="47"/>
      <c r="C70" s="47"/>
      <c r="D70" s="208"/>
      <c r="E70" s="220"/>
      <c r="F70" s="220"/>
      <c r="G70" s="220"/>
      <c r="H70" s="220"/>
      <c r="I70" s="220"/>
      <c r="J70" s="220"/>
      <c r="K70" s="220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</row>
    <row r="71" spans="1:49" s="207" customFormat="1" x14ac:dyDescent="0.25">
      <c r="A71" s="47"/>
      <c r="B71" s="47"/>
      <c r="C71" s="47"/>
      <c r="D71" s="208"/>
      <c r="E71" s="220"/>
      <c r="F71" s="220"/>
      <c r="G71" s="220"/>
      <c r="H71" s="220"/>
      <c r="I71" s="220"/>
      <c r="J71" s="220"/>
      <c r="K71" s="220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</row>
    <row r="72" spans="1:49" s="207" customFormat="1" x14ac:dyDescent="0.25">
      <c r="A72" s="47"/>
      <c r="B72" s="47"/>
      <c r="C72" s="47"/>
      <c r="D72" s="208"/>
      <c r="E72" s="220"/>
      <c r="F72" s="220"/>
      <c r="G72" s="220"/>
      <c r="H72" s="220"/>
      <c r="I72" s="220"/>
      <c r="J72" s="220"/>
      <c r="K72" s="220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</row>
    <row r="73" spans="1:49" s="207" customFormat="1" x14ac:dyDescent="0.25">
      <c r="A73" s="47"/>
      <c r="B73" s="47"/>
      <c r="C73" s="47"/>
      <c r="D73" s="208"/>
      <c r="E73" s="220"/>
      <c r="F73" s="220"/>
      <c r="G73" s="220"/>
      <c r="H73" s="220"/>
      <c r="I73" s="220"/>
      <c r="J73" s="220"/>
      <c r="K73" s="220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</row>
    <row r="74" spans="1:49" s="207" customFormat="1" x14ac:dyDescent="0.25">
      <c r="A74" s="47"/>
      <c r="B74" s="47"/>
      <c r="C74" s="47"/>
      <c r="D74" s="208"/>
      <c r="E74" s="220"/>
      <c r="F74" s="220"/>
      <c r="G74" s="220"/>
      <c r="H74" s="220"/>
      <c r="I74" s="220"/>
      <c r="J74" s="220"/>
      <c r="K74" s="220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</row>
    <row r="75" spans="1:49" s="207" customFormat="1" x14ac:dyDescent="0.25">
      <c r="A75" s="47"/>
      <c r="B75" s="47"/>
      <c r="C75" s="47"/>
      <c r="D75" s="208"/>
      <c r="E75" s="220"/>
      <c r="F75" s="220"/>
      <c r="G75" s="220"/>
      <c r="H75" s="220"/>
      <c r="I75" s="220"/>
      <c r="J75" s="220"/>
      <c r="K75" s="220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</row>
    <row r="76" spans="1:49" s="207" customFormat="1" x14ac:dyDescent="0.25">
      <c r="A76" s="47"/>
      <c r="B76" s="47"/>
      <c r="C76" s="47"/>
      <c r="D76" s="208"/>
      <c r="E76" s="220"/>
      <c r="F76" s="220"/>
      <c r="G76" s="220"/>
      <c r="H76" s="220"/>
      <c r="I76" s="220"/>
      <c r="J76" s="220"/>
      <c r="K76" s="220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</row>
    <row r="77" spans="1:49" s="207" customFormat="1" x14ac:dyDescent="0.25">
      <c r="A77" s="47"/>
      <c r="B77" s="47"/>
      <c r="C77" s="47"/>
      <c r="D77" s="208"/>
      <c r="E77" s="220"/>
      <c r="F77" s="220"/>
      <c r="G77" s="220"/>
      <c r="H77" s="220"/>
      <c r="I77" s="220"/>
      <c r="J77" s="220"/>
      <c r="K77" s="220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</row>
    <row r="78" spans="1:49" s="207" customFormat="1" x14ac:dyDescent="0.25">
      <c r="A78" s="47"/>
      <c r="B78" s="47"/>
      <c r="C78" s="47"/>
      <c r="D78" s="208"/>
      <c r="E78" s="220"/>
      <c r="F78" s="220"/>
      <c r="G78" s="220"/>
      <c r="H78" s="220"/>
      <c r="I78" s="220"/>
      <c r="J78" s="220"/>
      <c r="K78" s="220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</row>
    <row r="79" spans="1:49" s="207" customFormat="1" x14ac:dyDescent="0.25">
      <c r="A79" s="47"/>
      <c r="B79" s="47"/>
      <c r="C79" s="47"/>
      <c r="D79" s="208"/>
      <c r="E79" s="220"/>
      <c r="F79" s="220"/>
      <c r="G79" s="220"/>
      <c r="H79" s="220"/>
      <c r="I79" s="220"/>
      <c r="J79" s="220"/>
      <c r="K79" s="220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</row>
    <row r="80" spans="1:49" s="207" customFormat="1" x14ac:dyDescent="0.25">
      <c r="A80" s="47"/>
      <c r="B80" s="47"/>
      <c r="C80" s="47"/>
      <c r="D80" s="208"/>
      <c r="E80" s="220"/>
      <c r="F80" s="220"/>
      <c r="G80" s="220"/>
      <c r="H80" s="220"/>
      <c r="I80" s="220"/>
      <c r="J80" s="220"/>
      <c r="K80" s="220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</row>
    <row r="81" spans="1:49" s="207" customFormat="1" x14ac:dyDescent="0.25">
      <c r="A81" s="47"/>
      <c r="B81" s="47"/>
      <c r="C81" s="47"/>
      <c r="D81" s="208"/>
      <c r="E81" s="220"/>
      <c r="F81" s="220"/>
      <c r="G81" s="220"/>
      <c r="H81" s="220"/>
      <c r="I81" s="220"/>
      <c r="J81" s="220"/>
      <c r="K81" s="220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</row>
    <row r="82" spans="1:49" s="207" customFormat="1" x14ac:dyDescent="0.25">
      <c r="A82" s="47"/>
      <c r="B82" s="47"/>
      <c r="C82" s="47"/>
      <c r="D82" s="208"/>
      <c r="E82" s="220"/>
      <c r="F82" s="220"/>
      <c r="G82" s="220"/>
      <c r="H82" s="220"/>
      <c r="I82" s="220"/>
      <c r="J82" s="220"/>
      <c r="K82" s="220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</row>
    <row r="83" spans="1:49" s="207" customFormat="1" x14ac:dyDescent="0.25">
      <c r="A83" s="47"/>
      <c r="B83" s="47"/>
      <c r="C83" s="47"/>
      <c r="D83" s="208"/>
      <c r="E83" s="220"/>
      <c r="F83" s="220"/>
      <c r="G83" s="220"/>
      <c r="H83" s="220"/>
      <c r="I83" s="220"/>
      <c r="J83" s="220"/>
      <c r="K83" s="220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</row>
    <row r="84" spans="1:49" s="207" customFormat="1" x14ac:dyDescent="0.25">
      <c r="A84" s="47"/>
      <c r="B84" s="47"/>
      <c r="C84" s="47"/>
      <c r="D84" s="208"/>
      <c r="E84" s="220"/>
      <c r="F84" s="220"/>
      <c r="G84" s="220"/>
      <c r="H84" s="220"/>
      <c r="I84" s="220"/>
      <c r="J84" s="220"/>
      <c r="K84" s="220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</row>
    <row r="85" spans="1:49" s="207" customFormat="1" x14ac:dyDescent="0.25">
      <c r="A85" s="47"/>
      <c r="B85" s="47"/>
      <c r="C85" s="47"/>
      <c r="D85" s="208"/>
      <c r="E85" s="220"/>
      <c r="F85" s="220"/>
      <c r="G85" s="220"/>
      <c r="H85" s="220"/>
      <c r="I85" s="220"/>
      <c r="J85" s="220"/>
      <c r="K85" s="220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</row>
    <row r="86" spans="1:49" s="207" customFormat="1" x14ac:dyDescent="0.25">
      <c r="A86" s="47"/>
      <c r="B86" s="47"/>
      <c r="C86" s="47"/>
      <c r="D86" s="208"/>
      <c r="E86" s="220"/>
      <c r="F86" s="220"/>
      <c r="G86" s="220"/>
      <c r="H86" s="220"/>
      <c r="I86" s="220"/>
      <c r="J86" s="220"/>
      <c r="K86" s="220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</row>
    <row r="87" spans="1:49" s="207" customFormat="1" x14ac:dyDescent="0.25">
      <c r="A87" s="47"/>
      <c r="B87" s="47"/>
      <c r="C87" s="47"/>
      <c r="D87" s="208"/>
      <c r="E87" s="220"/>
      <c r="F87" s="220"/>
      <c r="G87" s="220"/>
      <c r="H87" s="220"/>
      <c r="I87" s="220"/>
      <c r="J87" s="220"/>
      <c r="K87" s="220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</row>
    <row r="88" spans="1:49" s="207" customFormat="1" x14ac:dyDescent="0.25">
      <c r="A88" s="47"/>
      <c r="B88" s="47"/>
      <c r="C88" s="47"/>
      <c r="D88" s="208"/>
      <c r="E88" s="220"/>
      <c r="F88" s="220"/>
      <c r="G88" s="220"/>
      <c r="H88" s="220"/>
      <c r="I88" s="220"/>
      <c r="J88" s="220"/>
      <c r="K88" s="220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</row>
    <row r="89" spans="1:49" s="207" customFormat="1" x14ac:dyDescent="0.25">
      <c r="A89" s="47"/>
      <c r="B89" s="47"/>
      <c r="C89" s="47"/>
      <c r="D89" s="208"/>
      <c r="E89" s="220"/>
      <c r="F89" s="220"/>
      <c r="G89" s="220"/>
      <c r="H89" s="220"/>
      <c r="I89" s="220"/>
      <c r="J89" s="220"/>
      <c r="K89" s="220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</row>
    <row r="90" spans="1:49" s="207" customFormat="1" x14ac:dyDescent="0.25">
      <c r="A90" s="47"/>
      <c r="B90" s="47"/>
      <c r="C90" s="47"/>
      <c r="D90" s="208"/>
      <c r="E90" s="220"/>
      <c r="F90" s="220"/>
      <c r="G90" s="220"/>
      <c r="H90" s="220"/>
      <c r="I90" s="220"/>
      <c r="J90" s="220"/>
      <c r="K90" s="220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</row>
    <row r="91" spans="1:49" s="207" customFormat="1" x14ac:dyDescent="0.25">
      <c r="A91" s="47"/>
      <c r="B91" s="47"/>
      <c r="C91" s="47"/>
      <c r="D91" s="208"/>
      <c r="E91" s="220"/>
      <c r="F91" s="220"/>
      <c r="G91" s="220"/>
      <c r="H91" s="220"/>
      <c r="I91" s="220"/>
      <c r="J91" s="220"/>
      <c r="K91" s="220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</row>
    <row r="92" spans="1:49" s="207" customFormat="1" x14ac:dyDescent="0.25">
      <c r="A92" s="47"/>
      <c r="B92" s="47"/>
      <c r="C92" s="47"/>
      <c r="D92" s="208"/>
      <c r="E92" s="220"/>
      <c r="F92" s="220"/>
      <c r="G92" s="220"/>
      <c r="H92" s="220"/>
      <c r="I92" s="220"/>
      <c r="J92" s="220"/>
      <c r="K92" s="220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</row>
    <row r="93" spans="1:49" s="207" customFormat="1" x14ac:dyDescent="0.25">
      <c r="A93" s="47"/>
      <c r="B93" s="47"/>
      <c r="C93" s="47"/>
      <c r="D93" s="208"/>
      <c r="E93" s="220"/>
      <c r="F93" s="220"/>
      <c r="G93" s="220"/>
      <c r="H93" s="220"/>
      <c r="I93" s="220"/>
      <c r="J93" s="220"/>
      <c r="K93" s="220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</row>
    <row r="94" spans="1:49" s="207" customFormat="1" x14ac:dyDescent="0.25">
      <c r="A94" s="47"/>
      <c r="B94" s="47"/>
      <c r="C94" s="47"/>
      <c r="D94" s="208"/>
      <c r="E94" s="220"/>
      <c r="F94" s="220"/>
      <c r="G94" s="220"/>
      <c r="H94" s="220"/>
      <c r="I94" s="220"/>
      <c r="J94" s="220"/>
      <c r="K94" s="220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</row>
    <row r="95" spans="1:49" s="207" customFormat="1" x14ac:dyDescent="0.25">
      <c r="A95" s="47"/>
      <c r="B95" s="47"/>
      <c r="C95" s="47"/>
      <c r="D95" s="208"/>
      <c r="E95" s="220"/>
      <c r="F95" s="220"/>
      <c r="G95" s="220"/>
      <c r="H95" s="220"/>
      <c r="I95" s="220"/>
      <c r="J95" s="220"/>
      <c r="K95" s="220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</row>
    <row r="96" spans="1:49" s="207" customFormat="1" x14ac:dyDescent="0.25">
      <c r="A96" s="47"/>
      <c r="B96" s="47"/>
      <c r="C96" s="47"/>
      <c r="D96" s="208"/>
      <c r="E96" s="220"/>
      <c r="F96" s="220"/>
      <c r="G96" s="220"/>
      <c r="H96" s="220"/>
      <c r="I96" s="220"/>
      <c r="J96" s="220"/>
      <c r="K96" s="220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</row>
    <row r="97" spans="1:49" s="207" customFormat="1" x14ac:dyDescent="0.25">
      <c r="A97" s="47"/>
      <c r="B97" s="47"/>
      <c r="C97" s="47"/>
      <c r="D97" s="208"/>
      <c r="E97" s="220"/>
      <c r="F97" s="220"/>
      <c r="G97" s="220"/>
      <c r="H97" s="220"/>
      <c r="I97" s="220"/>
      <c r="J97" s="220"/>
      <c r="K97" s="220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</row>
    <row r="98" spans="1:49" s="207" customFormat="1" x14ac:dyDescent="0.25">
      <c r="A98" s="47"/>
      <c r="B98" s="47"/>
      <c r="C98" s="47"/>
      <c r="D98" s="208"/>
      <c r="E98" s="220"/>
      <c r="F98" s="220"/>
      <c r="G98" s="220"/>
      <c r="H98" s="220"/>
      <c r="I98" s="220"/>
      <c r="J98" s="220"/>
      <c r="K98" s="220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</row>
    <row r="99" spans="1:49" s="207" customFormat="1" x14ac:dyDescent="0.25">
      <c r="A99" s="47"/>
      <c r="B99" s="47"/>
      <c r="C99" s="47"/>
      <c r="D99" s="208"/>
      <c r="E99" s="220"/>
      <c r="F99" s="220"/>
      <c r="G99" s="220"/>
      <c r="H99" s="220"/>
      <c r="I99" s="220"/>
      <c r="J99" s="220"/>
      <c r="K99" s="220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</row>
    <row r="100" spans="1:49" s="207" customFormat="1" x14ac:dyDescent="0.25">
      <c r="A100" s="47"/>
      <c r="B100" s="47"/>
      <c r="C100" s="47"/>
      <c r="D100" s="208"/>
      <c r="E100" s="220"/>
      <c r="F100" s="220"/>
      <c r="G100" s="220"/>
      <c r="H100" s="220"/>
      <c r="I100" s="220"/>
      <c r="J100" s="220"/>
      <c r="K100" s="220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</row>
    <row r="101" spans="1:49" s="207" customFormat="1" x14ac:dyDescent="0.25">
      <c r="A101" s="47"/>
      <c r="B101" s="47"/>
      <c r="C101" s="47"/>
      <c r="D101" s="208"/>
      <c r="E101" s="220"/>
      <c r="F101" s="220"/>
      <c r="G101" s="220"/>
      <c r="H101" s="220"/>
      <c r="I101" s="220"/>
      <c r="J101" s="220"/>
      <c r="K101" s="220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</row>
    <row r="102" spans="1:49" s="207" customFormat="1" x14ac:dyDescent="0.25">
      <c r="A102" s="47"/>
      <c r="B102" s="47"/>
      <c r="C102" s="47"/>
      <c r="D102" s="208"/>
      <c r="E102" s="220"/>
      <c r="F102" s="220"/>
      <c r="G102" s="220"/>
      <c r="H102" s="220"/>
      <c r="I102" s="220"/>
      <c r="J102" s="220"/>
      <c r="K102" s="220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</row>
    <row r="103" spans="1:49" s="207" customFormat="1" x14ac:dyDescent="0.25">
      <c r="A103" s="47"/>
      <c r="B103" s="47"/>
      <c r="C103" s="47"/>
      <c r="D103" s="208"/>
      <c r="E103" s="220"/>
      <c r="F103" s="220"/>
      <c r="G103" s="220"/>
      <c r="H103" s="220"/>
      <c r="I103" s="220"/>
      <c r="J103" s="220"/>
      <c r="K103" s="220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</row>
    <row r="104" spans="1:49" s="207" customFormat="1" x14ac:dyDescent="0.25">
      <c r="A104" s="47"/>
      <c r="B104" s="47"/>
      <c r="C104" s="47"/>
      <c r="D104" s="208"/>
      <c r="E104" s="220"/>
      <c r="F104" s="220"/>
      <c r="G104" s="220"/>
      <c r="H104" s="220"/>
      <c r="I104" s="220"/>
      <c r="J104" s="220"/>
      <c r="K104" s="220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</row>
    <row r="105" spans="1:49" s="207" customFormat="1" x14ac:dyDescent="0.25">
      <c r="A105" s="47"/>
      <c r="B105" s="47"/>
      <c r="C105" s="47"/>
      <c r="D105" s="208"/>
      <c r="E105" s="220"/>
      <c r="F105" s="220"/>
      <c r="G105" s="220"/>
      <c r="H105" s="220"/>
      <c r="I105" s="220"/>
      <c r="J105" s="220"/>
      <c r="K105" s="220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</row>
    <row r="106" spans="1:49" s="207" customFormat="1" x14ac:dyDescent="0.25">
      <c r="A106" s="47"/>
      <c r="B106" s="47"/>
      <c r="C106" s="47"/>
      <c r="D106" s="208"/>
      <c r="E106" s="220"/>
      <c r="F106" s="220"/>
      <c r="G106" s="220"/>
      <c r="H106" s="220"/>
      <c r="I106" s="220"/>
      <c r="J106" s="220"/>
      <c r="K106" s="220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</row>
    <row r="107" spans="1:49" s="207" customFormat="1" x14ac:dyDescent="0.25">
      <c r="A107" s="47"/>
      <c r="B107" s="47"/>
      <c r="C107" s="47"/>
      <c r="D107" s="208"/>
      <c r="E107" s="220"/>
      <c r="F107" s="220"/>
      <c r="G107" s="220"/>
      <c r="H107" s="220"/>
      <c r="I107" s="220"/>
      <c r="J107" s="220"/>
      <c r="K107" s="220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</row>
    <row r="108" spans="1:49" s="207" customFormat="1" x14ac:dyDescent="0.25">
      <c r="A108" s="47"/>
      <c r="B108" s="47"/>
      <c r="C108" s="47"/>
      <c r="D108" s="208"/>
      <c r="E108" s="220"/>
      <c r="F108" s="220"/>
      <c r="G108" s="220"/>
      <c r="H108" s="220"/>
      <c r="I108" s="220"/>
      <c r="J108" s="220"/>
      <c r="K108" s="220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</row>
    <row r="109" spans="1:49" s="207" customFormat="1" x14ac:dyDescent="0.25">
      <c r="A109" s="47"/>
      <c r="B109" s="47"/>
      <c r="C109" s="47"/>
      <c r="D109" s="208"/>
      <c r="E109" s="220"/>
      <c r="F109" s="220"/>
      <c r="G109" s="220"/>
      <c r="H109" s="220"/>
      <c r="I109" s="220"/>
      <c r="J109" s="220"/>
      <c r="K109" s="220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</row>
    <row r="110" spans="1:49" s="207" customFormat="1" x14ac:dyDescent="0.25">
      <c r="A110" s="47"/>
      <c r="B110" s="47"/>
      <c r="C110" s="47"/>
      <c r="D110" s="208"/>
      <c r="E110" s="220"/>
      <c r="F110" s="220"/>
      <c r="G110" s="220"/>
      <c r="H110" s="220"/>
      <c r="I110" s="220"/>
      <c r="J110" s="220"/>
      <c r="K110" s="220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</row>
    <row r="111" spans="1:49" s="207" customFormat="1" x14ac:dyDescent="0.25">
      <c r="A111" s="47"/>
      <c r="B111" s="47"/>
      <c r="C111" s="47"/>
      <c r="D111" s="208"/>
      <c r="E111" s="220"/>
      <c r="F111" s="220"/>
      <c r="G111" s="220"/>
      <c r="H111" s="220"/>
      <c r="I111" s="220"/>
      <c r="J111" s="220"/>
      <c r="K111" s="220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</row>
    <row r="112" spans="1:49" s="207" customFormat="1" x14ac:dyDescent="0.25">
      <c r="A112" s="47"/>
      <c r="B112" s="47"/>
      <c r="C112" s="47"/>
      <c r="D112" s="208"/>
      <c r="E112" s="220"/>
      <c r="F112" s="220"/>
      <c r="G112" s="220"/>
      <c r="H112" s="220"/>
      <c r="I112" s="220"/>
      <c r="J112" s="220"/>
      <c r="K112" s="220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</row>
    <row r="113" spans="1:49" s="207" customFormat="1" x14ac:dyDescent="0.25">
      <c r="A113" s="47"/>
      <c r="B113" s="47"/>
      <c r="C113" s="47"/>
      <c r="D113" s="208"/>
      <c r="E113" s="220"/>
      <c r="F113" s="220"/>
      <c r="G113" s="220"/>
      <c r="H113" s="220"/>
      <c r="I113" s="220"/>
      <c r="J113" s="220"/>
      <c r="K113" s="220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</row>
    <row r="114" spans="1:49" s="207" customFormat="1" x14ac:dyDescent="0.25">
      <c r="A114" s="47"/>
      <c r="B114" s="47"/>
      <c r="C114" s="47"/>
      <c r="D114" s="208"/>
      <c r="E114" s="220"/>
      <c r="F114" s="220"/>
      <c r="G114" s="220"/>
      <c r="H114" s="220"/>
      <c r="I114" s="220"/>
      <c r="J114" s="220"/>
      <c r="K114" s="220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</row>
    <row r="115" spans="1:49" s="207" customFormat="1" x14ac:dyDescent="0.25">
      <c r="A115" s="47"/>
      <c r="B115" s="47"/>
      <c r="C115" s="47"/>
      <c r="D115" s="208"/>
      <c r="E115" s="220"/>
      <c r="F115" s="220"/>
      <c r="G115" s="220"/>
      <c r="H115" s="220"/>
      <c r="I115" s="220"/>
      <c r="J115" s="220"/>
      <c r="K115" s="220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</row>
    <row r="116" spans="1:49" s="207" customFormat="1" x14ac:dyDescent="0.25">
      <c r="A116" s="47"/>
      <c r="B116" s="47"/>
      <c r="C116" s="47"/>
      <c r="D116" s="208"/>
      <c r="E116" s="220"/>
      <c r="F116" s="220"/>
      <c r="G116" s="220"/>
      <c r="H116" s="220"/>
      <c r="I116" s="220"/>
      <c r="J116" s="220"/>
      <c r="K116" s="220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</row>
    <row r="117" spans="1:49" s="207" customFormat="1" x14ac:dyDescent="0.25">
      <c r="A117" s="47"/>
      <c r="B117" s="47"/>
      <c r="C117" s="47"/>
      <c r="D117" s="208"/>
      <c r="E117" s="220"/>
      <c r="F117" s="220"/>
      <c r="G117" s="220"/>
      <c r="H117" s="220"/>
      <c r="I117" s="220"/>
      <c r="J117" s="220"/>
      <c r="K117" s="220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</row>
    <row r="118" spans="1:49" s="207" customFormat="1" x14ac:dyDescent="0.25">
      <c r="A118" s="47"/>
      <c r="B118" s="47"/>
      <c r="C118" s="47"/>
      <c r="D118" s="208"/>
      <c r="E118" s="220"/>
      <c r="F118" s="220"/>
      <c r="G118" s="220"/>
      <c r="H118" s="220"/>
      <c r="I118" s="220"/>
      <c r="J118" s="220"/>
      <c r="K118" s="220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</row>
    <row r="119" spans="1:49" s="207" customFormat="1" x14ac:dyDescent="0.25">
      <c r="A119" s="47"/>
      <c r="B119" s="47"/>
      <c r="C119" s="47"/>
      <c r="D119" s="208"/>
      <c r="E119" s="220"/>
      <c r="F119" s="220"/>
      <c r="G119" s="220"/>
      <c r="H119" s="220"/>
      <c r="I119" s="220"/>
      <c r="J119" s="220"/>
      <c r="K119" s="220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</row>
    <row r="120" spans="1:49" s="207" customFormat="1" x14ac:dyDescent="0.25">
      <c r="A120" s="47"/>
      <c r="B120" s="47"/>
      <c r="C120" s="47"/>
      <c r="D120" s="208"/>
      <c r="E120" s="220"/>
      <c r="F120" s="220"/>
      <c r="G120" s="220"/>
      <c r="H120" s="220"/>
      <c r="I120" s="220"/>
      <c r="J120" s="220"/>
      <c r="K120" s="220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</row>
    <row r="121" spans="1:49" s="207" customFormat="1" x14ac:dyDescent="0.25">
      <c r="A121" s="47"/>
      <c r="B121" s="47"/>
      <c r="C121" s="47"/>
      <c r="D121" s="208"/>
      <c r="E121" s="220"/>
      <c r="F121" s="220"/>
      <c r="G121" s="220"/>
      <c r="H121" s="220"/>
      <c r="I121" s="220"/>
      <c r="J121" s="220"/>
      <c r="K121" s="220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</row>
    <row r="122" spans="1:49" s="207" customFormat="1" x14ac:dyDescent="0.25">
      <c r="A122" s="47"/>
      <c r="B122" s="47"/>
      <c r="C122" s="47"/>
      <c r="D122" s="208"/>
      <c r="E122" s="220"/>
      <c r="F122" s="220"/>
      <c r="G122" s="220"/>
      <c r="H122" s="220"/>
      <c r="I122" s="220"/>
      <c r="J122" s="220"/>
      <c r="K122" s="220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</row>
    <row r="123" spans="1:49" s="207" customFormat="1" x14ac:dyDescent="0.25">
      <c r="A123" s="47"/>
      <c r="B123" s="47"/>
      <c r="C123" s="47"/>
      <c r="D123" s="208"/>
      <c r="E123" s="220"/>
      <c r="F123" s="220"/>
      <c r="G123" s="220"/>
      <c r="H123" s="220"/>
      <c r="I123" s="220"/>
      <c r="J123" s="220"/>
      <c r="K123" s="220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</row>
    <row r="124" spans="1:49" s="207" customFormat="1" x14ac:dyDescent="0.25">
      <c r="A124" s="47"/>
      <c r="B124" s="47"/>
      <c r="C124" s="47"/>
      <c r="D124" s="208"/>
      <c r="E124" s="220"/>
      <c r="F124" s="220"/>
      <c r="G124" s="220"/>
      <c r="H124" s="220"/>
      <c r="I124" s="220"/>
      <c r="J124" s="220"/>
      <c r="K124" s="220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</row>
    <row r="125" spans="1:49" s="207" customFormat="1" x14ac:dyDescent="0.25">
      <c r="A125" s="47"/>
      <c r="B125" s="47"/>
      <c r="C125" s="47"/>
      <c r="D125" s="208"/>
      <c r="E125" s="220"/>
      <c r="F125" s="220"/>
      <c r="G125" s="220"/>
      <c r="H125" s="220"/>
      <c r="I125" s="220"/>
      <c r="J125" s="220"/>
      <c r="K125" s="220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</row>
    <row r="126" spans="1:49" s="207" customFormat="1" x14ac:dyDescent="0.25">
      <c r="A126" s="47"/>
      <c r="B126" s="47"/>
      <c r="C126" s="47"/>
      <c r="D126" s="208"/>
      <c r="E126" s="220"/>
      <c r="F126" s="220"/>
      <c r="G126" s="220"/>
      <c r="H126" s="220"/>
      <c r="I126" s="220"/>
      <c r="J126" s="220"/>
      <c r="K126" s="220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</row>
    <row r="127" spans="1:49" s="207" customFormat="1" x14ac:dyDescent="0.25">
      <c r="A127" s="47"/>
      <c r="B127" s="47"/>
      <c r="C127" s="47"/>
      <c r="D127" s="208"/>
      <c r="E127" s="220"/>
      <c r="F127" s="220"/>
      <c r="G127" s="220"/>
      <c r="H127" s="220"/>
      <c r="I127" s="220"/>
      <c r="J127" s="220"/>
      <c r="K127" s="220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</row>
    <row r="128" spans="1:49" s="207" customFormat="1" x14ac:dyDescent="0.25">
      <c r="A128" s="47"/>
      <c r="B128" s="47"/>
      <c r="C128" s="47"/>
      <c r="D128" s="208"/>
      <c r="E128" s="220"/>
      <c r="F128" s="220"/>
      <c r="G128" s="220"/>
      <c r="H128" s="220"/>
      <c r="I128" s="220"/>
      <c r="J128" s="220"/>
      <c r="K128" s="220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</row>
    <row r="129" spans="1:49" s="207" customFormat="1" x14ac:dyDescent="0.25">
      <c r="A129" s="47"/>
      <c r="B129" s="47"/>
      <c r="C129" s="47"/>
      <c r="D129" s="208"/>
      <c r="E129" s="220"/>
      <c r="F129" s="220"/>
      <c r="G129" s="220"/>
      <c r="H129" s="220"/>
      <c r="I129" s="220"/>
      <c r="J129" s="220"/>
      <c r="K129" s="220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</row>
    <row r="130" spans="1:49" s="207" customFormat="1" x14ac:dyDescent="0.25">
      <c r="A130" s="47"/>
      <c r="B130" s="47"/>
      <c r="C130" s="47"/>
      <c r="D130" s="208"/>
      <c r="E130" s="220"/>
      <c r="F130" s="220"/>
      <c r="G130" s="220"/>
      <c r="H130" s="220"/>
      <c r="I130" s="220"/>
      <c r="J130" s="220"/>
      <c r="K130" s="220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</row>
    <row r="131" spans="1:49" s="207" customFormat="1" x14ac:dyDescent="0.25">
      <c r="A131" s="47"/>
      <c r="B131" s="47"/>
      <c r="C131" s="47"/>
      <c r="D131" s="208"/>
      <c r="E131" s="220"/>
      <c r="F131" s="220"/>
      <c r="G131" s="220"/>
      <c r="H131" s="220"/>
      <c r="I131" s="220"/>
      <c r="J131" s="220"/>
      <c r="K131" s="220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</row>
    <row r="132" spans="1:49" s="207" customFormat="1" x14ac:dyDescent="0.25">
      <c r="A132" s="47"/>
      <c r="B132" s="47"/>
      <c r="C132" s="47"/>
      <c r="D132" s="208"/>
      <c r="E132" s="220"/>
      <c r="F132" s="220"/>
      <c r="G132" s="220"/>
      <c r="H132" s="220"/>
      <c r="I132" s="220"/>
      <c r="J132" s="220"/>
      <c r="K132" s="220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</row>
    <row r="133" spans="1:49" s="207" customFormat="1" x14ac:dyDescent="0.25">
      <c r="A133" s="47"/>
      <c r="B133" s="47"/>
      <c r="C133" s="47"/>
      <c r="D133" s="208"/>
      <c r="E133" s="220"/>
      <c r="F133" s="220"/>
      <c r="G133" s="220"/>
      <c r="H133" s="220"/>
      <c r="I133" s="220"/>
      <c r="J133" s="220"/>
      <c r="K133" s="220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</row>
    <row r="134" spans="1:49" s="207" customFormat="1" x14ac:dyDescent="0.25">
      <c r="A134" s="47"/>
      <c r="B134" s="47"/>
      <c r="C134" s="47"/>
      <c r="D134" s="208"/>
      <c r="E134" s="220"/>
      <c r="F134" s="220"/>
      <c r="G134" s="220"/>
      <c r="H134" s="220"/>
      <c r="I134" s="220"/>
      <c r="J134" s="220"/>
      <c r="K134" s="220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</row>
    <row r="135" spans="1:49" s="207" customFormat="1" x14ac:dyDescent="0.25">
      <c r="A135" s="47"/>
      <c r="B135" s="47"/>
      <c r="C135" s="47"/>
      <c r="D135" s="208"/>
      <c r="E135" s="220"/>
      <c r="F135" s="220"/>
      <c r="G135" s="220"/>
      <c r="H135" s="220"/>
      <c r="I135" s="220"/>
      <c r="J135" s="220"/>
      <c r="K135" s="220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</row>
    <row r="136" spans="1:49" s="207" customFormat="1" x14ac:dyDescent="0.25">
      <c r="A136" s="47"/>
      <c r="B136" s="47"/>
      <c r="C136" s="47"/>
      <c r="D136" s="208"/>
      <c r="E136" s="220"/>
      <c r="F136" s="220"/>
      <c r="G136" s="220"/>
      <c r="H136" s="220"/>
      <c r="I136" s="220"/>
      <c r="J136" s="220"/>
      <c r="K136" s="220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</row>
    <row r="137" spans="1:49" s="207" customFormat="1" x14ac:dyDescent="0.25">
      <c r="A137" s="47"/>
      <c r="B137" s="47"/>
      <c r="C137" s="47"/>
      <c r="D137" s="208"/>
      <c r="E137" s="220"/>
      <c r="F137" s="220"/>
      <c r="G137" s="220"/>
      <c r="H137" s="220"/>
      <c r="I137" s="220"/>
      <c r="J137" s="220"/>
      <c r="K137" s="220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</row>
    <row r="138" spans="1:49" s="207" customFormat="1" x14ac:dyDescent="0.25">
      <c r="A138" s="47"/>
      <c r="B138" s="47"/>
      <c r="C138" s="47"/>
      <c r="D138" s="208"/>
      <c r="E138" s="220"/>
      <c r="F138" s="220"/>
      <c r="G138" s="220"/>
      <c r="H138" s="220"/>
      <c r="I138" s="220"/>
      <c r="J138" s="220"/>
      <c r="K138" s="220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</row>
    <row r="139" spans="1:49" s="207" customFormat="1" x14ac:dyDescent="0.25">
      <c r="A139" s="47"/>
      <c r="B139" s="47"/>
      <c r="C139" s="47"/>
      <c r="D139" s="208"/>
      <c r="E139" s="220"/>
      <c r="F139" s="220"/>
      <c r="G139" s="220"/>
      <c r="H139" s="220"/>
      <c r="I139" s="220"/>
      <c r="J139" s="220"/>
      <c r="K139" s="220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</row>
    <row r="140" spans="1:49" s="207" customFormat="1" x14ac:dyDescent="0.25">
      <c r="A140" s="47"/>
      <c r="B140" s="47"/>
      <c r="C140" s="47"/>
      <c r="D140" s="208"/>
      <c r="E140" s="220"/>
      <c r="F140" s="220"/>
      <c r="G140" s="220"/>
      <c r="H140" s="220"/>
      <c r="I140" s="220"/>
      <c r="J140" s="220"/>
      <c r="K140" s="220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</row>
    <row r="141" spans="1:49" s="207" customFormat="1" x14ac:dyDescent="0.25">
      <c r="A141" s="47"/>
      <c r="B141" s="47"/>
      <c r="C141" s="47"/>
      <c r="D141" s="208"/>
      <c r="E141" s="220"/>
      <c r="F141" s="220"/>
      <c r="G141" s="220"/>
      <c r="H141" s="220"/>
      <c r="I141" s="220"/>
      <c r="J141" s="220"/>
      <c r="K141" s="220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</row>
    <row r="142" spans="1:49" s="207" customFormat="1" x14ac:dyDescent="0.25">
      <c r="A142" s="47"/>
      <c r="B142" s="47"/>
      <c r="C142" s="47"/>
      <c r="D142" s="208"/>
      <c r="E142" s="220"/>
      <c r="F142" s="220"/>
      <c r="G142" s="220"/>
      <c r="H142" s="220"/>
      <c r="I142" s="220"/>
      <c r="J142" s="220"/>
      <c r="K142" s="220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</row>
    <row r="143" spans="1:49" s="207" customFormat="1" x14ac:dyDescent="0.25">
      <c r="A143" s="47"/>
      <c r="B143" s="47"/>
      <c r="C143" s="47"/>
      <c r="D143" s="208"/>
      <c r="E143" s="220"/>
      <c r="F143" s="220"/>
      <c r="G143" s="220"/>
      <c r="H143" s="220"/>
      <c r="I143" s="220"/>
      <c r="J143" s="220"/>
      <c r="K143" s="220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</row>
    <row r="144" spans="1:49" s="207" customFormat="1" x14ac:dyDescent="0.25">
      <c r="A144" s="47"/>
      <c r="B144" s="47"/>
      <c r="C144" s="47"/>
      <c r="D144" s="208"/>
      <c r="E144" s="220"/>
      <c r="F144" s="220"/>
      <c r="G144" s="220"/>
      <c r="H144" s="220"/>
      <c r="I144" s="220"/>
      <c r="J144" s="220"/>
      <c r="K144" s="220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</row>
    <row r="145" spans="1:49" s="207" customFormat="1" x14ac:dyDescent="0.25">
      <c r="A145" s="47"/>
      <c r="B145" s="47"/>
      <c r="C145" s="47"/>
      <c r="D145" s="208"/>
      <c r="E145" s="220"/>
      <c r="F145" s="220"/>
      <c r="G145" s="220"/>
      <c r="H145" s="220"/>
      <c r="I145" s="220"/>
      <c r="J145" s="220"/>
      <c r="K145" s="220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</row>
    <row r="146" spans="1:49" s="207" customFormat="1" x14ac:dyDescent="0.25">
      <c r="A146" s="47"/>
      <c r="B146" s="47"/>
      <c r="C146" s="47"/>
      <c r="D146" s="208"/>
      <c r="E146" s="220"/>
      <c r="F146" s="220"/>
      <c r="G146" s="220"/>
      <c r="H146" s="220"/>
      <c r="I146" s="220"/>
      <c r="J146" s="220"/>
      <c r="K146" s="220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</row>
    <row r="147" spans="1:49" s="207" customFormat="1" x14ac:dyDescent="0.25">
      <c r="A147" s="47"/>
      <c r="B147" s="47"/>
      <c r="C147" s="47"/>
      <c r="D147" s="208"/>
      <c r="E147" s="220"/>
      <c r="F147" s="220"/>
      <c r="G147" s="220"/>
      <c r="H147" s="220"/>
      <c r="I147" s="220"/>
      <c r="J147" s="220"/>
      <c r="K147" s="220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</row>
    <row r="148" spans="1:49" s="207" customFormat="1" x14ac:dyDescent="0.25">
      <c r="A148" s="47"/>
      <c r="B148" s="47"/>
      <c r="C148" s="47"/>
      <c r="D148" s="208"/>
      <c r="E148" s="220"/>
      <c r="F148" s="220"/>
      <c r="G148" s="220"/>
      <c r="H148" s="220"/>
      <c r="I148" s="220"/>
      <c r="J148" s="220"/>
      <c r="K148" s="220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</row>
    <row r="149" spans="1:49" s="207" customFormat="1" x14ac:dyDescent="0.25">
      <c r="A149" s="47"/>
      <c r="B149" s="47"/>
      <c r="C149" s="47"/>
      <c r="D149" s="208"/>
      <c r="E149" s="220"/>
      <c r="F149" s="220"/>
      <c r="G149" s="220"/>
      <c r="H149" s="220"/>
      <c r="I149" s="220"/>
      <c r="J149" s="220"/>
      <c r="K149" s="220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</row>
    <row r="150" spans="1:49" s="207" customFormat="1" x14ac:dyDescent="0.25">
      <c r="A150" s="47"/>
      <c r="B150" s="47"/>
      <c r="C150" s="47"/>
      <c r="D150" s="208"/>
      <c r="E150" s="220"/>
      <c r="F150" s="220"/>
      <c r="G150" s="220"/>
      <c r="H150" s="220"/>
      <c r="I150" s="220"/>
      <c r="J150" s="220"/>
      <c r="K150" s="220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</row>
    <row r="151" spans="1:49" s="207" customFormat="1" x14ac:dyDescent="0.25">
      <c r="A151" s="47"/>
      <c r="B151" s="47"/>
      <c r="C151" s="47"/>
      <c r="D151" s="208"/>
      <c r="E151" s="220"/>
      <c r="F151" s="220"/>
      <c r="G151" s="220"/>
      <c r="H151" s="220"/>
      <c r="I151" s="220"/>
      <c r="J151" s="220"/>
      <c r="K151" s="220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</row>
    <row r="152" spans="1:49" s="207" customFormat="1" x14ac:dyDescent="0.25">
      <c r="A152" s="47"/>
      <c r="B152" s="47"/>
      <c r="C152" s="47"/>
      <c r="D152" s="208"/>
      <c r="E152" s="220"/>
      <c r="F152" s="220"/>
      <c r="G152" s="220"/>
      <c r="H152" s="220"/>
      <c r="I152" s="220"/>
      <c r="J152" s="220"/>
      <c r="K152" s="220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</row>
    <row r="153" spans="1:49" s="207" customFormat="1" x14ac:dyDescent="0.25">
      <c r="A153" s="47"/>
      <c r="B153" s="47"/>
      <c r="C153" s="47"/>
      <c r="D153" s="208"/>
      <c r="E153" s="220"/>
      <c r="F153" s="220"/>
      <c r="G153" s="220"/>
      <c r="H153" s="220"/>
      <c r="I153" s="220"/>
      <c r="J153" s="220"/>
      <c r="K153" s="220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</row>
    <row r="154" spans="1:49" s="207" customFormat="1" x14ac:dyDescent="0.25">
      <c r="A154" s="47"/>
      <c r="B154" s="47"/>
      <c r="C154" s="47"/>
      <c r="D154" s="208"/>
      <c r="E154" s="220"/>
      <c r="F154" s="220"/>
      <c r="G154" s="220"/>
      <c r="H154" s="220"/>
      <c r="I154" s="220"/>
      <c r="J154" s="220"/>
      <c r="K154" s="220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</row>
    <row r="155" spans="1:49" s="207" customFormat="1" x14ac:dyDescent="0.25">
      <c r="A155" s="47"/>
      <c r="B155" s="47"/>
      <c r="C155" s="47"/>
      <c r="D155" s="208"/>
      <c r="E155" s="220"/>
      <c r="F155" s="220"/>
      <c r="G155" s="220"/>
      <c r="H155" s="220"/>
      <c r="I155" s="220"/>
      <c r="J155" s="220"/>
      <c r="K155" s="220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</row>
    <row r="156" spans="1:49" s="207" customFormat="1" x14ac:dyDescent="0.25">
      <c r="A156" s="47"/>
      <c r="B156" s="47"/>
      <c r="C156" s="47"/>
      <c r="D156" s="208"/>
      <c r="E156" s="220"/>
      <c r="F156" s="220"/>
      <c r="G156" s="220"/>
      <c r="H156" s="220"/>
      <c r="I156" s="220"/>
      <c r="J156" s="220"/>
      <c r="K156" s="220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</row>
    <row r="157" spans="1:49" s="207" customFormat="1" x14ac:dyDescent="0.25">
      <c r="A157" s="47"/>
      <c r="B157" s="47"/>
      <c r="C157" s="47"/>
      <c r="D157" s="208"/>
      <c r="E157" s="220"/>
      <c r="F157" s="220"/>
      <c r="G157" s="220"/>
      <c r="H157" s="220"/>
      <c r="I157" s="220"/>
      <c r="J157" s="220"/>
      <c r="K157" s="220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49" s="207" customFormat="1" x14ac:dyDescent="0.25">
      <c r="A158" s="47"/>
      <c r="B158" s="47"/>
      <c r="C158" s="47"/>
      <c r="D158" s="208"/>
      <c r="E158" s="220"/>
      <c r="F158" s="220"/>
      <c r="G158" s="220"/>
      <c r="H158" s="220"/>
      <c r="I158" s="220"/>
      <c r="J158" s="220"/>
      <c r="K158" s="220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49" s="207" customFormat="1" x14ac:dyDescent="0.25">
      <c r="A159" s="47"/>
      <c r="B159" s="47"/>
      <c r="C159" s="47"/>
      <c r="D159" s="208"/>
      <c r="E159" s="220"/>
      <c r="F159" s="220"/>
      <c r="G159" s="220"/>
      <c r="H159" s="220"/>
      <c r="I159" s="220"/>
      <c r="J159" s="220"/>
      <c r="K159" s="220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</row>
    <row r="160" spans="1:49" s="207" customFormat="1" x14ac:dyDescent="0.25">
      <c r="A160" s="47"/>
      <c r="B160" s="47"/>
      <c r="C160" s="47"/>
      <c r="D160" s="208"/>
      <c r="E160" s="220"/>
      <c r="F160" s="220"/>
      <c r="G160" s="220"/>
      <c r="H160" s="220"/>
      <c r="I160" s="220"/>
      <c r="J160" s="220"/>
      <c r="K160" s="220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</row>
    <row r="161" spans="1:49" s="207" customFormat="1" x14ac:dyDescent="0.25">
      <c r="A161" s="47"/>
      <c r="B161" s="47"/>
      <c r="C161" s="47"/>
      <c r="D161" s="208"/>
      <c r="E161" s="220"/>
      <c r="F161" s="220"/>
      <c r="G161" s="220"/>
      <c r="H161" s="220"/>
      <c r="I161" s="220"/>
      <c r="J161" s="220"/>
      <c r="K161" s="220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</row>
    <row r="162" spans="1:49" s="207" customFormat="1" x14ac:dyDescent="0.25">
      <c r="A162" s="47"/>
      <c r="B162" s="47"/>
      <c r="C162" s="47"/>
      <c r="D162" s="208"/>
      <c r="E162" s="220"/>
      <c r="F162" s="220"/>
      <c r="G162" s="220"/>
      <c r="H162" s="220"/>
      <c r="I162" s="220"/>
      <c r="J162" s="220"/>
      <c r="K162" s="220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</row>
    <row r="163" spans="1:49" s="207" customFormat="1" x14ac:dyDescent="0.25">
      <c r="A163" s="47"/>
      <c r="B163" s="47"/>
      <c r="C163" s="47"/>
      <c r="D163" s="208"/>
      <c r="E163" s="220"/>
      <c r="F163" s="220"/>
      <c r="G163" s="220"/>
      <c r="H163" s="220"/>
      <c r="I163" s="220"/>
      <c r="J163" s="220"/>
      <c r="K163" s="220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</row>
    <row r="164" spans="1:49" s="207" customFormat="1" x14ac:dyDescent="0.25">
      <c r="A164" s="47"/>
      <c r="B164" s="47"/>
      <c r="C164" s="47"/>
      <c r="D164" s="208"/>
      <c r="E164" s="220"/>
      <c r="F164" s="220"/>
      <c r="G164" s="220"/>
      <c r="H164" s="220"/>
      <c r="I164" s="220"/>
      <c r="J164" s="220"/>
      <c r="K164" s="220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</row>
    <row r="165" spans="1:49" s="207" customFormat="1" x14ac:dyDescent="0.25">
      <c r="A165" s="47"/>
      <c r="B165" s="47"/>
      <c r="C165" s="47"/>
      <c r="D165" s="208"/>
      <c r="E165" s="220"/>
      <c r="F165" s="220"/>
      <c r="G165" s="220"/>
      <c r="H165" s="220"/>
      <c r="I165" s="220"/>
      <c r="J165" s="220"/>
      <c r="K165" s="220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</row>
    <row r="166" spans="1:49" s="207" customFormat="1" x14ac:dyDescent="0.25">
      <c r="A166" s="47"/>
      <c r="B166" s="47"/>
      <c r="C166" s="47"/>
      <c r="D166" s="208"/>
      <c r="E166" s="220"/>
      <c r="F166" s="220"/>
      <c r="G166" s="220"/>
      <c r="H166" s="220"/>
      <c r="I166" s="220"/>
      <c r="J166" s="220"/>
      <c r="K166" s="220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</row>
    <row r="167" spans="1:49" s="207" customFormat="1" x14ac:dyDescent="0.25">
      <c r="A167" s="47"/>
      <c r="B167" s="47"/>
      <c r="C167" s="47"/>
      <c r="D167" s="208"/>
      <c r="E167" s="220"/>
      <c r="F167" s="220"/>
      <c r="G167" s="220"/>
      <c r="H167" s="220"/>
      <c r="I167" s="220"/>
      <c r="J167" s="220"/>
      <c r="K167" s="220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</row>
    <row r="168" spans="1:49" s="207" customFormat="1" x14ac:dyDescent="0.25">
      <c r="A168" s="47"/>
      <c r="B168" s="47"/>
      <c r="C168" s="47"/>
      <c r="D168" s="208"/>
      <c r="E168" s="220"/>
      <c r="F168" s="220"/>
      <c r="G168" s="220"/>
      <c r="H168" s="220"/>
      <c r="I168" s="220"/>
      <c r="J168" s="220"/>
      <c r="K168" s="220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</row>
    <row r="169" spans="1:49" s="207" customFormat="1" x14ac:dyDescent="0.25">
      <c r="A169" s="47"/>
      <c r="B169" s="47"/>
      <c r="C169" s="47"/>
      <c r="D169" s="208"/>
      <c r="E169" s="220"/>
      <c r="F169" s="220"/>
      <c r="G169" s="220"/>
      <c r="H169" s="220"/>
      <c r="I169" s="220"/>
      <c r="J169" s="220"/>
      <c r="K169" s="220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</row>
    <row r="170" spans="1:49" s="207" customFormat="1" x14ac:dyDescent="0.25">
      <c r="A170" s="47"/>
      <c r="B170" s="47"/>
      <c r="C170" s="47"/>
      <c r="D170" s="208"/>
      <c r="E170" s="220"/>
      <c r="F170" s="220"/>
      <c r="G170" s="220"/>
      <c r="H170" s="220"/>
      <c r="I170" s="220"/>
      <c r="J170" s="220"/>
      <c r="K170" s="220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</row>
    <row r="171" spans="1:49" s="207" customFormat="1" x14ac:dyDescent="0.25">
      <c r="A171" s="47"/>
      <c r="B171" s="47"/>
      <c r="C171" s="47"/>
      <c r="D171" s="208"/>
      <c r="E171" s="220"/>
      <c r="F171" s="220"/>
      <c r="G171" s="220"/>
      <c r="H171" s="220"/>
      <c r="I171" s="220"/>
      <c r="J171" s="220"/>
      <c r="K171" s="220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</row>
    <row r="172" spans="1:49" s="207" customFormat="1" x14ac:dyDescent="0.25">
      <c r="A172" s="47"/>
      <c r="B172" s="47"/>
      <c r="C172" s="47"/>
      <c r="D172" s="208"/>
      <c r="E172" s="220"/>
      <c r="F172" s="220"/>
      <c r="G172" s="220"/>
      <c r="H172" s="220"/>
      <c r="I172" s="220"/>
      <c r="J172" s="220"/>
      <c r="K172" s="220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</row>
    <row r="173" spans="1:49" s="207" customFormat="1" x14ac:dyDescent="0.25">
      <c r="A173" s="47"/>
      <c r="B173" s="47"/>
      <c r="C173" s="47"/>
      <c r="D173" s="208"/>
      <c r="E173" s="220"/>
      <c r="F173" s="220"/>
      <c r="G173" s="220"/>
      <c r="H173" s="220"/>
      <c r="I173" s="220"/>
      <c r="J173" s="220"/>
      <c r="K173" s="220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</row>
    <row r="174" spans="1:49" s="207" customFormat="1" x14ac:dyDescent="0.25">
      <c r="A174" s="47"/>
      <c r="B174" s="47"/>
      <c r="C174" s="47"/>
      <c r="D174" s="208"/>
      <c r="E174" s="220"/>
      <c r="F174" s="220"/>
      <c r="G174" s="220"/>
      <c r="H174" s="220"/>
      <c r="I174" s="220"/>
      <c r="J174" s="220"/>
      <c r="K174" s="220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</row>
    <row r="175" spans="1:49" s="207" customFormat="1" x14ac:dyDescent="0.25">
      <c r="A175" s="47"/>
      <c r="B175" s="47"/>
      <c r="C175" s="47"/>
      <c r="D175" s="208"/>
      <c r="E175" s="220"/>
      <c r="F175" s="220"/>
      <c r="G175" s="220"/>
      <c r="H175" s="220"/>
      <c r="I175" s="220"/>
      <c r="J175" s="220"/>
      <c r="K175" s="220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</row>
    <row r="176" spans="1:49" s="207" customFormat="1" x14ac:dyDescent="0.25">
      <c r="A176" s="47"/>
      <c r="B176" s="47"/>
      <c r="C176" s="47"/>
      <c r="D176" s="208"/>
      <c r="E176" s="220"/>
      <c r="F176" s="220"/>
      <c r="G176" s="220"/>
      <c r="H176" s="220"/>
      <c r="I176" s="220"/>
      <c r="J176" s="220"/>
      <c r="K176" s="220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</row>
    <row r="177" spans="1:49" s="207" customFormat="1" x14ac:dyDescent="0.25">
      <c r="A177" s="47"/>
      <c r="B177" s="47"/>
      <c r="C177" s="47"/>
      <c r="D177" s="208"/>
      <c r="E177" s="220"/>
      <c r="F177" s="220"/>
      <c r="G177" s="220"/>
      <c r="H177" s="220"/>
      <c r="I177" s="220"/>
      <c r="J177" s="220"/>
      <c r="K177" s="220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</row>
    <row r="178" spans="1:49" s="207" customFormat="1" x14ac:dyDescent="0.25">
      <c r="A178" s="47"/>
      <c r="B178" s="47"/>
      <c r="C178" s="47"/>
      <c r="D178" s="208"/>
      <c r="E178" s="220"/>
      <c r="F178" s="220"/>
      <c r="G178" s="220"/>
      <c r="H178" s="220"/>
      <c r="I178" s="220"/>
      <c r="J178" s="220"/>
      <c r="K178" s="220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</row>
    <row r="179" spans="1:49" s="207" customFormat="1" x14ac:dyDescent="0.25">
      <c r="A179" s="47"/>
      <c r="B179" s="47"/>
      <c r="C179" s="47"/>
      <c r="D179" s="208"/>
      <c r="E179" s="220"/>
      <c r="F179" s="220"/>
      <c r="G179" s="220"/>
      <c r="H179" s="220"/>
      <c r="I179" s="220"/>
      <c r="J179" s="220"/>
      <c r="K179" s="220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</row>
    <row r="180" spans="1:49" s="207" customFormat="1" x14ac:dyDescent="0.25">
      <c r="A180" s="47"/>
      <c r="B180" s="47"/>
      <c r="C180" s="47"/>
      <c r="D180" s="208"/>
      <c r="E180" s="220"/>
      <c r="F180" s="220"/>
      <c r="G180" s="220"/>
      <c r="H180" s="220"/>
      <c r="I180" s="220"/>
      <c r="J180" s="220"/>
      <c r="K180" s="220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</row>
    <row r="181" spans="1:49" s="207" customFormat="1" x14ac:dyDescent="0.25">
      <c r="A181" s="47"/>
      <c r="B181" s="47"/>
      <c r="C181" s="47"/>
      <c r="D181" s="208"/>
      <c r="E181" s="220"/>
      <c r="F181" s="220"/>
      <c r="G181" s="220"/>
      <c r="H181" s="220"/>
      <c r="I181" s="220"/>
      <c r="J181" s="220"/>
      <c r="K181" s="220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</row>
    <row r="182" spans="1:49" s="207" customFormat="1" x14ac:dyDescent="0.25">
      <c r="A182" s="47"/>
      <c r="B182" s="47"/>
      <c r="C182" s="47"/>
      <c r="D182" s="208"/>
      <c r="E182" s="220"/>
      <c r="F182" s="220"/>
      <c r="G182" s="220"/>
      <c r="H182" s="220"/>
      <c r="I182" s="220"/>
      <c r="J182" s="220"/>
      <c r="K182" s="220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</row>
    <row r="183" spans="1:49" s="207" customFormat="1" x14ac:dyDescent="0.25">
      <c r="A183" s="47"/>
      <c r="B183" s="47"/>
      <c r="C183" s="47"/>
      <c r="D183" s="208"/>
      <c r="E183" s="220"/>
      <c r="F183" s="220"/>
      <c r="G183" s="220"/>
      <c r="H183" s="220"/>
      <c r="I183" s="220"/>
      <c r="J183" s="220"/>
      <c r="K183" s="220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</row>
    <row r="184" spans="1:49" s="207" customFormat="1" x14ac:dyDescent="0.25">
      <c r="A184" s="47"/>
      <c r="B184" s="47"/>
      <c r="C184" s="47"/>
      <c r="D184" s="208"/>
      <c r="E184" s="220"/>
      <c r="F184" s="220"/>
      <c r="G184" s="220"/>
      <c r="H184" s="220"/>
      <c r="I184" s="220"/>
      <c r="J184" s="220"/>
      <c r="K184" s="220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</row>
    <row r="185" spans="1:49" s="207" customFormat="1" x14ac:dyDescent="0.25">
      <c r="A185" s="47"/>
      <c r="B185" s="47"/>
      <c r="C185" s="47"/>
      <c r="D185" s="208"/>
      <c r="E185" s="220"/>
      <c r="F185" s="220"/>
      <c r="G185" s="220"/>
      <c r="H185" s="220"/>
      <c r="I185" s="220"/>
      <c r="J185" s="220"/>
      <c r="K185" s="220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</row>
    <row r="186" spans="1:49" s="207" customFormat="1" x14ac:dyDescent="0.25">
      <c r="A186" s="47"/>
      <c r="B186" s="47"/>
      <c r="C186" s="47"/>
      <c r="D186" s="208"/>
      <c r="E186" s="220"/>
      <c r="F186" s="220"/>
      <c r="G186" s="220"/>
      <c r="H186" s="220"/>
      <c r="I186" s="220"/>
      <c r="J186" s="220"/>
      <c r="K186" s="220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</row>
    <row r="187" spans="1:49" s="207" customFormat="1" x14ac:dyDescent="0.25">
      <c r="A187" s="47"/>
      <c r="B187" s="47"/>
      <c r="C187" s="47"/>
      <c r="D187" s="208"/>
      <c r="E187" s="220"/>
      <c r="F187" s="220"/>
      <c r="G187" s="220"/>
      <c r="H187" s="220"/>
      <c r="I187" s="220"/>
      <c r="J187" s="220"/>
      <c r="K187" s="220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</row>
    <row r="188" spans="1:49" s="207" customFormat="1" x14ac:dyDescent="0.25">
      <c r="A188" s="47"/>
      <c r="B188" s="47"/>
      <c r="C188" s="47"/>
      <c r="D188" s="208"/>
      <c r="E188" s="220"/>
      <c r="F188" s="220"/>
      <c r="G188" s="220"/>
      <c r="H188" s="220"/>
      <c r="I188" s="220"/>
      <c r="J188" s="220"/>
      <c r="K188" s="220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</row>
    <row r="189" spans="1:49" s="207" customFormat="1" x14ac:dyDescent="0.25">
      <c r="A189" s="47"/>
      <c r="B189" s="47"/>
      <c r="C189" s="47"/>
      <c r="D189" s="208"/>
      <c r="E189" s="220"/>
      <c r="F189" s="220"/>
      <c r="G189" s="220"/>
      <c r="H189" s="220"/>
      <c r="I189" s="220"/>
      <c r="J189" s="220"/>
      <c r="K189" s="220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</row>
    <row r="190" spans="1:49" s="207" customFormat="1" x14ac:dyDescent="0.25">
      <c r="A190" s="47"/>
      <c r="B190" s="47"/>
      <c r="C190" s="47"/>
      <c r="D190" s="208"/>
      <c r="E190" s="220"/>
      <c r="F190" s="220"/>
      <c r="G190" s="220"/>
      <c r="H190" s="220"/>
      <c r="I190" s="220"/>
      <c r="J190" s="220"/>
      <c r="K190" s="220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</row>
    <row r="191" spans="1:49" s="207" customFormat="1" x14ac:dyDescent="0.25">
      <c r="A191" s="47"/>
      <c r="B191" s="47"/>
      <c r="C191" s="47"/>
      <c r="D191" s="208"/>
      <c r="E191" s="220"/>
      <c r="F191" s="220"/>
      <c r="G191" s="220"/>
      <c r="H191" s="220"/>
      <c r="I191" s="220"/>
      <c r="J191" s="220"/>
      <c r="K191" s="220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</row>
    <row r="192" spans="1:49" s="207" customFormat="1" x14ac:dyDescent="0.25">
      <c r="A192" s="47"/>
      <c r="B192" s="47"/>
      <c r="C192" s="47"/>
      <c r="D192" s="208"/>
      <c r="E192" s="220"/>
      <c r="F192" s="220"/>
      <c r="G192" s="220"/>
      <c r="H192" s="220"/>
      <c r="I192" s="220"/>
      <c r="J192" s="220"/>
      <c r="K192" s="220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</row>
    <row r="193" spans="1:49" s="207" customFormat="1" x14ac:dyDescent="0.25">
      <c r="A193" s="47"/>
      <c r="B193" s="47"/>
      <c r="C193" s="47"/>
      <c r="D193" s="208"/>
      <c r="E193" s="220"/>
      <c r="F193" s="220"/>
      <c r="G193" s="220"/>
      <c r="H193" s="220"/>
      <c r="I193" s="220"/>
      <c r="J193" s="220"/>
      <c r="K193" s="220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</row>
    <row r="194" spans="1:49" s="207" customFormat="1" x14ac:dyDescent="0.25">
      <c r="A194" s="47"/>
      <c r="B194" s="47"/>
      <c r="C194" s="47"/>
      <c r="D194" s="208"/>
      <c r="E194" s="220"/>
      <c r="F194" s="220"/>
      <c r="G194" s="220"/>
      <c r="H194" s="220"/>
      <c r="I194" s="220"/>
      <c r="J194" s="220"/>
      <c r="K194" s="220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</row>
    <row r="195" spans="1:49" s="207" customFormat="1" x14ac:dyDescent="0.25">
      <c r="A195" s="47"/>
      <c r="B195" s="47"/>
      <c r="C195" s="47"/>
      <c r="D195" s="208"/>
      <c r="E195" s="220"/>
      <c r="F195" s="220"/>
      <c r="G195" s="220"/>
      <c r="H195" s="220"/>
      <c r="I195" s="220"/>
      <c r="J195" s="220"/>
      <c r="K195" s="220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</row>
    <row r="196" spans="1:49" s="207" customFormat="1" x14ac:dyDescent="0.25">
      <c r="A196" s="47"/>
      <c r="B196" s="47"/>
      <c r="C196" s="47"/>
      <c r="D196" s="208"/>
      <c r="E196" s="220"/>
      <c r="F196" s="220"/>
      <c r="G196" s="220"/>
      <c r="H196" s="220"/>
      <c r="I196" s="220"/>
      <c r="J196" s="220"/>
      <c r="K196" s="220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</row>
    <row r="197" spans="1:49" s="207" customFormat="1" x14ac:dyDescent="0.25">
      <c r="A197" s="47"/>
      <c r="B197" s="47"/>
      <c r="C197" s="47"/>
      <c r="D197" s="208"/>
      <c r="E197" s="220"/>
      <c r="F197" s="220"/>
      <c r="G197" s="220"/>
      <c r="H197" s="220"/>
      <c r="I197" s="220"/>
      <c r="J197" s="220"/>
      <c r="K197" s="220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</row>
    <row r="198" spans="1:49" s="207" customFormat="1" x14ac:dyDescent="0.25">
      <c r="A198" s="47"/>
      <c r="B198" s="47"/>
      <c r="C198" s="47"/>
      <c r="D198" s="208"/>
      <c r="E198" s="220"/>
      <c r="F198" s="220"/>
      <c r="G198" s="220"/>
      <c r="H198" s="220"/>
      <c r="I198" s="220"/>
      <c r="J198" s="220"/>
      <c r="K198" s="220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</row>
    <row r="199" spans="1:49" s="207" customFormat="1" x14ac:dyDescent="0.25">
      <c r="A199" s="47"/>
      <c r="B199" s="47"/>
      <c r="C199" s="47"/>
      <c r="D199" s="208"/>
      <c r="E199" s="220"/>
      <c r="F199" s="220"/>
      <c r="G199" s="220"/>
      <c r="H199" s="220"/>
      <c r="I199" s="220"/>
      <c r="J199" s="220"/>
      <c r="K199" s="220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</row>
    <row r="200" spans="1:49" s="207" customFormat="1" x14ac:dyDescent="0.25">
      <c r="A200" s="47"/>
      <c r="B200" s="47"/>
      <c r="C200" s="47"/>
      <c r="D200" s="208"/>
      <c r="E200" s="220"/>
      <c r="F200" s="220"/>
      <c r="G200" s="220"/>
      <c r="H200" s="220"/>
      <c r="I200" s="220"/>
      <c r="J200" s="220"/>
      <c r="K200" s="220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</row>
    <row r="201" spans="1:49" s="207" customFormat="1" x14ac:dyDescent="0.25">
      <c r="A201" s="47"/>
      <c r="B201" s="47"/>
      <c r="C201" s="47"/>
      <c r="D201" s="208"/>
      <c r="E201" s="220"/>
      <c r="F201" s="220"/>
      <c r="G201" s="220"/>
      <c r="H201" s="220"/>
      <c r="I201" s="220"/>
      <c r="J201" s="220"/>
      <c r="K201" s="220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</row>
    <row r="202" spans="1:49" s="207" customFormat="1" x14ac:dyDescent="0.25">
      <c r="A202" s="47"/>
      <c r="B202" s="47"/>
      <c r="C202" s="47"/>
      <c r="D202" s="208"/>
      <c r="E202" s="220"/>
      <c r="F202" s="220"/>
      <c r="G202" s="220"/>
      <c r="H202" s="220"/>
      <c r="I202" s="220"/>
      <c r="J202" s="220"/>
      <c r="K202" s="220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</row>
    <row r="203" spans="1:49" s="207" customFormat="1" x14ac:dyDescent="0.25">
      <c r="A203" s="47"/>
      <c r="B203" s="47"/>
      <c r="C203" s="47"/>
      <c r="D203" s="208"/>
      <c r="E203" s="220"/>
      <c r="F203" s="220"/>
      <c r="G203" s="220"/>
      <c r="H203" s="220"/>
      <c r="I203" s="220"/>
      <c r="J203" s="220"/>
      <c r="K203" s="220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</row>
    <row r="204" spans="1:49" s="207" customFormat="1" x14ac:dyDescent="0.25">
      <c r="A204" s="47"/>
      <c r="B204" s="47"/>
      <c r="C204" s="47"/>
      <c r="D204" s="208"/>
      <c r="E204" s="220"/>
      <c r="F204" s="220"/>
      <c r="G204" s="220"/>
      <c r="H204" s="220"/>
      <c r="I204" s="220"/>
      <c r="J204" s="220"/>
      <c r="K204" s="220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</row>
    <row r="205" spans="1:49" s="207" customFormat="1" x14ac:dyDescent="0.25">
      <c r="A205" s="47"/>
      <c r="B205" s="47"/>
      <c r="C205" s="47"/>
      <c r="D205" s="208"/>
      <c r="E205" s="220"/>
      <c r="F205" s="220"/>
      <c r="G205" s="220"/>
      <c r="H205" s="220"/>
      <c r="I205" s="220"/>
      <c r="J205" s="220"/>
      <c r="K205" s="220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</row>
    <row r="206" spans="1:49" s="207" customFormat="1" x14ac:dyDescent="0.25">
      <c r="A206" s="47"/>
      <c r="B206" s="47"/>
      <c r="C206" s="47"/>
      <c r="D206" s="208"/>
      <c r="E206" s="220"/>
      <c r="F206" s="220"/>
      <c r="G206" s="220"/>
      <c r="H206" s="220"/>
      <c r="I206" s="220"/>
      <c r="J206" s="220"/>
      <c r="K206" s="220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</row>
    <row r="207" spans="1:49" s="207" customFormat="1" x14ac:dyDescent="0.25">
      <c r="A207" s="47"/>
      <c r="B207" s="47"/>
      <c r="C207" s="47"/>
      <c r="D207" s="208"/>
      <c r="E207" s="220"/>
      <c r="F207" s="220"/>
      <c r="G207" s="220"/>
      <c r="H207" s="220"/>
      <c r="I207" s="220"/>
      <c r="J207" s="220"/>
      <c r="K207" s="220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</row>
    <row r="208" spans="1:49" s="207" customFormat="1" x14ac:dyDescent="0.25">
      <c r="A208" s="47"/>
      <c r="B208" s="47"/>
      <c r="C208" s="47"/>
      <c r="D208" s="208"/>
      <c r="E208" s="220"/>
      <c r="F208" s="220"/>
      <c r="G208" s="220"/>
      <c r="H208" s="220"/>
      <c r="I208" s="220"/>
      <c r="J208" s="220"/>
      <c r="K208" s="220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</row>
    <row r="209" spans="1:49" s="207" customFormat="1" x14ac:dyDescent="0.25">
      <c r="A209" s="47"/>
      <c r="B209" s="47"/>
      <c r="C209" s="47"/>
      <c r="D209" s="208"/>
      <c r="E209" s="220"/>
      <c r="F209" s="220"/>
      <c r="G209" s="220"/>
      <c r="H209" s="220"/>
      <c r="I209" s="220"/>
      <c r="J209" s="220"/>
      <c r="K209" s="220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</row>
    <row r="210" spans="1:49" s="207" customFormat="1" x14ac:dyDescent="0.25">
      <c r="A210" s="47"/>
      <c r="B210" s="47"/>
      <c r="C210" s="47"/>
      <c r="D210" s="208"/>
      <c r="E210" s="220"/>
      <c r="F210" s="220"/>
      <c r="G210" s="220"/>
      <c r="H210" s="220"/>
      <c r="I210" s="220"/>
      <c r="J210" s="220"/>
      <c r="K210" s="220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</row>
    <row r="211" spans="1:49" s="207" customFormat="1" x14ac:dyDescent="0.25">
      <c r="A211" s="47"/>
      <c r="B211" s="47"/>
      <c r="C211" s="47"/>
      <c r="D211" s="208"/>
      <c r="E211" s="220"/>
      <c r="F211" s="220"/>
      <c r="G211" s="220"/>
      <c r="H211" s="220"/>
      <c r="I211" s="220"/>
      <c r="J211" s="220"/>
      <c r="K211" s="220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</row>
    <row r="212" spans="1:49" s="207" customFormat="1" x14ac:dyDescent="0.25">
      <c r="A212" s="47"/>
      <c r="B212" s="47"/>
      <c r="C212" s="47"/>
      <c r="D212" s="208"/>
      <c r="E212" s="220"/>
      <c r="F212" s="220"/>
      <c r="G212" s="220"/>
      <c r="H212" s="220"/>
      <c r="I212" s="220"/>
      <c r="J212" s="220"/>
      <c r="K212" s="220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</row>
    <row r="213" spans="1:49" s="207" customFormat="1" x14ac:dyDescent="0.25">
      <c r="A213" s="47"/>
      <c r="B213" s="47"/>
      <c r="C213" s="47"/>
      <c r="D213" s="208"/>
      <c r="E213" s="220"/>
      <c r="F213" s="220"/>
      <c r="G213" s="220"/>
      <c r="H213" s="220"/>
      <c r="I213" s="220"/>
      <c r="J213" s="220"/>
      <c r="K213" s="220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</row>
    <row r="214" spans="1:49" s="207" customFormat="1" x14ac:dyDescent="0.25">
      <c r="A214" s="47"/>
      <c r="B214" s="47"/>
      <c r="C214" s="47"/>
      <c r="D214" s="208"/>
      <c r="E214" s="220"/>
      <c r="F214" s="220"/>
      <c r="G214" s="220"/>
      <c r="H214" s="220"/>
      <c r="I214" s="220"/>
      <c r="J214" s="220"/>
      <c r="K214" s="220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</row>
    <row r="215" spans="1:49" s="207" customFormat="1" x14ac:dyDescent="0.25">
      <c r="A215" s="47"/>
      <c r="B215" s="47"/>
      <c r="C215" s="47"/>
      <c r="D215" s="208"/>
      <c r="E215" s="220"/>
      <c r="F215" s="220"/>
      <c r="G215" s="220"/>
      <c r="H215" s="220"/>
      <c r="I215" s="220"/>
      <c r="J215" s="220"/>
      <c r="K215" s="220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</row>
    <row r="216" spans="1:49" s="207" customFormat="1" x14ac:dyDescent="0.25">
      <c r="A216" s="47"/>
      <c r="B216" s="47"/>
      <c r="C216" s="47"/>
      <c r="D216" s="208"/>
      <c r="E216" s="220"/>
      <c r="F216" s="220"/>
      <c r="G216" s="220"/>
      <c r="H216" s="220"/>
      <c r="I216" s="220"/>
      <c r="J216" s="220"/>
      <c r="K216" s="220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</row>
    <row r="217" spans="1:49" s="207" customFormat="1" x14ac:dyDescent="0.25">
      <c r="A217" s="47"/>
      <c r="B217" s="47"/>
      <c r="C217" s="47"/>
      <c r="D217" s="208"/>
      <c r="E217" s="220"/>
      <c r="F217" s="220"/>
      <c r="G217" s="220"/>
      <c r="H217" s="220"/>
      <c r="I217" s="220"/>
      <c r="J217" s="220"/>
      <c r="K217" s="220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</row>
    <row r="218" spans="1:49" s="207" customFormat="1" x14ac:dyDescent="0.25">
      <c r="A218" s="47"/>
      <c r="B218" s="47"/>
      <c r="C218" s="47"/>
      <c r="D218" s="208"/>
      <c r="E218" s="220"/>
      <c r="F218" s="220"/>
      <c r="G218" s="220"/>
      <c r="H218" s="220"/>
      <c r="I218" s="220"/>
      <c r="J218" s="220"/>
      <c r="K218" s="220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</row>
    <row r="219" spans="1:49" s="207" customFormat="1" x14ac:dyDescent="0.25">
      <c r="A219" s="47"/>
      <c r="B219" s="47"/>
      <c r="C219" s="47"/>
      <c r="D219" s="208"/>
      <c r="E219" s="220"/>
      <c r="F219" s="220"/>
      <c r="G219" s="220"/>
      <c r="H219" s="220"/>
      <c r="I219" s="220"/>
      <c r="J219" s="220"/>
      <c r="K219" s="220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</row>
    <row r="220" spans="1:49" s="207" customFormat="1" x14ac:dyDescent="0.25">
      <c r="A220" s="47"/>
      <c r="B220" s="47"/>
      <c r="C220" s="47"/>
      <c r="D220" s="208"/>
      <c r="E220" s="220"/>
      <c r="F220" s="220"/>
      <c r="G220" s="220"/>
      <c r="H220" s="220"/>
      <c r="I220" s="220"/>
      <c r="J220" s="220"/>
      <c r="K220" s="220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</row>
    <row r="221" spans="1:49" s="207" customFormat="1" x14ac:dyDescent="0.25">
      <c r="A221" s="47"/>
      <c r="B221" s="47"/>
      <c r="C221" s="47"/>
      <c r="D221" s="208"/>
      <c r="E221" s="220"/>
      <c r="F221" s="220"/>
      <c r="G221" s="220"/>
      <c r="H221" s="220"/>
      <c r="I221" s="220"/>
      <c r="J221" s="220"/>
      <c r="K221" s="220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</row>
    <row r="222" spans="1:49" s="207" customFormat="1" x14ac:dyDescent="0.25">
      <c r="A222" s="47"/>
      <c r="B222" s="47"/>
      <c r="C222" s="47"/>
      <c r="D222" s="208"/>
      <c r="E222" s="220"/>
      <c r="F222" s="220"/>
      <c r="G222" s="220"/>
      <c r="H222" s="220"/>
      <c r="I222" s="220"/>
      <c r="J222" s="220"/>
      <c r="K222" s="220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</row>
    <row r="223" spans="1:49" s="207" customFormat="1" x14ac:dyDescent="0.25">
      <c r="A223" s="47"/>
      <c r="B223" s="47"/>
      <c r="C223" s="47"/>
      <c r="D223" s="208"/>
      <c r="E223" s="220"/>
      <c r="F223" s="220"/>
      <c r="G223" s="220"/>
      <c r="H223" s="220"/>
      <c r="I223" s="220"/>
      <c r="J223" s="220"/>
      <c r="K223" s="220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</row>
    <row r="224" spans="1:49" s="207" customFormat="1" x14ac:dyDescent="0.25">
      <c r="A224" s="47"/>
      <c r="B224" s="47"/>
      <c r="C224" s="47"/>
      <c r="D224" s="208"/>
      <c r="E224" s="220"/>
      <c r="F224" s="220"/>
      <c r="G224" s="220"/>
      <c r="H224" s="220"/>
      <c r="I224" s="220"/>
      <c r="J224" s="220"/>
      <c r="K224" s="220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</row>
    <row r="225" spans="1:49" s="207" customFormat="1" x14ac:dyDescent="0.25">
      <c r="A225" s="47"/>
      <c r="B225" s="47"/>
      <c r="C225" s="47"/>
      <c r="D225" s="208"/>
      <c r="E225" s="220"/>
      <c r="F225" s="220"/>
      <c r="G225" s="220"/>
      <c r="H225" s="220"/>
      <c r="I225" s="220"/>
      <c r="J225" s="220"/>
      <c r="K225" s="220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</row>
    <row r="226" spans="1:49" s="207" customFormat="1" x14ac:dyDescent="0.25">
      <c r="A226" s="47"/>
      <c r="B226" s="47"/>
      <c r="C226" s="47"/>
      <c r="D226" s="208"/>
      <c r="E226" s="220"/>
      <c r="F226" s="220"/>
      <c r="G226" s="220"/>
      <c r="H226" s="220"/>
      <c r="I226" s="220"/>
      <c r="J226" s="220"/>
      <c r="K226" s="220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</row>
    <row r="227" spans="1:49" s="207" customFormat="1" x14ac:dyDescent="0.25">
      <c r="A227" s="47"/>
      <c r="B227" s="47"/>
      <c r="C227" s="47"/>
      <c r="D227" s="208"/>
      <c r="E227" s="220"/>
      <c r="F227" s="220"/>
      <c r="G227" s="220"/>
      <c r="H227" s="220"/>
      <c r="I227" s="220"/>
      <c r="J227" s="220"/>
      <c r="K227" s="220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</row>
    <row r="228" spans="1:49" s="207" customFormat="1" x14ac:dyDescent="0.25">
      <c r="A228" s="47"/>
      <c r="B228" s="47"/>
      <c r="C228" s="47"/>
      <c r="D228" s="208"/>
      <c r="E228" s="220"/>
      <c r="F228" s="220"/>
      <c r="G228" s="220"/>
      <c r="H228" s="220"/>
      <c r="I228" s="220"/>
      <c r="J228" s="220"/>
      <c r="K228" s="220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</row>
    <row r="229" spans="1:49" s="207" customFormat="1" x14ac:dyDescent="0.25">
      <c r="A229" s="47"/>
      <c r="B229" s="47"/>
      <c r="C229" s="47"/>
      <c r="D229" s="208"/>
      <c r="E229" s="220"/>
      <c r="F229" s="220"/>
      <c r="G229" s="220"/>
      <c r="H229" s="220"/>
      <c r="I229" s="220"/>
      <c r="J229" s="220"/>
      <c r="K229" s="220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</row>
    <row r="230" spans="1:49" s="207" customFormat="1" x14ac:dyDescent="0.25">
      <c r="A230" s="47"/>
      <c r="B230" s="47"/>
      <c r="C230" s="47"/>
      <c r="D230" s="208"/>
      <c r="E230" s="220"/>
      <c r="F230" s="220"/>
      <c r="G230" s="220"/>
      <c r="H230" s="220"/>
      <c r="I230" s="220"/>
      <c r="J230" s="220"/>
      <c r="K230" s="220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</row>
    <row r="231" spans="1:49" s="207" customFormat="1" x14ac:dyDescent="0.25">
      <c r="A231" s="47"/>
      <c r="B231" s="47"/>
      <c r="C231" s="47"/>
      <c r="D231" s="208"/>
      <c r="E231" s="220"/>
      <c r="F231" s="220"/>
      <c r="G231" s="220"/>
      <c r="H231" s="220"/>
      <c r="I231" s="220"/>
      <c r="J231" s="220"/>
      <c r="K231" s="220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</row>
    <row r="232" spans="1:49" s="207" customFormat="1" x14ac:dyDescent="0.25">
      <c r="A232" s="47"/>
      <c r="B232" s="47"/>
      <c r="C232" s="47"/>
      <c r="D232" s="208"/>
      <c r="E232" s="220"/>
      <c r="F232" s="220"/>
      <c r="G232" s="220"/>
      <c r="H232" s="220"/>
      <c r="I232" s="220"/>
      <c r="J232" s="220"/>
      <c r="K232" s="220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</row>
    <row r="233" spans="1:49" s="207" customFormat="1" x14ac:dyDescent="0.25">
      <c r="A233" s="47"/>
      <c r="B233" s="47"/>
      <c r="C233" s="47"/>
      <c r="D233" s="208"/>
      <c r="E233" s="220"/>
      <c r="F233" s="220"/>
      <c r="G233" s="220"/>
      <c r="H233" s="220"/>
      <c r="I233" s="220"/>
      <c r="J233" s="220"/>
      <c r="K233" s="220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</row>
    <row r="234" spans="1:49" s="207" customFormat="1" x14ac:dyDescent="0.25">
      <c r="A234" s="47"/>
      <c r="B234" s="47"/>
      <c r="C234" s="47"/>
      <c r="D234" s="208"/>
      <c r="E234" s="220"/>
      <c r="F234" s="220"/>
      <c r="G234" s="220"/>
      <c r="H234" s="220"/>
      <c r="I234" s="220"/>
      <c r="J234" s="220"/>
      <c r="K234" s="220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</row>
    <row r="235" spans="1:49" s="207" customFormat="1" x14ac:dyDescent="0.25">
      <c r="A235" s="47"/>
      <c r="B235" s="47"/>
      <c r="C235" s="47"/>
      <c r="D235" s="208"/>
      <c r="E235" s="220"/>
      <c r="F235" s="220"/>
      <c r="G235" s="220"/>
      <c r="H235" s="220"/>
      <c r="I235" s="220"/>
      <c r="J235" s="220"/>
      <c r="K235" s="220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</row>
    <row r="236" spans="1:49" s="207" customFormat="1" x14ac:dyDescent="0.25">
      <c r="A236" s="47"/>
      <c r="B236" s="47"/>
      <c r="C236" s="47"/>
      <c r="D236" s="208"/>
      <c r="E236" s="220"/>
      <c r="F236" s="220"/>
      <c r="G236" s="220"/>
      <c r="H236" s="220"/>
      <c r="I236" s="220"/>
      <c r="J236" s="220"/>
      <c r="K236" s="220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</row>
    <row r="237" spans="1:49" s="207" customFormat="1" x14ac:dyDescent="0.25">
      <c r="A237" s="47"/>
      <c r="B237" s="47"/>
      <c r="C237" s="47"/>
      <c r="D237" s="208"/>
      <c r="E237" s="220"/>
      <c r="F237" s="220"/>
      <c r="G237" s="220"/>
      <c r="H237" s="220"/>
      <c r="I237" s="220"/>
      <c r="J237" s="220"/>
      <c r="K237" s="220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</row>
    <row r="238" spans="1:49" s="207" customFormat="1" x14ac:dyDescent="0.25">
      <c r="A238" s="47"/>
      <c r="B238" s="47"/>
      <c r="C238" s="47"/>
      <c r="D238" s="208"/>
      <c r="E238" s="220"/>
      <c r="F238" s="220"/>
      <c r="G238" s="220"/>
      <c r="H238" s="220"/>
      <c r="I238" s="220"/>
      <c r="J238" s="220"/>
      <c r="K238" s="220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</row>
    <row r="239" spans="1:49" s="207" customFormat="1" x14ac:dyDescent="0.25">
      <c r="A239" s="47"/>
      <c r="B239" s="47"/>
      <c r="C239" s="47"/>
      <c r="D239" s="208"/>
      <c r="E239" s="220"/>
      <c r="F239" s="220"/>
      <c r="G239" s="220"/>
      <c r="H239" s="220"/>
      <c r="I239" s="220"/>
      <c r="J239" s="220"/>
      <c r="K239" s="220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</row>
    <row r="240" spans="1:49" s="207" customFormat="1" x14ac:dyDescent="0.25">
      <c r="A240" s="47"/>
      <c r="B240" s="47"/>
      <c r="C240" s="47"/>
      <c r="D240" s="208"/>
      <c r="E240" s="220"/>
      <c r="F240" s="220"/>
      <c r="G240" s="220"/>
      <c r="H240" s="220"/>
      <c r="I240" s="220"/>
      <c r="J240" s="220"/>
      <c r="K240" s="220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</row>
    <row r="241" spans="1:49" s="207" customFormat="1" x14ac:dyDescent="0.25">
      <c r="A241" s="47"/>
      <c r="B241" s="47"/>
      <c r="C241" s="47"/>
      <c r="D241" s="208"/>
      <c r="E241" s="220"/>
      <c r="F241" s="220"/>
      <c r="G241" s="220"/>
      <c r="H241" s="220"/>
      <c r="I241" s="220"/>
      <c r="J241" s="220"/>
      <c r="K241" s="220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</row>
    <row r="242" spans="1:49" s="207" customFormat="1" x14ac:dyDescent="0.25">
      <c r="A242" s="47"/>
      <c r="B242" s="47"/>
      <c r="C242" s="47"/>
      <c r="D242" s="208"/>
      <c r="E242" s="220"/>
      <c r="F242" s="220"/>
      <c r="G242" s="220"/>
      <c r="H242" s="220"/>
      <c r="I242" s="220"/>
      <c r="J242" s="220"/>
      <c r="K242" s="220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</row>
    <row r="243" spans="1:49" s="207" customFormat="1" x14ac:dyDescent="0.25">
      <c r="A243" s="47"/>
      <c r="B243" s="47"/>
      <c r="C243" s="47"/>
      <c r="D243" s="208"/>
      <c r="E243" s="220"/>
      <c r="F243" s="220"/>
      <c r="G243" s="220"/>
      <c r="H243" s="220"/>
      <c r="I243" s="220"/>
      <c r="J243" s="220"/>
      <c r="K243" s="220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</row>
    <row r="244" spans="1:49" s="207" customFormat="1" x14ac:dyDescent="0.25">
      <c r="A244" s="47"/>
      <c r="B244" s="47"/>
      <c r="C244" s="47"/>
      <c r="D244" s="208"/>
      <c r="E244" s="220"/>
      <c r="F244" s="220"/>
      <c r="G244" s="220"/>
      <c r="H244" s="220"/>
      <c r="I244" s="220"/>
      <c r="J244" s="220"/>
      <c r="K244" s="220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</row>
    <row r="245" spans="1:49" s="207" customFormat="1" x14ac:dyDescent="0.25">
      <c r="A245" s="47"/>
      <c r="B245" s="47"/>
      <c r="C245" s="47"/>
      <c r="D245" s="208"/>
      <c r="E245" s="220"/>
      <c r="F245" s="220"/>
      <c r="G245" s="220"/>
      <c r="H245" s="220"/>
      <c r="I245" s="220"/>
      <c r="J245" s="220"/>
      <c r="K245" s="220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</row>
    <row r="246" spans="1:49" s="207" customFormat="1" x14ac:dyDescent="0.25">
      <c r="A246" s="47"/>
      <c r="B246" s="47"/>
      <c r="C246" s="47"/>
      <c r="D246" s="208"/>
      <c r="E246" s="220"/>
      <c r="F246" s="220"/>
      <c r="G246" s="220"/>
      <c r="H246" s="220"/>
      <c r="I246" s="220"/>
      <c r="J246" s="220"/>
      <c r="K246" s="220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</row>
    <row r="247" spans="1:49" s="207" customFormat="1" x14ac:dyDescent="0.25">
      <c r="A247" s="47"/>
      <c r="B247" s="47"/>
      <c r="C247" s="47"/>
      <c r="D247" s="208"/>
      <c r="E247" s="220"/>
      <c r="F247" s="220"/>
      <c r="G247" s="220"/>
      <c r="H247" s="220"/>
      <c r="I247" s="220"/>
      <c r="J247" s="220"/>
      <c r="K247" s="220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</row>
    <row r="248" spans="1:49" s="207" customFormat="1" x14ac:dyDescent="0.25">
      <c r="A248" s="47"/>
      <c r="B248" s="47"/>
      <c r="C248" s="47"/>
      <c r="D248" s="208"/>
      <c r="E248" s="220"/>
      <c r="F248" s="220"/>
      <c r="G248" s="220"/>
      <c r="H248" s="220"/>
      <c r="I248" s="220"/>
      <c r="J248" s="220"/>
      <c r="K248" s="220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</row>
    <row r="249" spans="1:49" s="207" customFormat="1" x14ac:dyDescent="0.25">
      <c r="A249" s="47"/>
      <c r="B249" s="47"/>
      <c r="C249" s="47"/>
      <c r="D249" s="208"/>
      <c r="E249" s="220"/>
      <c r="F249" s="220"/>
      <c r="G249" s="220"/>
      <c r="H249" s="220"/>
      <c r="I249" s="220"/>
      <c r="J249" s="220"/>
      <c r="K249" s="220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</row>
    <row r="250" spans="1:49" s="207" customFormat="1" x14ac:dyDescent="0.25">
      <c r="A250" s="47"/>
      <c r="B250" s="47"/>
      <c r="C250" s="47"/>
      <c r="D250" s="208"/>
      <c r="E250" s="220"/>
      <c r="F250" s="220"/>
      <c r="G250" s="220"/>
      <c r="H250" s="220"/>
      <c r="I250" s="220"/>
      <c r="J250" s="220"/>
      <c r="K250" s="220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</row>
    <row r="251" spans="1:49" s="207" customFormat="1" x14ac:dyDescent="0.25">
      <c r="A251" s="47"/>
      <c r="B251" s="47"/>
      <c r="C251" s="47"/>
      <c r="D251" s="208"/>
      <c r="E251" s="220"/>
      <c r="F251" s="220"/>
      <c r="G251" s="220"/>
      <c r="H251" s="220"/>
      <c r="I251" s="220"/>
      <c r="J251" s="220"/>
      <c r="K251" s="220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</row>
    <row r="252" spans="1:49" s="207" customFormat="1" x14ac:dyDescent="0.25">
      <c r="A252" s="47"/>
      <c r="B252" s="47"/>
      <c r="C252" s="47"/>
      <c r="D252" s="208"/>
      <c r="E252" s="220"/>
      <c r="F252" s="220"/>
      <c r="G252" s="220"/>
      <c r="H252" s="220"/>
      <c r="I252" s="220"/>
      <c r="J252" s="220"/>
      <c r="K252" s="220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</row>
    <row r="253" spans="1:49" s="207" customFormat="1" x14ac:dyDescent="0.25">
      <c r="A253" s="47"/>
      <c r="B253" s="47"/>
      <c r="C253" s="47"/>
      <c r="D253" s="208"/>
      <c r="E253" s="220"/>
      <c r="F253" s="220"/>
      <c r="G253" s="220"/>
      <c r="H253" s="220"/>
      <c r="I253" s="220"/>
      <c r="J253" s="220"/>
      <c r="K253" s="220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</row>
    <row r="254" spans="1:49" s="207" customFormat="1" x14ac:dyDescent="0.25">
      <c r="A254" s="47"/>
      <c r="B254" s="47"/>
      <c r="C254" s="47"/>
      <c r="D254" s="208"/>
      <c r="E254" s="220"/>
      <c r="F254" s="220"/>
      <c r="G254" s="220"/>
      <c r="H254" s="220"/>
      <c r="I254" s="220"/>
      <c r="J254" s="220"/>
      <c r="K254" s="220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</row>
    <row r="255" spans="1:49" s="207" customFormat="1" x14ac:dyDescent="0.25">
      <c r="A255" s="47"/>
      <c r="B255" s="47"/>
      <c r="C255" s="47"/>
      <c r="D255" s="208"/>
      <c r="E255" s="220"/>
      <c r="F255" s="220"/>
      <c r="G255" s="220"/>
      <c r="H255" s="220"/>
      <c r="I255" s="220"/>
      <c r="J255" s="220"/>
      <c r="K255" s="220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</row>
    <row r="256" spans="1:49" s="207" customFormat="1" x14ac:dyDescent="0.25">
      <c r="A256" s="47"/>
      <c r="B256" s="47"/>
      <c r="C256" s="47"/>
      <c r="D256" s="208"/>
      <c r="E256" s="220"/>
      <c r="F256" s="220"/>
      <c r="G256" s="220"/>
      <c r="H256" s="220"/>
      <c r="I256" s="220"/>
      <c r="J256" s="220"/>
      <c r="K256" s="220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</row>
    <row r="257" spans="1:49" s="207" customFormat="1" x14ac:dyDescent="0.25">
      <c r="A257" s="47"/>
      <c r="B257" s="47"/>
      <c r="C257" s="47"/>
      <c r="D257" s="208"/>
      <c r="E257" s="220"/>
      <c r="F257" s="220"/>
      <c r="G257" s="220"/>
      <c r="H257" s="220"/>
      <c r="I257" s="220"/>
      <c r="J257" s="220"/>
      <c r="K257" s="220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</row>
    <row r="258" spans="1:49" s="207" customFormat="1" x14ac:dyDescent="0.25">
      <c r="A258" s="47"/>
      <c r="B258" s="47"/>
      <c r="C258" s="47"/>
      <c r="D258" s="208"/>
      <c r="E258" s="220"/>
      <c r="F258" s="220"/>
      <c r="G258" s="220"/>
      <c r="H258" s="220"/>
      <c r="I258" s="220"/>
      <c r="J258" s="220"/>
      <c r="K258" s="220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</row>
    <row r="259" spans="1:49" s="207" customFormat="1" x14ac:dyDescent="0.25">
      <c r="A259" s="47"/>
      <c r="B259" s="47"/>
      <c r="C259" s="47"/>
      <c r="D259" s="208"/>
      <c r="E259" s="220"/>
      <c r="F259" s="220"/>
      <c r="G259" s="220"/>
      <c r="H259" s="220"/>
      <c r="I259" s="220"/>
      <c r="J259" s="220"/>
      <c r="K259" s="220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</row>
    <row r="260" spans="1:49" s="207" customFormat="1" x14ac:dyDescent="0.25">
      <c r="A260" s="47"/>
      <c r="B260" s="47"/>
      <c r="C260" s="47"/>
      <c r="D260" s="208"/>
      <c r="E260" s="220"/>
      <c r="F260" s="220"/>
      <c r="G260" s="220"/>
      <c r="H260" s="220"/>
      <c r="I260" s="220"/>
      <c r="J260" s="220"/>
      <c r="K260" s="220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</row>
    <row r="261" spans="1:49" s="207" customFormat="1" x14ac:dyDescent="0.25">
      <c r="A261" s="47"/>
      <c r="B261" s="47"/>
      <c r="C261" s="47"/>
      <c r="D261" s="208"/>
      <c r="E261" s="220"/>
      <c r="F261" s="220"/>
      <c r="G261" s="220"/>
      <c r="H261" s="220"/>
      <c r="I261" s="220"/>
      <c r="J261" s="220"/>
      <c r="K261" s="220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</row>
    <row r="262" spans="1:49" s="207" customFormat="1" x14ac:dyDescent="0.25">
      <c r="A262" s="47"/>
      <c r="B262" s="47"/>
      <c r="C262" s="47"/>
      <c r="D262" s="208"/>
      <c r="E262" s="220"/>
      <c r="F262" s="220"/>
      <c r="G262" s="220"/>
      <c r="H262" s="220"/>
      <c r="I262" s="220"/>
      <c r="J262" s="220"/>
      <c r="K262" s="220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</row>
    <row r="263" spans="1:49" s="207" customFormat="1" x14ac:dyDescent="0.25">
      <c r="A263" s="47"/>
      <c r="B263" s="47"/>
      <c r="C263" s="47"/>
      <c r="D263" s="208"/>
      <c r="E263" s="220"/>
      <c r="F263" s="220"/>
      <c r="G263" s="220"/>
      <c r="H263" s="220"/>
      <c r="I263" s="220"/>
      <c r="J263" s="220"/>
      <c r="K263" s="220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</row>
    <row r="264" spans="1:49" s="207" customFormat="1" x14ac:dyDescent="0.25">
      <c r="A264" s="47"/>
      <c r="B264" s="47"/>
      <c r="C264" s="47"/>
      <c r="D264" s="208"/>
      <c r="E264" s="220"/>
      <c r="F264" s="220"/>
      <c r="G264" s="220"/>
      <c r="H264" s="220"/>
      <c r="I264" s="220"/>
      <c r="J264" s="220"/>
      <c r="K264" s="220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</row>
    <row r="265" spans="1:49" s="207" customFormat="1" x14ac:dyDescent="0.25">
      <c r="A265" s="47"/>
      <c r="B265" s="47"/>
      <c r="C265" s="47"/>
      <c r="D265" s="208"/>
      <c r="E265" s="220"/>
      <c r="F265" s="220"/>
      <c r="G265" s="220"/>
      <c r="H265" s="220"/>
      <c r="I265" s="220"/>
      <c r="J265" s="220"/>
      <c r="K265" s="220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</row>
    <row r="266" spans="1:49" s="207" customFormat="1" x14ac:dyDescent="0.25">
      <c r="A266" s="47"/>
      <c r="B266" s="47"/>
      <c r="C266" s="47"/>
      <c r="D266" s="208"/>
      <c r="E266" s="220"/>
      <c r="F266" s="220"/>
      <c r="G266" s="220"/>
      <c r="H266" s="220"/>
      <c r="I266" s="220"/>
      <c r="J266" s="220"/>
      <c r="K266" s="220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</row>
    <row r="267" spans="1:49" s="207" customFormat="1" x14ac:dyDescent="0.25">
      <c r="A267" s="47"/>
      <c r="B267" s="47"/>
      <c r="C267" s="47"/>
      <c r="D267" s="208"/>
      <c r="E267" s="220"/>
      <c r="F267" s="220"/>
      <c r="G267" s="220"/>
      <c r="H267" s="220"/>
      <c r="I267" s="220"/>
      <c r="J267" s="220"/>
      <c r="K267" s="220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</row>
    <row r="268" spans="1:49" s="207" customFormat="1" x14ac:dyDescent="0.25">
      <c r="A268" s="47"/>
      <c r="B268" s="47"/>
      <c r="C268" s="47"/>
      <c r="D268" s="208"/>
      <c r="E268" s="220"/>
      <c r="F268" s="220"/>
      <c r="G268" s="220"/>
      <c r="H268" s="220"/>
      <c r="I268" s="220"/>
      <c r="J268" s="220"/>
      <c r="K268" s="220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</row>
    <row r="269" spans="1:49" s="207" customFormat="1" x14ac:dyDescent="0.25">
      <c r="A269" s="47"/>
      <c r="B269" s="47"/>
      <c r="C269" s="47"/>
      <c r="D269" s="208"/>
      <c r="E269" s="220"/>
      <c r="F269" s="220"/>
      <c r="G269" s="220"/>
      <c r="H269" s="220"/>
      <c r="I269" s="220"/>
      <c r="J269" s="220"/>
      <c r="K269" s="220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</row>
    <row r="270" spans="1:49" s="207" customFormat="1" x14ac:dyDescent="0.25">
      <c r="A270" s="47"/>
      <c r="B270" s="47"/>
      <c r="C270" s="47"/>
      <c r="D270" s="208"/>
      <c r="E270" s="220"/>
      <c r="F270" s="220"/>
      <c r="G270" s="220"/>
      <c r="H270" s="220"/>
      <c r="I270" s="220"/>
      <c r="J270" s="220"/>
      <c r="K270" s="220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</row>
    <row r="271" spans="1:49" s="207" customFormat="1" x14ac:dyDescent="0.25">
      <c r="A271" s="47"/>
      <c r="B271" s="47"/>
      <c r="C271" s="47"/>
      <c r="D271" s="208"/>
      <c r="E271" s="220"/>
      <c r="F271" s="220"/>
      <c r="G271" s="220"/>
      <c r="H271" s="220"/>
      <c r="I271" s="220"/>
      <c r="J271" s="220"/>
      <c r="K271" s="220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</row>
    <row r="272" spans="1:49" s="207" customFormat="1" x14ac:dyDescent="0.25">
      <c r="A272" s="47"/>
      <c r="B272" s="47"/>
      <c r="C272" s="47"/>
      <c r="D272" s="208"/>
      <c r="E272" s="220"/>
      <c r="F272" s="220"/>
      <c r="G272" s="220"/>
      <c r="H272" s="220"/>
      <c r="I272" s="220"/>
      <c r="J272" s="220"/>
      <c r="K272" s="220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</row>
    <row r="273" spans="1:49" s="207" customFormat="1" x14ac:dyDescent="0.25">
      <c r="A273" s="47"/>
      <c r="B273" s="47"/>
      <c r="C273" s="47"/>
      <c r="D273" s="208"/>
      <c r="E273" s="220"/>
      <c r="F273" s="220"/>
      <c r="G273" s="220"/>
      <c r="H273" s="220"/>
      <c r="I273" s="220"/>
      <c r="J273" s="220"/>
      <c r="K273" s="220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</row>
    <row r="274" spans="1:49" s="207" customFormat="1" x14ac:dyDescent="0.25">
      <c r="A274" s="47"/>
      <c r="B274" s="47"/>
      <c r="C274" s="47"/>
      <c r="D274" s="208"/>
      <c r="E274" s="220"/>
      <c r="F274" s="220"/>
      <c r="G274" s="220"/>
      <c r="H274" s="220"/>
      <c r="I274" s="220"/>
      <c r="J274" s="220"/>
      <c r="K274" s="220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</row>
    <row r="275" spans="1:49" s="207" customFormat="1" x14ac:dyDescent="0.25">
      <c r="A275" s="47"/>
      <c r="B275" s="47"/>
      <c r="C275" s="47"/>
      <c r="D275" s="208"/>
      <c r="E275" s="220"/>
      <c r="F275" s="220"/>
      <c r="G275" s="220"/>
      <c r="H275" s="220"/>
      <c r="I275" s="220"/>
      <c r="J275" s="220"/>
      <c r="K275" s="220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</row>
    <row r="276" spans="1:49" s="207" customFormat="1" x14ac:dyDescent="0.25">
      <c r="A276" s="47"/>
      <c r="B276" s="47"/>
      <c r="C276" s="47"/>
      <c r="D276" s="208"/>
      <c r="E276" s="220"/>
      <c r="F276" s="220"/>
      <c r="G276" s="220"/>
      <c r="H276" s="220"/>
      <c r="I276" s="220"/>
      <c r="J276" s="220"/>
      <c r="K276" s="220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</row>
    <row r="277" spans="1:49" s="207" customFormat="1" x14ac:dyDescent="0.25">
      <c r="A277" s="47"/>
      <c r="B277" s="47"/>
      <c r="C277" s="47"/>
      <c r="D277" s="208"/>
      <c r="E277" s="220"/>
      <c r="F277" s="220"/>
      <c r="G277" s="220"/>
      <c r="H277" s="220"/>
      <c r="I277" s="220"/>
      <c r="J277" s="220"/>
      <c r="K277" s="220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</row>
    <row r="278" spans="1:49" s="207" customFormat="1" x14ac:dyDescent="0.25">
      <c r="A278" s="47"/>
      <c r="B278" s="47"/>
      <c r="C278" s="47"/>
      <c r="D278" s="208"/>
      <c r="E278" s="220"/>
      <c r="F278" s="220"/>
      <c r="G278" s="220"/>
      <c r="H278" s="220"/>
      <c r="I278" s="220"/>
      <c r="J278" s="220"/>
      <c r="K278" s="220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</row>
    <row r="279" spans="1:49" s="207" customFormat="1" x14ac:dyDescent="0.25">
      <c r="A279" s="47"/>
      <c r="B279" s="47"/>
      <c r="C279" s="47"/>
      <c r="D279" s="208"/>
      <c r="E279" s="220"/>
      <c r="F279" s="220"/>
      <c r="G279" s="220"/>
      <c r="H279" s="220"/>
      <c r="I279" s="220"/>
      <c r="J279" s="220"/>
      <c r="K279" s="220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</row>
    <row r="280" spans="1:49" s="207" customFormat="1" x14ac:dyDescent="0.25">
      <c r="A280" s="47"/>
      <c r="B280" s="47"/>
      <c r="C280" s="47"/>
      <c r="D280" s="208"/>
      <c r="E280" s="220"/>
      <c r="F280" s="220"/>
      <c r="G280" s="220"/>
      <c r="H280" s="220"/>
      <c r="I280" s="220"/>
      <c r="J280" s="220"/>
      <c r="K280" s="220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</row>
    <row r="281" spans="1:49" s="207" customFormat="1" x14ac:dyDescent="0.25">
      <c r="A281" s="47"/>
      <c r="B281" s="47"/>
      <c r="C281" s="47"/>
      <c r="D281" s="208"/>
      <c r="E281" s="220"/>
      <c r="F281" s="220"/>
      <c r="G281" s="220"/>
      <c r="H281" s="220"/>
      <c r="I281" s="220"/>
      <c r="J281" s="220"/>
      <c r="K281" s="220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</row>
    <row r="282" spans="1:49" s="207" customFormat="1" x14ac:dyDescent="0.25">
      <c r="A282" s="47"/>
      <c r="B282" s="47"/>
      <c r="C282" s="47"/>
      <c r="D282" s="208"/>
      <c r="E282" s="220"/>
      <c r="F282" s="220"/>
      <c r="G282" s="220"/>
      <c r="H282" s="220"/>
      <c r="I282" s="220"/>
      <c r="J282" s="220"/>
      <c r="K282" s="220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</row>
    <row r="283" spans="1:49" s="207" customFormat="1" x14ac:dyDescent="0.25">
      <c r="A283" s="47"/>
      <c r="B283" s="47"/>
      <c r="C283" s="47"/>
      <c r="D283" s="208"/>
      <c r="E283" s="220"/>
      <c r="F283" s="220"/>
      <c r="G283" s="220"/>
      <c r="H283" s="220"/>
      <c r="I283" s="220"/>
      <c r="J283" s="220"/>
      <c r="K283" s="220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</row>
    <row r="284" spans="1:49" s="207" customFormat="1" x14ac:dyDescent="0.25">
      <c r="A284" s="47"/>
      <c r="B284" s="47"/>
      <c r="C284" s="47"/>
      <c r="D284" s="208"/>
      <c r="E284" s="220"/>
      <c r="F284" s="220"/>
      <c r="G284" s="220"/>
      <c r="H284" s="220"/>
      <c r="I284" s="220"/>
      <c r="J284" s="220"/>
      <c r="K284" s="220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</row>
    <row r="285" spans="1:49" s="207" customFormat="1" x14ac:dyDescent="0.25">
      <c r="A285" s="47"/>
      <c r="B285" s="47"/>
      <c r="C285" s="47"/>
      <c r="D285" s="208"/>
      <c r="E285" s="220"/>
      <c r="F285" s="220"/>
      <c r="G285" s="220"/>
      <c r="H285" s="220"/>
      <c r="I285" s="220"/>
      <c r="J285" s="220"/>
      <c r="K285" s="220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</row>
    <row r="286" spans="1:49" s="207" customFormat="1" x14ac:dyDescent="0.25">
      <c r="A286" s="47"/>
      <c r="B286" s="47"/>
      <c r="C286" s="47"/>
      <c r="D286" s="208"/>
      <c r="E286" s="220"/>
      <c r="F286" s="220"/>
      <c r="G286" s="220"/>
      <c r="H286" s="220"/>
      <c r="I286" s="220"/>
      <c r="J286" s="220"/>
      <c r="K286" s="220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</row>
    <row r="287" spans="1:49" s="207" customFormat="1" x14ac:dyDescent="0.25">
      <c r="A287" s="47"/>
      <c r="B287" s="47"/>
      <c r="C287" s="47"/>
      <c r="D287" s="208"/>
      <c r="E287" s="220"/>
      <c r="F287" s="220"/>
      <c r="G287" s="220"/>
      <c r="H287" s="220"/>
      <c r="I287" s="220"/>
      <c r="J287" s="220"/>
      <c r="K287" s="220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</row>
    <row r="288" spans="1:49" s="207" customFormat="1" x14ac:dyDescent="0.25">
      <c r="A288" s="47"/>
      <c r="B288" s="47"/>
      <c r="C288" s="47"/>
      <c r="D288" s="208"/>
      <c r="E288" s="220"/>
      <c r="F288" s="220"/>
      <c r="G288" s="220"/>
      <c r="H288" s="220"/>
      <c r="I288" s="220"/>
      <c r="J288" s="220"/>
      <c r="K288" s="220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</row>
    <row r="289" spans="1:49" s="207" customFormat="1" x14ac:dyDescent="0.25">
      <c r="A289" s="47"/>
      <c r="B289" s="47"/>
      <c r="C289" s="47"/>
      <c r="D289" s="208"/>
      <c r="E289" s="220"/>
      <c r="F289" s="220"/>
      <c r="G289" s="220"/>
      <c r="H289" s="220"/>
      <c r="I289" s="220"/>
      <c r="J289" s="220"/>
      <c r="K289" s="220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</row>
    <row r="290" spans="1:49" s="207" customFormat="1" x14ac:dyDescent="0.25">
      <c r="A290" s="47"/>
      <c r="B290" s="47"/>
      <c r="C290" s="47"/>
      <c r="D290" s="208"/>
      <c r="E290" s="220"/>
      <c r="F290" s="220"/>
      <c r="G290" s="220"/>
      <c r="H290" s="220"/>
      <c r="I290" s="220"/>
      <c r="J290" s="220"/>
      <c r="K290" s="220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</row>
    <row r="291" spans="1:49" s="207" customFormat="1" x14ac:dyDescent="0.25">
      <c r="A291" s="47"/>
      <c r="B291" s="47"/>
      <c r="C291" s="47"/>
      <c r="D291" s="208"/>
      <c r="E291" s="220"/>
      <c r="F291" s="220"/>
      <c r="G291" s="220"/>
      <c r="H291" s="220"/>
      <c r="I291" s="220"/>
      <c r="J291" s="220"/>
      <c r="K291" s="220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</row>
    <row r="292" spans="1:49" s="207" customFormat="1" x14ac:dyDescent="0.25">
      <c r="A292" s="47"/>
      <c r="B292" s="47"/>
      <c r="C292" s="47"/>
      <c r="D292" s="208"/>
      <c r="E292" s="220"/>
      <c r="F292" s="220"/>
      <c r="G292" s="220"/>
      <c r="H292" s="220"/>
      <c r="I292" s="220"/>
      <c r="J292" s="220"/>
      <c r="K292" s="220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</row>
    <row r="293" spans="1:49" s="207" customFormat="1" x14ac:dyDescent="0.25">
      <c r="A293" s="47"/>
      <c r="B293" s="47"/>
      <c r="C293" s="47"/>
      <c r="D293" s="208"/>
      <c r="E293" s="220"/>
      <c r="F293" s="220"/>
      <c r="G293" s="220"/>
      <c r="H293" s="220"/>
      <c r="I293" s="220"/>
      <c r="J293" s="220"/>
      <c r="K293" s="220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</row>
    <row r="294" spans="1:49" s="207" customFormat="1" x14ac:dyDescent="0.25">
      <c r="A294" s="47"/>
      <c r="B294" s="47"/>
      <c r="C294" s="47"/>
      <c r="D294" s="208"/>
      <c r="E294" s="220"/>
      <c r="F294" s="220"/>
      <c r="G294" s="220"/>
      <c r="H294" s="220"/>
      <c r="I294" s="220"/>
      <c r="J294" s="220"/>
      <c r="K294" s="220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</row>
    <row r="295" spans="1:49" s="207" customFormat="1" x14ac:dyDescent="0.25">
      <c r="A295" s="47"/>
      <c r="B295" s="47"/>
      <c r="C295" s="47"/>
      <c r="D295" s="208"/>
      <c r="E295" s="220"/>
      <c r="F295" s="220"/>
      <c r="G295" s="220"/>
      <c r="H295" s="220"/>
      <c r="I295" s="220"/>
      <c r="J295" s="220"/>
      <c r="K295" s="220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</row>
    <row r="296" spans="1:49" s="207" customFormat="1" x14ac:dyDescent="0.25">
      <c r="A296" s="47"/>
      <c r="B296" s="47"/>
      <c r="C296" s="47"/>
      <c r="D296" s="208"/>
      <c r="E296" s="220"/>
      <c r="F296" s="220"/>
      <c r="G296" s="220"/>
      <c r="H296" s="220"/>
      <c r="I296" s="220"/>
      <c r="J296" s="220"/>
      <c r="K296" s="220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</row>
    <row r="297" spans="1:49" s="207" customFormat="1" x14ac:dyDescent="0.25">
      <c r="A297" s="47"/>
      <c r="B297" s="47"/>
      <c r="C297" s="47"/>
      <c r="D297" s="208"/>
      <c r="E297" s="220"/>
      <c r="F297" s="220"/>
      <c r="G297" s="220"/>
      <c r="H297" s="220"/>
      <c r="I297" s="220"/>
      <c r="J297" s="220"/>
      <c r="K297" s="220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</row>
    <row r="298" spans="1:49" s="207" customFormat="1" x14ac:dyDescent="0.25">
      <c r="A298" s="47"/>
      <c r="B298" s="47"/>
      <c r="C298" s="47"/>
      <c r="D298" s="208"/>
      <c r="E298" s="220"/>
      <c r="F298" s="220"/>
      <c r="G298" s="220"/>
      <c r="H298" s="220"/>
      <c r="I298" s="220"/>
      <c r="J298" s="220"/>
      <c r="K298" s="220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</row>
    <row r="299" spans="1:49" s="207" customFormat="1" x14ac:dyDescent="0.25">
      <c r="A299" s="47"/>
      <c r="B299" s="47"/>
      <c r="C299" s="47"/>
      <c r="D299" s="208"/>
      <c r="E299" s="220"/>
      <c r="F299" s="220"/>
      <c r="G299" s="220"/>
      <c r="H299" s="220"/>
      <c r="I299" s="220"/>
      <c r="J299" s="220"/>
      <c r="K299" s="220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</row>
    <row r="300" spans="1:49" s="207" customFormat="1" x14ac:dyDescent="0.25">
      <c r="A300" s="47"/>
      <c r="B300" s="47"/>
      <c r="C300" s="47"/>
      <c r="D300" s="208"/>
      <c r="E300" s="220"/>
      <c r="F300" s="220"/>
      <c r="G300" s="220"/>
      <c r="H300" s="220"/>
      <c r="I300" s="220"/>
      <c r="J300" s="220"/>
      <c r="K300" s="220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</row>
    <row r="301" spans="1:49" s="207" customFormat="1" x14ac:dyDescent="0.25">
      <c r="A301" s="47"/>
      <c r="B301" s="47"/>
      <c r="C301" s="47"/>
      <c r="D301" s="208"/>
      <c r="E301" s="220"/>
      <c r="F301" s="220"/>
      <c r="G301" s="220"/>
      <c r="H301" s="220"/>
      <c r="I301" s="220"/>
      <c r="J301" s="220"/>
      <c r="K301" s="220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</row>
    <row r="302" spans="1:49" s="207" customFormat="1" x14ac:dyDescent="0.25">
      <c r="A302" s="47"/>
      <c r="B302" s="47"/>
      <c r="C302" s="47"/>
      <c r="D302" s="208"/>
      <c r="E302" s="220"/>
      <c r="F302" s="220"/>
      <c r="G302" s="220"/>
      <c r="H302" s="220"/>
      <c r="I302" s="220"/>
      <c r="J302" s="220"/>
      <c r="K302" s="220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</row>
    <row r="303" spans="1:49" s="207" customFormat="1" x14ac:dyDescent="0.25">
      <c r="A303" s="47"/>
      <c r="B303" s="47"/>
      <c r="C303" s="47"/>
      <c r="D303" s="208"/>
      <c r="E303" s="220"/>
      <c r="F303" s="220"/>
      <c r="G303" s="220"/>
      <c r="H303" s="220"/>
      <c r="I303" s="220"/>
      <c r="J303" s="220"/>
      <c r="K303" s="220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</row>
    <row r="304" spans="1:49" s="207" customFormat="1" x14ac:dyDescent="0.25">
      <c r="A304" s="47"/>
      <c r="B304" s="47"/>
      <c r="C304" s="47"/>
      <c r="D304" s="208"/>
      <c r="E304" s="220"/>
      <c r="F304" s="220"/>
      <c r="G304" s="220"/>
      <c r="H304" s="220"/>
      <c r="I304" s="220"/>
      <c r="J304" s="220"/>
      <c r="K304" s="220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</row>
    <row r="305" spans="1:49" s="207" customFormat="1" x14ac:dyDescent="0.25">
      <c r="A305" s="47"/>
      <c r="B305" s="47"/>
      <c r="C305" s="47"/>
      <c r="D305" s="208"/>
      <c r="E305" s="220"/>
      <c r="F305" s="220"/>
      <c r="G305" s="220"/>
      <c r="H305" s="220"/>
      <c r="I305" s="220"/>
      <c r="J305" s="220"/>
      <c r="K305" s="220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</row>
    <row r="306" spans="1:49" s="207" customFormat="1" x14ac:dyDescent="0.25">
      <c r="A306" s="47"/>
      <c r="B306" s="47"/>
      <c r="C306" s="47"/>
      <c r="D306" s="208"/>
      <c r="E306" s="220"/>
      <c r="F306" s="220"/>
      <c r="G306" s="220"/>
      <c r="H306" s="220"/>
      <c r="I306" s="220"/>
      <c r="J306" s="220"/>
      <c r="K306" s="220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</row>
    <row r="307" spans="1:49" s="207" customFormat="1" x14ac:dyDescent="0.25">
      <c r="A307" s="47"/>
      <c r="B307" s="47"/>
      <c r="C307" s="47"/>
      <c r="D307" s="208"/>
      <c r="E307" s="220"/>
      <c r="F307" s="220"/>
      <c r="G307" s="220"/>
      <c r="H307" s="220"/>
      <c r="I307" s="220"/>
      <c r="J307" s="220"/>
      <c r="K307" s="220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</row>
    <row r="308" spans="1:49" s="207" customFormat="1" x14ac:dyDescent="0.25">
      <c r="A308" s="47"/>
      <c r="B308" s="47"/>
      <c r="C308" s="47"/>
      <c r="D308" s="208"/>
      <c r="E308" s="220"/>
      <c r="F308" s="220"/>
      <c r="G308" s="220"/>
      <c r="H308" s="220"/>
      <c r="I308" s="220"/>
      <c r="J308" s="220"/>
      <c r="K308" s="220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</row>
    <row r="309" spans="1:49" s="207" customFormat="1" x14ac:dyDescent="0.25">
      <c r="A309" s="47"/>
      <c r="B309" s="47"/>
      <c r="C309" s="47"/>
      <c r="D309" s="208"/>
      <c r="E309" s="220"/>
      <c r="F309" s="220"/>
      <c r="G309" s="220"/>
      <c r="H309" s="220"/>
      <c r="I309" s="220"/>
      <c r="J309" s="220"/>
      <c r="K309" s="220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</row>
    <row r="310" spans="1:49" s="207" customFormat="1" x14ac:dyDescent="0.25">
      <c r="A310" s="47"/>
      <c r="B310" s="47"/>
      <c r="C310" s="47"/>
      <c r="D310" s="208"/>
      <c r="E310" s="220"/>
      <c r="F310" s="220"/>
      <c r="G310" s="220"/>
      <c r="H310" s="220"/>
      <c r="I310" s="220"/>
      <c r="J310" s="220"/>
      <c r="K310" s="220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</row>
    <row r="311" spans="1:49" s="207" customFormat="1" x14ac:dyDescent="0.25">
      <c r="A311" s="47"/>
      <c r="B311" s="47"/>
      <c r="C311" s="47"/>
      <c r="D311" s="208"/>
      <c r="E311" s="220"/>
      <c r="F311" s="220"/>
      <c r="G311" s="220"/>
      <c r="H311" s="220"/>
      <c r="I311" s="220"/>
      <c r="J311" s="220"/>
      <c r="K311" s="220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</row>
    <row r="312" spans="1:49" s="207" customFormat="1" x14ac:dyDescent="0.25">
      <c r="A312" s="47"/>
      <c r="B312" s="47"/>
      <c r="C312" s="47"/>
      <c r="D312" s="208"/>
      <c r="E312" s="220"/>
      <c r="F312" s="220"/>
      <c r="G312" s="220"/>
      <c r="H312" s="220"/>
      <c r="I312" s="220"/>
      <c r="J312" s="220"/>
      <c r="K312" s="220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</row>
    <row r="313" spans="1:49" s="207" customFormat="1" x14ac:dyDescent="0.25">
      <c r="A313" s="47"/>
      <c r="B313" s="47"/>
      <c r="C313" s="47"/>
      <c r="D313" s="208"/>
      <c r="E313" s="220"/>
      <c r="F313" s="220"/>
      <c r="G313" s="220"/>
      <c r="H313" s="220"/>
      <c r="I313" s="220"/>
      <c r="J313" s="220"/>
      <c r="K313" s="220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</row>
    <row r="314" spans="1:49" s="207" customFormat="1" x14ac:dyDescent="0.25">
      <c r="A314" s="47"/>
      <c r="B314" s="47"/>
      <c r="C314" s="47"/>
      <c r="D314" s="208"/>
      <c r="E314" s="220"/>
      <c r="F314" s="220"/>
      <c r="G314" s="220"/>
      <c r="H314" s="220"/>
      <c r="I314" s="220"/>
      <c r="J314" s="220"/>
      <c r="K314" s="220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</row>
    <row r="315" spans="1:49" s="207" customFormat="1" x14ac:dyDescent="0.25">
      <c r="A315" s="47"/>
      <c r="B315" s="47"/>
      <c r="C315" s="47"/>
      <c r="D315" s="208"/>
      <c r="E315" s="220"/>
      <c r="F315" s="220"/>
      <c r="G315" s="220"/>
      <c r="H315" s="220"/>
      <c r="I315" s="220"/>
      <c r="J315" s="220"/>
      <c r="K315" s="220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</row>
    <row r="316" spans="1:49" s="207" customFormat="1" x14ac:dyDescent="0.25">
      <c r="A316" s="47"/>
      <c r="B316" s="47"/>
      <c r="C316" s="47"/>
      <c r="D316" s="208"/>
      <c r="E316" s="220"/>
      <c r="F316" s="220"/>
      <c r="G316" s="220"/>
      <c r="H316" s="220"/>
      <c r="I316" s="220"/>
      <c r="J316" s="220"/>
      <c r="K316" s="220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</row>
    <row r="317" spans="1:49" s="207" customFormat="1" x14ac:dyDescent="0.25">
      <c r="A317" s="47"/>
      <c r="B317" s="47"/>
      <c r="C317" s="47"/>
      <c r="D317" s="208"/>
      <c r="E317" s="220"/>
      <c r="F317" s="220"/>
      <c r="G317" s="220"/>
      <c r="H317" s="220"/>
      <c r="I317" s="220"/>
      <c r="J317" s="220"/>
      <c r="K317" s="220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</row>
    <row r="318" spans="1:49" s="207" customFormat="1" x14ac:dyDescent="0.25">
      <c r="A318" s="47"/>
      <c r="B318" s="47"/>
      <c r="C318" s="47"/>
      <c r="D318" s="208"/>
      <c r="E318" s="220"/>
      <c r="F318" s="220"/>
      <c r="G318" s="220"/>
      <c r="H318" s="220"/>
      <c r="I318" s="220"/>
      <c r="J318" s="220"/>
      <c r="K318" s="220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</row>
    <row r="319" spans="1:49" s="207" customFormat="1" x14ac:dyDescent="0.25">
      <c r="A319" s="47"/>
      <c r="B319" s="47"/>
      <c r="C319" s="47"/>
      <c r="D319" s="208"/>
      <c r="E319" s="220"/>
      <c r="F319" s="220"/>
      <c r="G319" s="220"/>
      <c r="H319" s="220"/>
      <c r="I319" s="220"/>
      <c r="J319" s="220"/>
      <c r="K319" s="220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</row>
    <row r="320" spans="1:49" s="207" customFormat="1" x14ac:dyDescent="0.25">
      <c r="A320" s="47"/>
      <c r="B320" s="47"/>
      <c r="C320" s="47"/>
      <c r="D320" s="208"/>
      <c r="E320" s="220"/>
      <c r="F320" s="220"/>
      <c r="G320" s="220"/>
      <c r="H320" s="220"/>
      <c r="I320" s="220"/>
      <c r="J320" s="220"/>
      <c r="K320" s="220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</row>
    <row r="321" spans="1:49" s="207" customFormat="1" x14ac:dyDescent="0.25">
      <c r="A321" s="47"/>
      <c r="B321" s="47"/>
      <c r="C321" s="47"/>
      <c r="D321" s="208"/>
      <c r="E321" s="220"/>
      <c r="F321" s="220"/>
      <c r="G321" s="220"/>
      <c r="H321" s="220"/>
      <c r="I321" s="220"/>
      <c r="J321" s="220"/>
      <c r="K321" s="220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</row>
    <row r="322" spans="1:49" s="207" customFormat="1" x14ac:dyDescent="0.25">
      <c r="A322" s="47"/>
      <c r="B322" s="47"/>
      <c r="C322" s="47"/>
      <c r="D322" s="208"/>
      <c r="E322" s="220"/>
      <c r="F322" s="220"/>
      <c r="G322" s="220"/>
      <c r="H322" s="220"/>
      <c r="I322" s="220"/>
      <c r="J322" s="220"/>
      <c r="K322" s="220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</row>
    <row r="323" spans="1:49" s="207" customFormat="1" x14ac:dyDescent="0.25">
      <c r="A323" s="47"/>
      <c r="B323" s="47"/>
      <c r="C323" s="47"/>
      <c r="D323" s="208"/>
      <c r="E323" s="220"/>
      <c r="F323" s="220"/>
      <c r="G323" s="220"/>
      <c r="H323" s="220"/>
      <c r="I323" s="220"/>
      <c r="J323" s="220"/>
      <c r="K323" s="220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</row>
    <row r="324" spans="1:49" s="207" customFormat="1" x14ac:dyDescent="0.25">
      <c r="A324" s="47"/>
      <c r="B324" s="47"/>
      <c r="C324" s="47"/>
      <c r="D324" s="208"/>
      <c r="E324" s="220"/>
      <c r="F324" s="220"/>
      <c r="G324" s="220"/>
      <c r="H324" s="220"/>
      <c r="I324" s="220"/>
      <c r="J324" s="220"/>
      <c r="K324" s="220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</row>
    <row r="325" spans="1:49" s="207" customFormat="1" x14ac:dyDescent="0.25">
      <c r="A325" s="47"/>
      <c r="B325" s="47"/>
      <c r="C325" s="47"/>
      <c r="D325" s="208"/>
      <c r="E325" s="220"/>
      <c r="F325" s="220"/>
      <c r="G325" s="220"/>
      <c r="H325" s="220"/>
      <c r="I325" s="220"/>
      <c r="J325" s="220"/>
      <c r="K325" s="220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</row>
    <row r="326" spans="1:49" s="207" customFormat="1" x14ac:dyDescent="0.25">
      <c r="A326" s="47"/>
      <c r="B326" s="47"/>
      <c r="C326" s="47"/>
      <c r="D326" s="208"/>
      <c r="E326" s="220"/>
      <c r="F326" s="220"/>
      <c r="G326" s="220"/>
      <c r="H326" s="220"/>
      <c r="I326" s="220"/>
      <c r="J326" s="220"/>
      <c r="K326" s="220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</row>
    <row r="327" spans="1:49" s="207" customFormat="1" x14ac:dyDescent="0.25">
      <c r="A327" s="47"/>
      <c r="B327" s="47"/>
      <c r="C327" s="47"/>
      <c r="D327" s="208"/>
      <c r="E327" s="220"/>
      <c r="F327" s="220"/>
      <c r="G327" s="220"/>
      <c r="H327" s="220"/>
      <c r="I327" s="220"/>
      <c r="J327" s="220"/>
      <c r="K327" s="220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</row>
    <row r="328" spans="1:49" s="207" customFormat="1" x14ac:dyDescent="0.25">
      <c r="A328" s="47"/>
      <c r="B328" s="47"/>
      <c r="C328" s="47"/>
      <c r="D328" s="208"/>
      <c r="E328" s="220"/>
      <c r="F328" s="220"/>
      <c r="G328" s="220"/>
      <c r="H328" s="220"/>
      <c r="I328" s="220"/>
      <c r="J328" s="220"/>
      <c r="K328" s="220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</row>
    <row r="329" spans="1:49" s="207" customFormat="1" x14ac:dyDescent="0.25">
      <c r="A329" s="47"/>
      <c r="B329" s="47"/>
      <c r="C329" s="47"/>
      <c r="D329" s="208"/>
      <c r="E329" s="220"/>
      <c r="F329" s="220"/>
      <c r="G329" s="220"/>
      <c r="H329" s="220"/>
      <c r="I329" s="220"/>
      <c r="J329" s="220"/>
      <c r="K329" s="220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</row>
    <row r="330" spans="1:49" s="207" customFormat="1" x14ac:dyDescent="0.25">
      <c r="A330" s="47"/>
      <c r="B330" s="47"/>
      <c r="C330" s="47"/>
      <c r="D330" s="208"/>
      <c r="E330" s="220"/>
      <c r="F330" s="220"/>
      <c r="G330" s="220"/>
      <c r="H330" s="220"/>
      <c r="I330" s="220"/>
      <c r="J330" s="220"/>
      <c r="K330" s="220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</row>
    <row r="331" spans="1:49" s="207" customFormat="1" x14ac:dyDescent="0.25">
      <c r="A331" s="47"/>
      <c r="B331" s="47"/>
      <c r="C331" s="47"/>
      <c r="D331" s="208"/>
      <c r="E331" s="220"/>
      <c r="F331" s="220"/>
      <c r="G331" s="220"/>
      <c r="H331" s="220"/>
      <c r="I331" s="220"/>
      <c r="J331" s="220"/>
      <c r="K331" s="220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</row>
    <row r="332" spans="1:49" s="207" customFormat="1" x14ac:dyDescent="0.25">
      <c r="A332" s="47"/>
      <c r="B332" s="47"/>
      <c r="C332" s="47"/>
      <c r="D332" s="208"/>
      <c r="E332" s="220"/>
      <c r="F332" s="220"/>
      <c r="G332" s="220"/>
      <c r="H332" s="220"/>
      <c r="I332" s="220"/>
      <c r="J332" s="220"/>
      <c r="K332" s="220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</row>
    <row r="333" spans="1:49" s="207" customFormat="1" x14ac:dyDescent="0.25">
      <c r="A333" s="47"/>
      <c r="B333" s="47"/>
      <c r="C333" s="47"/>
      <c r="D333" s="208"/>
      <c r="E333" s="220"/>
      <c r="F333" s="220"/>
      <c r="G333" s="220"/>
      <c r="H333" s="220"/>
      <c r="I333" s="220"/>
      <c r="J333" s="220"/>
      <c r="K333" s="220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</row>
    <row r="334" spans="1:49" s="207" customFormat="1" x14ac:dyDescent="0.25">
      <c r="A334" s="47"/>
      <c r="B334" s="47"/>
      <c r="C334" s="47"/>
      <c r="D334" s="208"/>
      <c r="E334" s="220"/>
      <c r="F334" s="220"/>
      <c r="G334" s="220"/>
      <c r="H334" s="220"/>
      <c r="I334" s="220"/>
      <c r="J334" s="220"/>
      <c r="K334" s="220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</row>
    <row r="335" spans="1:49" s="207" customFormat="1" x14ac:dyDescent="0.25">
      <c r="A335" s="47"/>
      <c r="B335" s="47"/>
      <c r="C335" s="47"/>
      <c r="D335" s="208"/>
      <c r="E335" s="220"/>
      <c r="F335" s="220"/>
      <c r="G335" s="220"/>
      <c r="H335" s="220"/>
      <c r="I335" s="220"/>
      <c r="J335" s="220"/>
      <c r="K335" s="220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</row>
    <row r="336" spans="1:49" s="207" customFormat="1" x14ac:dyDescent="0.25">
      <c r="A336" s="47"/>
      <c r="B336" s="47"/>
      <c r="C336" s="47"/>
      <c r="D336" s="208"/>
      <c r="E336" s="220"/>
      <c r="F336" s="220"/>
      <c r="G336" s="220"/>
      <c r="H336" s="220"/>
      <c r="I336" s="220"/>
      <c r="J336" s="220"/>
      <c r="K336" s="220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</row>
    <row r="337" spans="1:49" s="207" customFormat="1" x14ac:dyDescent="0.25">
      <c r="A337" s="47"/>
      <c r="B337" s="47"/>
      <c r="C337" s="47"/>
      <c r="D337" s="208"/>
      <c r="E337" s="220"/>
      <c r="F337" s="220"/>
      <c r="G337" s="220"/>
      <c r="H337" s="220"/>
      <c r="I337" s="220"/>
      <c r="J337" s="220"/>
      <c r="K337" s="220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</row>
    <row r="338" spans="1:49" s="207" customFormat="1" x14ac:dyDescent="0.25">
      <c r="A338" s="47"/>
      <c r="B338" s="47"/>
      <c r="C338" s="47"/>
      <c r="D338" s="208"/>
      <c r="E338" s="220"/>
      <c r="F338" s="220"/>
      <c r="G338" s="220"/>
      <c r="H338" s="220"/>
      <c r="I338" s="220"/>
      <c r="J338" s="220"/>
      <c r="K338" s="220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</row>
    <row r="339" spans="1:49" s="207" customFormat="1" x14ac:dyDescent="0.25">
      <c r="A339" s="47"/>
      <c r="B339" s="47"/>
      <c r="C339" s="47"/>
      <c r="D339" s="208"/>
      <c r="E339" s="220"/>
      <c r="F339" s="220"/>
      <c r="G339" s="220"/>
      <c r="H339" s="220"/>
      <c r="I339" s="220"/>
      <c r="J339" s="220"/>
      <c r="K339" s="220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</row>
    <row r="340" spans="1:49" s="207" customFormat="1" x14ac:dyDescent="0.25">
      <c r="A340" s="47"/>
      <c r="B340" s="47"/>
      <c r="C340" s="47"/>
      <c r="D340" s="208"/>
      <c r="E340" s="220"/>
      <c r="F340" s="220"/>
      <c r="G340" s="220"/>
      <c r="H340" s="220"/>
      <c r="I340" s="220"/>
      <c r="J340" s="220"/>
      <c r="K340" s="220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</row>
    <row r="341" spans="1:49" s="207" customFormat="1" x14ac:dyDescent="0.25">
      <c r="A341" s="47"/>
      <c r="B341" s="47"/>
      <c r="C341" s="47"/>
      <c r="D341" s="208"/>
      <c r="E341" s="220"/>
      <c r="F341" s="220"/>
      <c r="G341" s="220"/>
      <c r="H341" s="220"/>
      <c r="I341" s="220"/>
      <c r="J341" s="220"/>
      <c r="K341" s="220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</row>
    <row r="342" spans="1:49" s="207" customFormat="1" x14ac:dyDescent="0.25">
      <c r="A342" s="47"/>
      <c r="B342" s="47"/>
      <c r="C342" s="47"/>
      <c r="D342" s="208"/>
      <c r="E342" s="220"/>
      <c r="F342" s="220"/>
      <c r="G342" s="220"/>
      <c r="H342" s="220"/>
      <c r="I342" s="220"/>
      <c r="J342" s="220"/>
      <c r="K342" s="220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</row>
    <row r="343" spans="1:49" s="207" customFormat="1" x14ac:dyDescent="0.25">
      <c r="A343" s="47"/>
      <c r="B343" s="47"/>
      <c r="C343" s="47"/>
      <c r="D343" s="208"/>
      <c r="E343" s="220"/>
      <c r="F343" s="220"/>
      <c r="G343" s="220"/>
      <c r="H343" s="220"/>
      <c r="I343" s="220"/>
      <c r="J343" s="220"/>
      <c r="K343" s="220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</row>
    <row r="344" spans="1:49" s="207" customFormat="1" x14ac:dyDescent="0.25">
      <c r="A344" s="47"/>
      <c r="B344" s="47"/>
      <c r="C344" s="47"/>
      <c r="D344" s="208"/>
      <c r="E344" s="220"/>
      <c r="F344" s="220"/>
      <c r="G344" s="220"/>
      <c r="H344" s="220"/>
      <c r="I344" s="220"/>
      <c r="J344" s="220"/>
      <c r="K344" s="220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</row>
    <row r="345" spans="1:49" s="207" customFormat="1" x14ac:dyDescent="0.25">
      <c r="A345" s="47"/>
      <c r="B345" s="47"/>
      <c r="C345" s="47"/>
      <c r="D345" s="208"/>
      <c r="E345" s="220"/>
      <c r="F345" s="220"/>
      <c r="G345" s="220"/>
      <c r="H345" s="220"/>
      <c r="I345" s="220"/>
      <c r="J345" s="220"/>
      <c r="K345" s="220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</row>
    <row r="346" spans="1:49" s="207" customFormat="1" x14ac:dyDescent="0.25">
      <c r="A346" s="47"/>
      <c r="B346" s="47"/>
      <c r="C346" s="47"/>
      <c r="D346" s="208"/>
      <c r="E346" s="220"/>
      <c r="F346" s="220"/>
      <c r="G346" s="220"/>
      <c r="H346" s="220"/>
      <c r="I346" s="220"/>
      <c r="J346" s="220"/>
      <c r="K346" s="220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</row>
    <row r="347" spans="1:49" s="207" customFormat="1" x14ac:dyDescent="0.25">
      <c r="A347" s="47"/>
      <c r="B347" s="47"/>
      <c r="C347" s="47"/>
      <c r="D347" s="208"/>
      <c r="E347" s="220"/>
      <c r="F347" s="220"/>
      <c r="G347" s="220"/>
      <c r="H347" s="220"/>
      <c r="I347" s="220"/>
      <c r="J347" s="220"/>
      <c r="K347" s="220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</row>
    <row r="348" spans="1:49" s="207" customFormat="1" x14ac:dyDescent="0.25">
      <c r="A348" s="47"/>
      <c r="B348" s="47"/>
      <c r="C348" s="47"/>
      <c r="D348" s="208"/>
      <c r="E348" s="220"/>
      <c r="F348" s="220"/>
      <c r="G348" s="220"/>
      <c r="H348" s="220"/>
      <c r="I348" s="220"/>
      <c r="J348" s="220"/>
      <c r="K348" s="220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</row>
    <row r="349" spans="1:49" s="207" customFormat="1" x14ac:dyDescent="0.25">
      <c r="A349" s="47"/>
      <c r="B349" s="47"/>
      <c r="C349" s="47"/>
      <c r="D349" s="208"/>
      <c r="E349" s="220"/>
      <c r="F349" s="220"/>
      <c r="G349" s="220"/>
      <c r="H349" s="220"/>
      <c r="I349" s="220"/>
      <c r="J349" s="220"/>
      <c r="K349" s="220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</row>
    <row r="350" spans="1:49" s="207" customFormat="1" x14ac:dyDescent="0.25">
      <c r="A350" s="47"/>
      <c r="B350" s="47"/>
      <c r="C350" s="47"/>
      <c r="D350" s="208"/>
      <c r="E350" s="220"/>
      <c r="F350" s="220"/>
      <c r="G350" s="220"/>
      <c r="H350" s="220"/>
      <c r="I350" s="220"/>
      <c r="J350" s="220"/>
      <c r="K350" s="220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</row>
    <row r="351" spans="1:49" s="207" customFormat="1" x14ac:dyDescent="0.25">
      <c r="A351" s="47"/>
      <c r="B351" s="47"/>
      <c r="C351" s="47"/>
      <c r="D351" s="208"/>
      <c r="E351" s="220"/>
      <c r="F351" s="220"/>
      <c r="G351" s="220"/>
      <c r="H351" s="220"/>
      <c r="I351" s="220"/>
      <c r="J351" s="220"/>
      <c r="K351" s="220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</row>
    <row r="352" spans="1:49" s="207" customFormat="1" x14ac:dyDescent="0.25">
      <c r="A352" s="47"/>
      <c r="B352" s="47"/>
      <c r="C352" s="47"/>
      <c r="D352" s="208"/>
      <c r="E352" s="220"/>
      <c r="F352" s="220"/>
      <c r="G352" s="220"/>
      <c r="H352" s="220"/>
      <c r="I352" s="220"/>
      <c r="J352" s="220"/>
      <c r="K352" s="220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</row>
    <row r="353" spans="1:49" s="207" customFormat="1" x14ac:dyDescent="0.25">
      <c r="A353" s="47"/>
      <c r="B353" s="47"/>
      <c r="C353" s="47"/>
      <c r="D353" s="208"/>
      <c r="E353" s="220"/>
      <c r="F353" s="220"/>
      <c r="G353" s="220"/>
      <c r="H353" s="220"/>
      <c r="I353" s="220"/>
      <c r="J353" s="220"/>
      <c r="K353" s="220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</row>
    <row r="354" spans="1:49" s="207" customFormat="1" x14ac:dyDescent="0.25">
      <c r="A354" s="47"/>
      <c r="B354" s="47"/>
      <c r="C354" s="47"/>
      <c r="D354" s="208"/>
      <c r="E354" s="220"/>
      <c r="F354" s="220"/>
      <c r="G354" s="220"/>
      <c r="H354" s="220"/>
      <c r="I354" s="220"/>
      <c r="J354" s="220"/>
      <c r="K354" s="220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</row>
    <row r="355" spans="1:49" s="207" customFormat="1" x14ac:dyDescent="0.25">
      <c r="A355" s="47"/>
      <c r="B355" s="47"/>
      <c r="C355" s="47"/>
      <c r="D355" s="208"/>
      <c r="E355" s="220"/>
      <c r="F355" s="220"/>
      <c r="G355" s="220"/>
      <c r="H355" s="220"/>
      <c r="I355" s="220"/>
      <c r="J355" s="220"/>
      <c r="K355" s="220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</row>
    <row r="356" spans="1:49" s="207" customFormat="1" x14ac:dyDescent="0.25">
      <c r="A356" s="47"/>
      <c r="B356" s="47"/>
      <c r="C356" s="47"/>
      <c r="D356" s="208"/>
      <c r="E356" s="220"/>
      <c r="F356" s="220"/>
      <c r="G356" s="220"/>
      <c r="H356" s="220"/>
      <c r="I356" s="220"/>
      <c r="J356" s="220"/>
      <c r="K356" s="220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</row>
    <row r="357" spans="1:49" s="207" customFormat="1" x14ac:dyDescent="0.25">
      <c r="A357" s="47"/>
      <c r="B357" s="47"/>
      <c r="C357" s="47"/>
      <c r="D357" s="208"/>
      <c r="E357" s="220"/>
      <c r="F357" s="220"/>
      <c r="G357" s="220"/>
      <c r="H357" s="220"/>
      <c r="I357" s="220"/>
      <c r="J357" s="220"/>
      <c r="K357" s="220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</row>
    <row r="358" spans="1:49" s="207" customFormat="1" x14ac:dyDescent="0.25">
      <c r="A358" s="47"/>
      <c r="B358" s="47"/>
      <c r="C358" s="47"/>
      <c r="D358" s="208"/>
      <c r="E358" s="220"/>
      <c r="F358" s="220"/>
      <c r="G358" s="220"/>
      <c r="H358" s="220"/>
      <c r="I358" s="220"/>
      <c r="J358" s="220"/>
      <c r="K358" s="220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</row>
    <row r="359" spans="1:49" s="207" customFormat="1" x14ac:dyDescent="0.25">
      <c r="A359" s="47"/>
      <c r="B359" s="47"/>
      <c r="C359" s="47"/>
      <c r="D359" s="208"/>
      <c r="E359" s="220"/>
      <c r="F359" s="220"/>
      <c r="G359" s="220"/>
      <c r="H359" s="220"/>
      <c r="I359" s="220"/>
      <c r="J359" s="220"/>
      <c r="K359" s="220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</row>
    <row r="360" spans="1:49" s="207" customFormat="1" x14ac:dyDescent="0.25">
      <c r="A360" s="47"/>
      <c r="B360" s="47"/>
      <c r="C360" s="47"/>
      <c r="D360" s="208"/>
      <c r="E360" s="220"/>
      <c r="F360" s="220"/>
      <c r="G360" s="220"/>
      <c r="H360" s="220"/>
      <c r="I360" s="220"/>
      <c r="J360" s="220"/>
      <c r="K360" s="220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</row>
    <row r="361" spans="1:49" s="207" customFormat="1" x14ac:dyDescent="0.25">
      <c r="A361" s="47"/>
      <c r="B361" s="47"/>
      <c r="C361" s="47"/>
      <c r="D361" s="208"/>
      <c r="E361" s="220"/>
      <c r="F361" s="220"/>
      <c r="G361" s="220"/>
      <c r="H361" s="220"/>
      <c r="I361" s="220"/>
      <c r="J361" s="220"/>
      <c r="K361" s="220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</row>
    <row r="362" spans="1:49" s="207" customFormat="1" x14ac:dyDescent="0.25">
      <c r="A362" s="47"/>
      <c r="B362" s="47"/>
      <c r="C362" s="47"/>
      <c r="D362" s="208"/>
      <c r="E362" s="220"/>
      <c r="F362" s="220"/>
      <c r="G362" s="220"/>
      <c r="H362" s="220"/>
      <c r="I362" s="220"/>
      <c r="J362" s="220"/>
      <c r="K362" s="220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</row>
    <row r="363" spans="1:49" s="207" customFormat="1" x14ac:dyDescent="0.25">
      <c r="A363" s="47"/>
      <c r="B363" s="47"/>
      <c r="C363" s="47"/>
      <c r="D363" s="208"/>
      <c r="E363" s="220"/>
      <c r="F363" s="220"/>
      <c r="G363" s="220"/>
      <c r="H363" s="220"/>
      <c r="I363" s="220"/>
      <c r="J363" s="220"/>
      <c r="K363" s="220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</row>
    <row r="364" spans="1:49" s="207" customFormat="1" x14ac:dyDescent="0.25">
      <c r="A364" s="47"/>
      <c r="B364" s="47"/>
      <c r="C364" s="47"/>
      <c r="D364" s="208"/>
      <c r="E364" s="220"/>
      <c r="F364" s="220"/>
      <c r="G364" s="220"/>
      <c r="H364" s="220"/>
      <c r="I364" s="220"/>
      <c r="J364" s="220"/>
      <c r="K364" s="220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</row>
    <row r="365" spans="1:49" s="207" customFormat="1" x14ac:dyDescent="0.25">
      <c r="A365" s="47"/>
      <c r="B365" s="47"/>
      <c r="C365" s="47"/>
      <c r="D365" s="208"/>
      <c r="E365" s="220"/>
      <c r="F365" s="220"/>
      <c r="G365" s="220"/>
      <c r="H365" s="220"/>
      <c r="I365" s="220"/>
      <c r="J365" s="220"/>
      <c r="K365" s="220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</row>
    <row r="366" spans="1:49" s="207" customFormat="1" x14ac:dyDescent="0.25">
      <c r="A366" s="47"/>
      <c r="B366" s="47"/>
      <c r="C366" s="47"/>
      <c r="D366" s="208"/>
      <c r="E366" s="220"/>
      <c r="F366" s="220"/>
      <c r="G366" s="220"/>
      <c r="H366" s="220"/>
      <c r="I366" s="220"/>
      <c r="J366" s="220"/>
      <c r="K366" s="220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</row>
    <row r="367" spans="1:49" s="207" customFormat="1" x14ac:dyDescent="0.25">
      <c r="A367" s="47"/>
      <c r="B367" s="47"/>
      <c r="C367" s="47"/>
      <c r="D367" s="208"/>
      <c r="E367" s="220"/>
      <c r="F367" s="220"/>
      <c r="G367" s="220"/>
      <c r="H367" s="220"/>
      <c r="I367" s="220"/>
      <c r="J367" s="220"/>
      <c r="K367" s="220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</row>
    <row r="368" spans="1:49" s="207" customFormat="1" x14ac:dyDescent="0.25">
      <c r="A368" s="47"/>
      <c r="B368" s="47"/>
      <c r="C368" s="47"/>
      <c r="D368" s="208"/>
      <c r="E368" s="220"/>
      <c r="F368" s="220"/>
      <c r="G368" s="220"/>
      <c r="H368" s="220"/>
      <c r="I368" s="220"/>
      <c r="J368" s="220"/>
      <c r="K368" s="220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</row>
    <row r="369" spans="1:49" s="207" customFormat="1" x14ac:dyDescent="0.25">
      <c r="A369" s="47"/>
      <c r="B369" s="47"/>
      <c r="C369" s="47"/>
      <c r="D369" s="208"/>
      <c r="E369" s="220"/>
      <c r="F369" s="220"/>
      <c r="G369" s="220"/>
      <c r="H369" s="220"/>
      <c r="I369" s="220"/>
      <c r="J369" s="220"/>
      <c r="K369" s="220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</row>
    <row r="370" spans="1:49" s="207" customFormat="1" x14ac:dyDescent="0.25">
      <c r="A370" s="47"/>
      <c r="B370" s="47"/>
      <c r="C370" s="47"/>
      <c r="D370" s="208"/>
      <c r="E370" s="220"/>
      <c r="F370" s="220"/>
      <c r="G370" s="220"/>
      <c r="H370" s="220"/>
      <c r="I370" s="220"/>
      <c r="J370" s="220"/>
      <c r="K370" s="220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</row>
    <row r="371" spans="1:49" s="207" customFormat="1" x14ac:dyDescent="0.25">
      <c r="A371" s="47"/>
      <c r="B371" s="47"/>
      <c r="C371" s="47"/>
      <c r="D371" s="208"/>
      <c r="E371" s="220"/>
      <c r="F371" s="220"/>
      <c r="G371" s="220"/>
      <c r="H371" s="220"/>
      <c r="I371" s="220"/>
      <c r="J371" s="220"/>
      <c r="K371" s="220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</row>
    <row r="372" spans="1:49" s="207" customFormat="1" x14ac:dyDescent="0.25">
      <c r="A372" s="47"/>
      <c r="B372" s="47"/>
      <c r="C372" s="47"/>
      <c r="D372" s="208"/>
      <c r="E372" s="220"/>
      <c r="F372" s="220"/>
      <c r="G372" s="220"/>
      <c r="H372" s="220"/>
      <c r="I372" s="220"/>
      <c r="J372" s="220"/>
      <c r="K372" s="220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</row>
    <row r="373" spans="1:49" s="207" customFormat="1" x14ac:dyDescent="0.25">
      <c r="A373" s="47"/>
      <c r="B373" s="47"/>
      <c r="C373" s="47"/>
      <c r="D373" s="208"/>
      <c r="E373" s="220"/>
      <c r="F373" s="220"/>
      <c r="G373" s="220"/>
      <c r="H373" s="220"/>
      <c r="I373" s="220"/>
      <c r="J373" s="220"/>
      <c r="K373" s="220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</row>
    <row r="374" spans="1:49" s="207" customFormat="1" x14ac:dyDescent="0.25">
      <c r="A374" s="47"/>
      <c r="B374" s="47"/>
      <c r="C374" s="47"/>
      <c r="D374" s="208"/>
      <c r="E374" s="220"/>
      <c r="F374" s="220"/>
      <c r="G374" s="220"/>
      <c r="H374" s="220"/>
      <c r="I374" s="220"/>
      <c r="J374" s="220"/>
      <c r="K374" s="220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</row>
    <row r="375" spans="1:49" s="207" customFormat="1" x14ac:dyDescent="0.25">
      <c r="A375" s="47"/>
      <c r="B375" s="47"/>
      <c r="C375" s="47"/>
      <c r="D375" s="208"/>
      <c r="E375" s="220"/>
      <c r="F375" s="220"/>
      <c r="G375" s="220"/>
      <c r="H375" s="220"/>
      <c r="I375" s="220"/>
      <c r="J375" s="220"/>
      <c r="K375" s="220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</row>
    <row r="376" spans="1:49" s="207" customFormat="1" x14ac:dyDescent="0.25">
      <c r="A376" s="47"/>
      <c r="B376" s="47"/>
      <c r="C376" s="47"/>
      <c r="D376" s="208"/>
      <c r="E376" s="220"/>
      <c r="F376" s="220"/>
      <c r="G376" s="220"/>
      <c r="H376" s="220"/>
      <c r="I376" s="220"/>
      <c r="J376" s="220"/>
      <c r="K376" s="220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</row>
    <row r="377" spans="1:49" s="207" customFormat="1" x14ac:dyDescent="0.25">
      <c r="A377" s="47"/>
      <c r="B377" s="47"/>
      <c r="C377" s="47"/>
      <c r="D377" s="208"/>
      <c r="E377" s="220"/>
      <c r="F377" s="220"/>
      <c r="G377" s="220"/>
      <c r="H377" s="220"/>
      <c r="I377" s="220"/>
      <c r="J377" s="220"/>
      <c r="K377" s="220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</row>
    <row r="378" spans="1:49" s="207" customFormat="1" x14ac:dyDescent="0.25">
      <c r="A378" s="47"/>
      <c r="B378" s="47"/>
      <c r="C378" s="47"/>
      <c r="D378" s="208"/>
      <c r="E378" s="220"/>
      <c r="F378" s="220"/>
      <c r="G378" s="220"/>
      <c r="H378" s="220"/>
      <c r="I378" s="220"/>
      <c r="J378" s="220"/>
      <c r="K378" s="220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</row>
    <row r="379" spans="1:49" s="207" customFormat="1" x14ac:dyDescent="0.25">
      <c r="A379" s="47"/>
      <c r="B379" s="47"/>
      <c r="C379" s="47"/>
      <c r="D379" s="208"/>
      <c r="E379" s="220"/>
      <c r="F379" s="220"/>
      <c r="G379" s="220"/>
      <c r="H379" s="220"/>
      <c r="I379" s="220"/>
      <c r="J379" s="220"/>
      <c r="K379" s="220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</row>
    <row r="380" spans="1:49" s="207" customFormat="1" x14ac:dyDescent="0.25">
      <c r="A380" s="47"/>
      <c r="B380" s="47"/>
      <c r="C380" s="47"/>
      <c r="D380" s="208"/>
      <c r="E380" s="220"/>
      <c r="F380" s="220"/>
      <c r="G380" s="220"/>
      <c r="H380" s="220"/>
      <c r="I380" s="220"/>
      <c r="J380" s="220"/>
      <c r="K380" s="220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</row>
    <row r="381" spans="1:49" s="207" customFormat="1" x14ac:dyDescent="0.25">
      <c r="A381" s="47"/>
      <c r="B381" s="47"/>
      <c r="C381" s="47"/>
      <c r="D381" s="208"/>
      <c r="E381" s="220"/>
      <c r="F381" s="220"/>
      <c r="G381" s="220"/>
      <c r="H381" s="220"/>
      <c r="I381" s="220"/>
      <c r="J381" s="220"/>
      <c r="K381" s="220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</row>
    <row r="382" spans="1:49" s="207" customFormat="1" x14ac:dyDescent="0.25">
      <c r="A382" s="47"/>
      <c r="B382" s="47"/>
      <c r="C382" s="47"/>
      <c r="D382" s="208"/>
      <c r="E382" s="220"/>
      <c r="F382" s="220"/>
      <c r="G382" s="220"/>
      <c r="H382" s="220"/>
      <c r="I382" s="220"/>
      <c r="J382" s="220"/>
      <c r="K382" s="220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</row>
    <row r="383" spans="1:49" s="207" customFormat="1" x14ac:dyDescent="0.25">
      <c r="A383" s="47"/>
      <c r="B383" s="47"/>
      <c r="C383" s="47"/>
      <c r="D383" s="208"/>
      <c r="E383" s="220"/>
      <c r="F383" s="220"/>
      <c r="G383" s="220"/>
      <c r="H383" s="220"/>
      <c r="I383" s="220"/>
      <c r="J383" s="220"/>
      <c r="K383" s="220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</row>
    <row r="384" spans="1:49" s="207" customFormat="1" x14ac:dyDescent="0.25">
      <c r="A384" s="47"/>
      <c r="B384" s="47"/>
      <c r="C384" s="47"/>
      <c r="D384" s="208"/>
      <c r="E384" s="220"/>
      <c r="F384" s="220"/>
      <c r="G384" s="220"/>
      <c r="H384" s="220"/>
      <c r="I384" s="220"/>
      <c r="J384" s="220"/>
      <c r="K384" s="220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</row>
    <row r="385" spans="1:49" s="207" customFormat="1" x14ac:dyDescent="0.25">
      <c r="A385" s="47"/>
      <c r="B385" s="47"/>
      <c r="C385" s="47"/>
      <c r="D385" s="208"/>
      <c r="E385" s="220"/>
      <c r="F385" s="220"/>
      <c r="G385" s="220"/>
      <c r="H385" s="220"/>
      <c r="I385" s="220"/>
      <c r="J385" s="220"/>
      <c r="K385" s="220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</row>
    <row r="386" spans="1:49" s="207" customFormat="1" x14ac:dyDescent="0.25">
      <c r="A386" s="47"/>
      <c r="B386" s="47"/>
      <c r="C386" s="47"/>
      <c r="D386" s="208"/>
      <c r="E386" s="220"/>
      <c r="F386" s="220"/>
      <c r="G386" s="220"/>
      <c r="H386" s="220"/>
      <c r="I386" s="220"/>
      <c r="J386" s="220"/>
      <c r="K386" s="220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</row>
    <row r="387" spans="1:49" s="207" customFormat="1" x14ac:dyDescent="0.25">
      <c r="A387" s="47"/>
      <c r="B387" s="47"/>
      <c r="C387" s="47"/>
      <c r="D387" s="208"/>
      <c r="E387" s="220"/>
      <c r="F387" s="220"/>
      <c r="G387" s="220"/>
      <c r="H387" s="220"/>
      <c r="I387" s="220"/>
      <c r="J387" s="220"/>
      <c r="K387" s="220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</row>
    <row r="388" spans="1:49" s="207" customFormat="1" x14ac:dyDescent="0.25">
      <c r="A388" s="47"/>
      <c r="B388" s="47"/>
      <c r="C388" s="47"/>
      <c r="D388" s="208"/>
      <c r="E388" s="220"/>
      <c r="F388" s="220"/>
      <c r="G388" s="220"/>
      <c r="H388" s="220"/>
      <c r="I388" s="220"/>
      <c r="J388" s="220"/>
      <c r="K388" s="220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</row>
    <row r="389" spans="1:49" s="207" customFormat="1" x14ac:dyDescent="0.25">
      <c r="A389" s="47"/>
      <c r="B389" s="47"/>
      <c r="C389" s="47"/>
      <c r="D389" s="208"/>
      <c r="E389" s="220"/>
      <c r="F389" s="220"/>
      <c r="G389" s="220"/>
      <c r="H389" s="220"/>
      <c r="I389" s="220"/>
      <c r="J389" s="220"/>
      <c r="K389" s="220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</row>
    <row r="390" spans="1:49" s="207" customFormat="1" x14ac:dyDescent="0.25">
      <c r="A390" s="47"/>
      <c r="B390" s="47"/>
      <c r="C390" s="47"/>
      <c r="D390" s="208"/>
      <c r="E390" s="220"/>
      <c r="F390" s="220"/>
      <c r="G390" s="220"/>
      <c r="H390" s="220"/>
      <c r="I390" s="220"/>
      <c r="J390" s="220"/>
      <c r="K390" s="220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</row>
    <row r="391" spans="1:49" s="207" customFormat="1" x14ac:dyDescent="0.25">
      <c r="A391" s="47"/>
      <c r="B391" s="47"/>
      <c r="C391" s="47"/>
      <c r="D391" s="208"/>
      <c r="E391" s="220"/>
      <c r="F391" s="220"/>
      <c r="G391" s="220"/>
      <c r="H391" s="220"/>
      <c r="I391" s="220"/>
      <c r="J391" s="220"/>
      <c r="K391" s="220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</row>
    <row r="392" spans="1:49" s="207" customFormat="1" x14ac:dyDescent="0.25">
      <c r="A392" s="47"/>
      <c r="B392" s="47"/>
      <c r="C392" s="47"/>
      <c r="D392" s="208"/>
      <c r="E392" s="220"/>
      <c r="F392" s="220"/>
      <c r="G392" s="220"/>
      <c r="H392" s="220"/>
      <c r="I392" s="220"/>
      <c r="J392" s="220"/>
      <c r="K392" s="220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</row>
    <row r="393" spans="1:49" s="207" customFormat="1" x14ac:dyDescent="0.25">
      <c r="A393" s="47"/>
      <c r="B393" s="47"/>
      <c r="C393" s="47"/>
      <c r="D393" s="208"/>
      <c r="E393" s="220"/>
      <c r="F393" s="220"/>
      <c r="G393" s="220"/>
      <c r="H393" s="220"/>
      <c r="I393" s="220"/>
      <c r="J393" s="220"/>
      <c r="K393" s="220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</row>
    <row r="394" spans="1:49" s="207" customFormat="1" x14ac:dyDescent="0.25">
      <c r="A394" s="47"/>
      <c r="B394" s="47"/>
      <c r="C394" s="47"/>
      <c r="D394" s="208"/>
      <c r="E394" s="220"/>
      <c r="F394" s="220"/>
      <c r="G394" s="220"/>
      <c r="H394" s="220"/>
      <c r="I394" s="220"/>
      <c r="J394" s="220"/>
      <c r="K394" s="220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</row>
    <row r="395" spans="1:49" s="207" customFormat="1" x14ac:dyDescent="0.25">
      <c r="A395" s="47"/>
      <c r="B395" s="47"/>
      <c r="C395" s="47"/>
      <c r="D395" s="208"/>
      <c r="E395" s="220"/>
      <c r="F395" s="220"/>
      <c r="G395" s="220"/>
      <c r="H395" s="220"/>
      <c r="I395" s="220"/>
      <c r="J395" s="220"/>
      <c r="K395" s="220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</row>
    <row r="396" spans="1:49" s="207" customFormat="1" x14ac:dyDescent="0.25">
      <c r="A396" s="47"/>
      <c r="B396" s="47"/>
      <c r="C396" s="47"/>
      <c r="D396" s="208"/>
      <c r="E396" s="220"/>
      <c r="F396" s="220"/>
      <c r="G396" s="220"/>
      <c r="H396" s="220"/>
      <c r="I396" s="220"/>
      <c r="J396" s="220"/>
      <c r="K396" s="220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</row>
    <row r="397" spans="1:49" s="207" customFormat="1" x14ac:dyDescent="0.25">
      <c r="A397" s="47"/>
      <c r="B397" s="47"/>
      <c r="C397" s="47"/>
      <c r="D397" s="208"/>
      <c r="E397" s="220"/>
      <c r="F397" s="220"/>
      <c r="G397" s="220"/>
      <c r="H397" s="220"/>
      <c r="I397" s="220"/>
      <c r="J397" s="220"/>
      <c r="K397" s="220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</row>
    <row r="398" spans="1:49" s="207" customFormat="1" x14ac:dyDescent="0.25">
      <c r="A398" s="47"/>
      <c r="B398" s="47"/>
      <c r="C398" s="47"/>
      <c r="D398" s="208"/>
      <c r="E398" s="220"/>
      <c r="F398" s="220"/>
      <c r="G398" s="220"/>
      <c r="H398" s="220"/>
      <c r="I398" s="220"/>
      <c r="J398" s="220"/>
      <c r="K398" s="220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</row>
    <row r="399" spans="1:49" s="207" customFormat="1" x14ac:dyDescent="0.25">
      <c r="A399" s="47"/>
      <c r="B399" s="47"/>
      <c r="C399" s="47"/>
      <c r="D399" s="208"/>
      <c r="E399" s="220"/>
      <c r="F399" s="220"/>
      <c r="G399" s="220"/>
      <c r="H399" s="220"/>
      <c r="I399" s="220"/>
      <c r="J399" s="220"/>
      <c r="K399" s="220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</row>
    <row r="400" spans="1:49" s="207" customFormat="1" x14ac:dyDescent="0.25">
      <c r="A400" s="47"/>
      <c r="B400" s="47"/>
      <c r="C400" s="47"/>
      <c r="D400" s="208"/>
      <c r="E400" s="220"/>
      <c r="F400" s="220"/>
      <c r="G400" s="220"/>
      <c r="H400" s="220"/>
      <c r="I400" s="220"/>
      <c r="J400" s="220"/>
      <c r="K400" s="220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</row>
    <row r="401" spans="1:49" s="207" customFormat="1" x14ac:dyDescent="0.25">
      <c r="A401" s="47"/>
      <c r="B401" s="47"/>
      <c r="C401" s="47"/>
      <c r="D401" s="208"/>
      <c r="E401" s="220"/>
      <c r="F401" s="220"/>
      <c r="G401" s="220"/>
      <c r="H401" s="220"/>
      <c r="I401" s="220"/>
      <c r="J401" s="220"/>
      <c r="K401" s="220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</row>
    <row r="402" spans="1:49" s="207" customFormat="1" x14ac:dyDescent="0.25">
      <c r="A402" s="47"/>
      <c r="B402" s="47"/>
      <c r="C402" s="47"/>
      <c r="D402" s="208"/>
      <c r="E402" s="220"/>
      <c r="F402" s="220"/>
      <c r="G402" s="220"/>
      <c r="H402" s="220"/>
      <c r="I402" s="220"/>
      <c r="J402" s="220"/>
      <c r="K402" s="220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</row>
    <row r="403" spans="1:49" s="207" customFormat="1" x14ac:dyDescent="0.25">
      <c r="A403" s="47"/>
      <c r="B403" s="47"/>
      <c r="C403" s="47"/>
      <c r="D403" s="208"/>
      <c r="E403" s="220"/>
      <c r="F403" s="220"/>
      <c r="G403" s="220"/>
      <c r="H403" s="220"/>
      <c r="I403" s="220"/>
      <c r="J403" s="220"/>
      <c r="K403" s="220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</row>
    <row r="404" spans="1:49" s="207" customFormat="1" x14ac:dyDescent="0.25">
      <c r="A404" s="47"/>
      <c r="B404" s="47"/>
      <c r="C404" s="47"/>
      <c r="D404" s="208"/>
      <c r="E404" s="220"/>
      <c r="F404" s="220"/>
      <c r="G404" s="220"/>
      <c r="H404" s="220"/>
      <c r="I404" s="220"/>
      <c r="J404" s="220"/>
      <c r="K404" s="220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</row>
    <row r="405" spans="1:49" s="207" customFormat="1" x14ac:dyDescent="0.25">
      <c r="A405" s="47"/>
      <c r="B405" s="47"/>
      <c r="C405" s="47"/>
      <c r="D405" s="208"/>
      <c r="E405" s="220"/>
      <c r="F405" s="220"/>
      <c r="G405" s="220"/>
      <c r="H405" s="220"/>
      <c r="I405" s="220"/>
      <c r="J405" s="220"/>
      <c r="K405" s="220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</row>
    <row r="406" spans="1:49" s="207" customFormat="1" x14ac:dyDescent="0.25">
      <c r="A406" s="47"/>
      <c r="B406" s="47"/>
      <c r="C406" s="47"/>
      <c r="D406" s="208"/>
      <c r="E406" s="220"/>
      <c r="F406" s="220"/>
      <c r="G406" s="220"/>
      <c r="H406" s="220"/>
      <c r="I406" s="220"/>
      <c r="J406" s="220"/>
      <c r="K406" s="220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</row>
    <row r="407" spans="1:49" s="207" customFormat="1" x14ac:dyDescent="0.25">
      <c r="A407" s="47"/>
      <c r="B407" s="47"/>
      <c r="C407" s="47"/>
      <c r="D407" s="208"/>
      <c r="E407" s="220"/>
      <c r="F407" s="220"/>
      <c r="G407" s="220"/>
      <c r="H407" s="220"/>
      <c r="I407" s="220"/>
      <c r="J407" s="220"/>
      <c r="K407" s="220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</row>
    <row r="408" spans="1:49" s="207" customFormat="1" x14ac:dyDescent="0.25">
      <c r="A408" s="47"/>
      <c r="B408" s="47"/>
      <c r="C408" s="47"/>
      <c r="D408" s="208"/>
      <c r="E408" s="220"/>
      <c r="F408" s="220"/>
      <c r="G408" s="220"/>
      <c r="H408" s="220"/>
      <c r="I408" s="220"/>
      <c r="J408" s="220"/>
      <c r="K408" s="220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</row>
    <row r="409" spans="1:49" s="207" customFormat="1" x14ac:dyDescent="0.25">
      <c r="A409" s="47"/>
      <c r="B409" s="47"/>
      <c r="C409" s="47"/>
      <c r="D409" s="208"/>
      <c r="E409" s="220"/>
      <c r="F409" s="220"/>
      <c r="G409" s="220"/>
      <c r="H409" s="220"/>
      <c r="I409" s="220"/>
      <c r="J409" s="220"/>
      <c r="K409" s="220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</row>
    <row r="410" spans="1:49" s="207" customFormat="1" x14ac:dyDescent="0.25">
      <c r="A410" s="47"/>
      <c r="B410" s="47"/>
      <c r="C410" s="47"/>
      <c r="D410" s="208"/>
      <c r="E410" s="220"/>
      <c r="F410" s="220"/>
      <c r="G410" s="220"/>
      <c r="H410" s="220"/>
      <c r="I410" s="220"/>
      <c r="J410" s="220"/>
      <c r="K410" s="220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</row>
    <row r="411" spans="1:49" s="207" customFormat="1" x14ac:dyDescent="0.25">
      <c r="A411" s="47"/>
      <c r="B411" s="47"/>
      <c r="C411" s="47"/>
      <c r="D411" s="208"/>
      <c r="E411" s="220"/>
      <c r="F411" s="220"/>
      <c r="G411" s="220"/>
      <c r="H411" s="220"/>
      <c r="I411" s="220"/>
      <c r="J411" s="220"/>
      <c r="K411" s="220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</row>
    <row r="412" spans="1:49" s="207" customFormat="1" x14ac:dyDescent="0.25">
      <c r="A412" s="47"/>
      <c r="B412" s="47"/>
      <c r="C412" s="47"/>
      <c r="D412" s="208"/>
      <c r="E412" s="220"/>
      <c r="F412" s="220"/>
      <c r="G412" s="220"/>
      <c r="H412" s="220"/>
      <c r="I412" s="220"/>
      <c r="J412" s="220"/>
      <c r="K412" s="220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</row>
    <row r="413" spans="1:49" s="207" customFormat="1" x14ac:dyDescent="0.25">
      <c r="A413" s="47"/>
      <c r="B413" s="47"/>
      <c r="C413" s="47"/>
      <c r="D413" s="208"/>
      <c r="E413" s="220"/>
      <c r="F413" s="220"/>
      <c r="G413" s="220"/>
      <c r="H413" s="220"/>
      <c r="I413" s="220"/>
      <c r="J413" s="220"/>
      <c r="K413" s="220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</row>
    <row r="414" spans="1:49" s="207" customFormat="1" x14ac:dyDescent="0.25">
      <c r="A414" s="47"/>
      <c r="B414" s="47"/>
      <c r="C414" s="47"/>
      <c r="D414" s="208"/>
      <c r="E414" s="220"/>
      <c r="F414" s="220"/>
      <c r="G414" s="220"/>
      <c r="H414" s="220"/>
      <c r="I414" s="220"/>
      <c r="J414" s="220"/>
      <c r="K414" s="220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</row>
    <row r="415" spans="1:49" s="207" customFormat="1" x14ac:dyDescent="0.25">
      <c r="A415" s="47"/>
      <c r="B415" s="47"/>
      <c r="C415" s="47"/>
      <c r="D415" s="208"/>
      <c r="E415" s="220"/>
      <c r="F415" s="220"/>
      <c r="G415" s="220"/>
      <c r="H415" s="220"/>
      <c r="I415" s="220"/>
      <c r="J415" s="220"/>
      <c r="K415" s="220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</row>
    <row r="416" spans="1:49" s="207" customFormat="1" x14ac:dyDescent="0.25">
      <c r="A416" s="47"/>
      <c r="B416" s="47"/>
      <c r="C416" s="47"/>
      <c r="D416" s="208"/>
      <c r="E416" s="220"/>
      <c r="F416" s="220"/>
      <c r="G416" s="220"/>
      <c r="H416" s="220"/>
      <c r="I416" s="220"/>
      <c r="J416" s="220"/>
      <c r="K416" s="220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</row>
    <row r="417" spans="1:49" s="207" customFormat="1" x14ac:dyDescent="0.25">
      <c r="A417" s="47"/>
      <c r="B417" s="47"/>
      <c r="C417" s="47"/>
      <c r="D417" s="208"/>
      <c r="E417" s="220"/>
      <c r="F417" s="220"/>
      <c r="G417" s="220"/>
      <c r="H417" s="220"/>
      <c r="I417" s="220"/>
      <c r="J417" s="220"/>
      <c r="K417" s="220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</row>
    <row r="418" spans="1:49" s="207" customFormat="1" x14ac:dyDescent="0.25">
      <c r="A418" s="47"/>
      <c r="B418" s="47"/>
      <c r="C418" s="47"/>
      <c r="D418" s="208"/>
      <c r="E418" s="220"/>
      <c r="F418" s="220"/>
      <c r="G418" s="220"/>
      <c r="H418" s="220"/>
      <c r="I418" s="220"/>
      <c r="J418" s="220"/>
      <c r="K418" s="220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</row>
    <row r="419" spans="1:49" s="207" customFormat="1" x14ac:dyDescent="0.25">
      <c r="A419" s="47"/>
      <c r="B419" s="47"/>
      <c r="C419" s="47"/>
      <c r="D419" s="208"/>
      <c r="E419" s="220"/>
      <c r="F419" s="220"/>
      <c r="G419" s="220"/>
      <c r="H419" s="220"/>
      <c r="I419" s="220"/>
      <c r="J419" s="220"/>
      <c r="K419" s="220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</row>
    <row r="420" spans="1:49" s="207" customFormat="1" x14ac:dyDescent="0.25">
      <c r="A420" s="47"/>
      <c r="B420" s="47"/>
      <c r="C420" s="47"/>
      <c r="D420" s="208"/>
      <c r="E420" s="220"/>
      <c r="F420" s="220"/>
      <c r="G420" s="220"/>
      <c r="H420" s="220"/>
      <c r="I420" s="220"/>
      <c r="J420" s="220"/>
      <c r="K420" s="220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</row>
    <row r="421" spans="1:49" s="207" customFormat="1" x14ac:dyDescent="0.25">
      <c r="A421" s="47"/>
      <c r="B421" s="47"/>
      <c r="C421" s="47"/>
      <c r="D421" s="208"/>
      <c r="E421" s="220"/>
      <c r="F421" s="220"/>
      <c r="G421" s="220"/>
      <c r="H421" s="220"/>
      <c r="I421" s="220"/>
      <c r="J421" s="220"/>
      <c r="K421" s="220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</row>
    <row r="422" spans="1:49" s="207" customFormat="1" x14ac:dyDescent="0.25">
      <c r="A422" s="47"/>
      <c r="B422" s="47"/>
      <c r="C422" s="47"/>
      <c r="D422" s="208"/>
      <c r="E422" s="220"/>
      <c r="F422" s="220"/>
      <c r="G422" s="220"/>
      <c r="H422" s="220"/>
      <c r="I422" s="220"/>
      <c r="J422" s="220"/>
      <c r="K422" s="220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</row>
    <row r="423" spans="1:49" s="207" customFormat="1" x14ac:dyDescent="0.25">
      <c r="A423" s="47"/>
      <c r="B423" s="47"/>
      <c r="C423" s="47"/>
      <c r="D423" s="208"/>
      <c r="E423" s="220"/>
      <c r="F423" s="220"/>
      <c r="G423" s="220"/>
      <c r="H423" s="220"/>
      <c r="I423" s="220"/>
      <c r="J423" s="220"/>
      <c r="K423" s="220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</row>
    <row r="424" spans="1:49" s="207" customFormat="1" x14ac:dyDescent="0.25">
      <c r="A424" s="47"/>
      <c r="B424" s="47"/>
      <c r="C424" s="47"/>
      <c r="D424" s="208"/>
      <c r="E424" s="220"/>
      <c r="F424" s="220"/>
      <c r="G424" s="220"/>
      <c r="H424" s="220"/>
      <c r="I424" s="220"/>
      <c r="J424" s="220"/>
      <c r="K424" s="220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</row>
    <row r="425" spans="1:49" s="207" customFormat="1" x14ac:dyDescent="0.25">
      <c r="A425" s="47"/>
      <c r="B425" s="47"/>
      <c r="C425" s="47"/>
      <c r="D425" s="208"/>
      <c r="E425" s="220"/>
      <c r="F425" s="220"/>
      <c r="G425" s="220"/>
      <c r="H425" s="220"/>
      <c r="I425" s="220"/>
      <c r="J425" s="220"/>
      <c r="K425" s="220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</row>
    <row r="426" spans="1:49" s="207" customFormat="1" x14ac:dyDescent="0.25">
      <c r="A426" s="47"/>
      <c r="B426" s="47"/>
      <c r="C426" s="47"/>
      <c r="D426" s="208"/>
      <c r="E426" s="220"/>
      <c r="F426" s="220"/>
      <c r="G426" s="220"/>
      <c r="H426" s="220"/>
      <c r="I426" s="220"/>
      <c r="J426" s="220"/>
      <c r="K426" s="220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</row>
    <row r="427" spans="1:49" s="207" customFormat="1" x14ac:dyDescent="0.25">
      <c r="A427" s="47"/>
      <c r="B427" s="47"/>
      <c r="C427" s="47"/>
      <c r="D427" s="208"/>
      <c r="E427" s="220"/>
      <c r="F427" s="220"/>
      <c r="G427" s="220"/>
      <c r="H427" s="220"/>
      <c r="I427" s="220"/>
      <c r="J427" s="220"/>
      <c r="K427" s="220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</row>
    <row r="428" spans="1:49" s="207" customFormat="1" x14ac:dyDescent="0.25">
      <c r="A428" s="47"/>
      <c r="B428" s="47"/>
      <c r="C428" s="47"/>
      <c r="D428" s="208"/>
      <c r="E428" s="220"/>
      <c r="F428" s="220"/>
      <c r="G428" s="220"/>
      <c r="H428" s="220"/>
      <c r="I428" s="220"/>
      <c r="J428" s="220"/>
      <c r="K428" s="220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</row>
    <row r="429" spans="1:49" s="207" customFormat="1" x14ac:dyDescent="0.25">
      <c r="A429" s="47"/>
      <c r="B429" s="47"/>
      <c r="C429" s="47"/>
      <c r="D429" s="208"/>
      <c r="E429" s="220"/>
      <c r="F429" s="220"/>
      <c r="G429" s="220"/>
      <c r="H429" s="220"/>
      <c r="I429" s="220"/>
      <c r="J429" s="220"/>
      <c r="K429" s="220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</row>
    <row r="430" spans="1:49" s="207" customFormat="1" x14ac:dyDescent="0.25">
      <c r="A430" s="47"/>
      <c r="B430" s="47"/>
      <c r="C430" s="47"/>
      <c r="D430" s="208"/>
      <c r="E430" s="220"/>
      <c r="F430" s="220"/>
      <c r="G430" s="220"/>
      <c r="H430" s="220"/>
      <c r="I430" s="220"/>
      <c r="J430" s="220"/>
      <c r="K430" s="220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</row>
    <row r="431" spans="1:49" s="207" customFormat="1" x14ac:dyDescent="0.25">
      <c r="A431" s="47"/>
      <c r="B431" s="47"/>
      <c r="C431" s="47"/>
      <c r="D431" s="208"/>
      <c r="E431" s="220"/>
      <c r="F431" s="220"/>
      <c r="G431" s="220"/>
      <c r="H431" s="220"/>
      <c r="I431" s="220"/>
      <c r="J431" s="220"/>
      <c r="K431" s="220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</row>
    <row r="432" spans="1:49" s="207" customFormat="1" x14ac:dyDescent="0.25">
      <c r="A432" s="47"/>
      <c r="B432" s="47"/>
      <c r="C432" s="47"/>
      <c r="D432" s="208"/>
      <c r="E432" s="220"/>
      <c r="F432" s="220"/>
      <c r="G432" s="220"/>
      <c r="H432" s="220"/>
      <c r="I432" s="220"/>
      <c r="J432" s="220"/>
      <c r="K432" s="220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</row>
    <row r="433" spans="1:49" s="207" customFormat="1" x14ac:dyDescent="0.25">
      <c r="A433" s="47"/>
      <c r="B433" s="47"/>
      <c r="C433" s="47"/>
      <c r="D433" s="208"/>
      <c r="E433" s="220"/>
      <c r="F433" s="220"/>
      <c r="G433" s="220"/>
      <c r="H433" s="220"/>
      <c r="I433" s="220"/>
      <c r="J433" s="220"/>
      <c r="K433" s="220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</row>
    <row r="434" spans="1:49" s="207" customFormat="1" x14ac:dyDescent="0.25">
      <c r="A434" s="47"/>
      <c r="B434" s="47"/>
      <c r="C434" s="47"/>
      <c r="D434" s="208"/>
      <c r="E434" s="220"/>
      <c r="F434" s="220"/>
      <c r="G434" s="220"/>
      <c r="H434" s="220"/>
      <c r="I434" s="220"/>
      <c r="J434" s="220"/>
      <c r="K434" s="220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</row>
    <row r="435" spans="1:49" s="207" customFormat="1" x14ac:dyDescent="0.25">
      <c r="A435" s="47"/>
      <c r="B435" s="47"/>
      <c r="C435" s="47"/>
      <c r="D435" s="208"/>
      <c r="E435" s="220"/>
      <c r="F435" s="220"/>
      <c r="G435" s="220"/>
      <c r="H435" s="220"/>
      <c r="I435" s="220"/>
      <c r="J435" s="220"/>
      <c r="K435" s="220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</row>
    <row r="436" spans="1:49" s="207" customFormat="1" x14ac:dyDescent="0.25">
      <c r="A436" s="47"/>
      <c r="B436" s="47"/>
      <c r="C436" s="47"/>
      <c r="D436" s="208"/>
      <c r="E436" s="220"/>
      <c r="F436" s="220"/>
      <c r="G436" s="220"/>
      <c r="H436" s="220"/>
      <c r="I436" s="220"/>
      <c r="J436" s="220"/>
      <c r="K436" s="220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</row>
    <row r="437" spans="1:49" s="207" customFormat="1" x14ac:dyDescent="0.25">
      <c r="A437" s="47"/>
      <c r="B437" s="47"/>
      <c r="C437" s="47"/>
      <c r="D437" s="208"/>
      <c r="E437" s="220"/>
      <c r="F437" s="220"/>
      <c r="G437" s="220"/>
      <c r="H437" s="220"/>
      <c r="I437" s="220"/>
      <c r="J437" s="220"/>
      <c r="K437" s="220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</row>
    <row r="438" spans="1:49" s="207" customFormat="1" x14ac:dyDescent="0.25">
      <c r="A438" s="47"/>
      <c r="B438" s="47"/>
      <c r="C438" s="47"/>
      <c r="D438" s="208"/>
      <c r="E438" s="220"/>
      <c r="F438" s="220"/>
      <c r="G438" s="220"/>
      <c r="H438" s="220"/>
      <c r="I438" s="220"/>
      <c r="J438" s="220"/>
      <c r="K438" s="220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</row>
    <row r="439" spans="1:49" s="207" customFormat="1" x14ac:dyDescent="0.25">
      <c r="A439" s="47"/>
      <c r="B439" s="47"/>
      <c r="C439" s="47"/>
      <c r="D439" s="208"/>
      <c r="E439" s="220"/>
      <c r="F439" s="220"/>
      <c r="G439" s="220"/>
      <c r="H439" s="220"/>
      <c r="I439" s="220"/>
      <c r="J439" s="220"/>
      <c r="K439" s="220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</row>
    <row r="440" spans="1:49" s="207" customFormat="1" x14ac:dyDescent="0.25">
      <c r="A440" s="47"/>
      <c r="B440" s="47"/>
      <c r="C440" s="47"/>
      <c r="D440" s="208"/>
      <c r="E440" s="220"/>
      <c r="F440" s="220"/>
      <c r="G440" s="220"/>
      <c r="H440" s="220"/>
      <c r="I440" s="220"/>
      <c r="J440" s="220"/>
      <c r="K440" s="220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</row>
    <row r="441" spans="1:49" s="207" customFormat="1" x14ac:dyDescent="0.25">
      <c r="A441" s="47"/>
      <c r="B441" s="47"/>
      <c r="C441" s="47"/>
      <c r="D441" s="208"/>
      <c r="E441" s="220"/>
      <c r="F441" s="220"/>
      <c r="G441" s="220"/>
      <c r="H441" s="220"/>
      <c r="I441" s="220"/>
      <c r="J441" s="220"/>
      <c r="K441" s="220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</row>
    <row r="442" spans="1:49" s="207" customFormat="1" x14ac:dyDescent="0.25">
      <c r="A442" s="47"/>
      <c r="B442" s="47"/>
      <c r="C442" s="47"/>
      <c r="D442" s="208"/>
      <c r="E442" s="220"/>
      <c r="F442" s="220"/>
      <c r="G442" s="220"/>
      <c r="H442" s="220"/>
      <c r="I442" s="220"/>
      <c r="J442" s="220"/>
      <c r="K442" s="220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</row>
    <row r="443" spans="1:49" s="207" customFormat="1" x14ac:dyDescent="0.25">
      <c r="A443" s="47"/>
      <c r="B443" s="47"/>
      <c r="C443" s="47"/>
      <c r="D443" s="208"/>
      <c r="E443" s="220"/>
      <c r="F443" s="220"/>
      <c r="G443" s="220"/>
      <c r="H443" s="220"/>
      <c r="I443" s="220"/>
      <c r="J443" s="220"/>
      <c r="K443" s="220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</row>
    <row r="444" spans="1:49" s="207" customFormat="1" x14ac:dyDescent="0.25">
      <c r="A444" s="47"/>
      <c r="B444" s="47"/>
      <c r="C444" s="47"/>
      <c r="D444" s="208"/>
      <c r="E444" s="220"/>
      <c r="F444" s="220"/>
      <c r="G444" s="220"/>
      <c r="H444" s="220"/>
      <c r="I444" s="220"/>
      <c r="J444" s="220"/>
      <c r="K444" s="220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</row>
    <row r="445" spans="1:49" s="207" customFormat="1" x14ac:dyDescent="0.25">
      <c r="A445" s="47"/>
      <c r="B445" s="47"/>
      <c r="C445" s="47"/>
      <c r="D445" s="208"/>
      <c r="E445" s="220"/>
      <c r="F445" s="220"/>
      <c r="G445" s="220"/>
      <c r="H445" s="220"/>
      <c r="I445" s="220"/>
      <c r="J445" s="220"/>
      <c r="K445" s="220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</row>
    <row r="446" spans="1:49" s="207" customFormat="1" x14ac:dyDescent="0.25">
      <c r="A446" s="47"/>
      <c r="B446" s="47"/>
      <c r="C446" s="47"/>
      <c r="D446" s="208"/>
      <c r="E446" s="220"/>
      <c r="F446" s="220"/>
      <c r="G446" s="220"/>
      <c r="H446" s="220"/>
      <c r="I446" s="220"/>
      <c r="J446" s="220"/>
      <c r="K446" s="220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</row>
    <row r="447" spans="1:49" s="207" customFormat="1" x14ac:dyDescent="0.25">
      <c r="A447" s="47"/>
      <c r="B447" s="47"/>
      <c r="C447" s="47"/>
      <c r="D447" s="208"/>
      <c r="E447" s="220"/>
      <c r="F447" s="220"/>
      <c r="G447" s="220"/>
      <c r="H447" s="220"/>
      <c r="I447" s="220"/>
      <c r="J447" s="220"/>
      <c r="K447" s="220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</row>
    <row r="448" spans="1:49" s="207" customFormat="1" x14ac:dyDescent="0.25">
      <c r="A448" s="47"/>
      <c r="B448" s="47"/>
      <c r="C448" s="47"/>
      <c r="D448" s="208"/>
      <c r="E448" s="220"/>
      <c r="F448" s="220"/>
      <c r="G448" s="220"/>
      <c r="H448" s="220"/>
      <c r="I448" s="220"/>
      <c r="J448" s="220"/>
      <c r="K448" s="220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</row>
    <row r="449" spans="1:49" s="207" customFormat="1" x14ac:dyDescent="0.25">
      <c r="A449" s="47"/>
      <c r="B449" s="47"/>
      <c r="C449" s="47"/>
      <c r="D449" s="208"/>
      <c r="E449" s="220"/>
      <c r="F449" s="220"/>
      <c r="G449" s="220"/>
      <c r="H449" s="220"/>
      <c r="I449" s="220"/>
      <c r="J449" s="220"/>
      <c r="K449" s="220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</row>
    <row r="450" spans="1:49" s="207" customFormat="1" x14ac:dyDescent="0.25">
      <c r="A450" s="47"/>
      <c r="B450" s="47"/>
      <c r="C450" s="47"/>
      <c r="D450" s="208"/>
      <c r="E450" s="220"/>
      <c r="F450" s="220"/>
      <c r="G450" s="220"/>
      <c r="H450" s="220"/>
      <c r="I450" s="220"/>
      <c r="J450" s="220"/>
      <c r="K450" s="220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</row>
    <row r="451" spans="1:49" s="207" customFormat="1" x14ac:dyDescent="0.25">
      <c r="A451" s="47"/>
      <c r="B451" s="47"/>
      <c r="C451" s="47"/>
      <c r="D451" s="208"/>
      <c r="E451" s="220"/>
      <c r="F451" s="220"/>
      <c r="G451" s="220"/>
      <c r="H451" s="220"/>
      <c r="I451" s="220"/>
      <c r="J451" s="220"/>
      <c r="K451" s="220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</row>
    <row r="452" spans="1:49" s="207" customFormat="1" x14ac:dyDescent="0.25">
      <c r="A452" s="47"/>
      <c r="B452" s="47"/>
      <c r="C452" s="47"/>
      <c r="D452" s="208"/>
      <c r="E452" s="220"/>
      <c r="F452" s="220"/>
      <c r="G452" s="220"/>
      <c r="H452" s="220"/>
      <c r="I452" s="220"/>
      <c r="J452" s="220"/>
      <c r="K452" s="220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</row>
    <row r="453" spans="1:49" s="207" customFormat="1" x14ac:dyDescent="0.25">
      <c r="A453" s="47"/>
      <c r="B453" s="47"/>
      <c r="C453" s="47"/>
      <c r="D453" s="208"/>
      <c r="E453" s="220"/>
      <c r="F453" s="220"/>
      <c r="G453" s="220"/>
      <c r="H453" s="220"/>
      <c r="I453" s="220"/>
      <c r="J453" s="220"/>
      <c r="K453" s="220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</row>
    <row r="454" spans="1:49" s="207" customFormat="1" x14ac:dyDescent="0.25">
      <c r="A454" s="47"/>
      <c r="B454" s="47"/>
      <c r="C454" s="47"/>
      <c r="D454" s="208"/>
      <c r="E454" s="220"/>
      <c r="F454" s="220"/>
      <c r="G454" s="220"/>
      <c r="H454" s="220"/>
      <c r="I454" s="220"/>
      <c r="J454" s="220"/>
      <c r="K454" s="220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</row>
    <row r="455" spans="1:49" s="207" customFormat="1" x14ac:dyDescent="0.25">
      <c r="A455" s="47"/>
      <c r="B455" s="47"/>
      <c r="C455" s="47"/>
      <c r="D455" s="208"/>
      <c r="E455" s="220"/>
      <c r="F455" s="220"/>
      <c r="G455" s="220"/>
      <c r="H455" s="220"/>
      <c r="I455" s="220"/>
      <c r="J455" s="220"/>
      <c r="K455" s="220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</row>
    <row r="456" spans="1:49" s="207" customFormat="1" x14ac:dyDescent="0.25">
      <c r="A456" s="47"/>
      <c r="B456" s="47"/>
      <c r="C456" s="47"/>
      <c r="D456" s="208"/>
      <c r="E456" s="220"/>
      <c r="F456" s="220"/>
      <c r="G456" s="220"/>
      <c r="H456" s="220"/>
      <c r="I456" s="220"/>
      <c r="J456" s="220"/>
      <c r="K456" s="220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</row>
    <row r="457" spans="1:49" s="207" customFormat="1" x14ac:dyDescent="0.25">
      <c r="A457" s="47"/>
      <c r="B457" s="47"/>
      <c r="C457" s="47"/>
      <c r="D457" s="208"/>
      <c r="E457" s="220"/>
      <c r="F457" s="220"/>
      <c r="G457" s="220"/>
      <c r="H457" s="220"/>
      <c r="I457" s="220"/>
      <c r="J457" s="220"/>
      <c r="K457" s="220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</row>
    <row r="458" spans="1:49" s="207" customFormat="1" x14ac:dyDescent="0.25">
      <c r="A458" s="47"/>
      <c r="B458" s="47"/>
      <c r="C458" s="47"/>
      <c r="D458" s="208"/>
      <c r="E458" s="220"/>
      <c r="F458" s="220"/>
      <c r="G458" s="220"/>
      <c r="H458" s="220"/>
      <c r="I458" s="220"/>
      <c r="J458" s="220"/>
      <c r="K458" s="220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</row>
    <row r="459" spans="1:49" s="207" customFormat="1" x14ac:dyDescent="0.25">
      <c r="A459" s="47"/>
      <c r="B459" s="47"/>
      <c r="C459" s="47"/>
      <c r="D459" s="208"/>
      <c r="E459" s="220"/>
      <c r="F459" s="220"/>
      <c r="G459" s="220"/>
      <c r="H459" s="220"/>
      <c r="I459" s="220"/>
      <c r="J459" s="220"/>
      <c r="K459" s="220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</row>
    <row r="460" spans="1:49" s="207" customFormat="1" x14ac:dyDescent="0.25">
      <c r="A460" s="47"/>
      <c r="B460" s="47"/>
      <c r="C460" s="47"/>
      <c r="D460" s="208"/>
      <c r="E460" s="220"/>
      <c r="F460" s="220"/>
      <c r="G460" s="220"/>
      <c r="H460" s="220"/>
      <c r="I460" s="220"/>
      <c r="J460" s="220"/>
      <c r="K460" s="220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</row>
    <row r="461" spans="1:49" s="207" customFormat="1" x14ac:dyDescent="0.25">
      <c r="A461" s="47"/>
      <c r="B461" s="47"/>
      <c r="C461" s="47"/>
      <c r="D461" s="208"/>
      <c r="E461" s="220"/>
      <c r="F461" s="220"/>
      <c r="G461" s="220"/>
      <c r="H461" s="220"/>
      <c r="I461" s="220"/>
      <c r="J461" s="220"/>
      <c r="K461" s="220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</row>
    <row r="462" spans="1:49" s="207" customFormat="1" x14ac:dyDescent="0.25">
      <c r="A462" s="47"/>
      <c r="B462" s="47"/>
      <c r="C462" s="47"/>
      <c r="D462" s="208"/>
      <c r="E462" s="220"/>
      <c r="F462" s="220"/>
      <c r="G462" s="220"/>
      <c r="H462" s="220"/>
      <c r="I462" s="220"/>
      <c r="J462" s="220"/>
      <c r="K462" s="220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</row>
    <row r="463" spans="1:49" s="207" customFormat="1" x14ac:dyDescent="0.25">
      <c r="A463" s="47"/>
      <c r="B463" s="47"/>
      <c r="C463" s="47"/>
      <c r="D463" s="208"/>
      <c r="E463" s="220"/>
      <c r="F463" s="220"/>
      <c r="G463" s="220"/>
      <c r="H463" s="220"/>
      <c r="I463" s="220"/>
      <c r="J463" s="220"/>
      <c r="K463" s="220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</row>
    <row r="464" spans="1:49" s="207" customFormat="1" x14ac:dyDescent="0.25">
      <c r="A464" s="47"/>
      <c r="B464" s="47"/>
      <c r="C464" s="47"/>
      <c r="D464" s="208"/>
      <c r="E464" s="220"/>
      <c r="F464" s="220"/>
      <c r="G464" s="220"/>
      <c r="H464" s="220"/>
      <c r="I464" s="220"/>
      <c r="J464" s="220"/>
      <c r="K464" s="220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</row>
    <row r="465" spans="1:49" s="207" customFormat="1" x14ac:dyDescent="0.25">
      <c r="A465" s="47"/>
      <c r="B465" s="47"/>
      <c r="C465" s="47"/>
      <c r="D465" s="208"/>
      <c r="E465" s="220"/>
      <c r="F465" s="220"/>
      <c r="G465" s="220"/>
      <c r="H465" s="220"/>
      <c r="I465" s="220"/>
      <c r="J465" s="220"/>
      <c r="K465" s="220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</row>
    <row r="466" spans="1:49" s="207" customFormat="1" x14ac:dyDescent="0.25">
      <c r="A466" s="47"/>
      <c r="B466" s="47"/>
      <c r="C466" s="47"/>
      <c r="D466" s="208"/>
      <c r="E466" s="220"/>
      <c r="F466" s="220"/>
      <c r="G466" s="220"/>
      <c r="H466" s="220"/>
      <c r="I466" s="220"/>
      <c r="J466" s="220"/>
      <c r="K466" s="220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</row>
    <row r="467" spans="1:49" s="207" customFormat="1" x14ac:dyDescent="0.25">
      <c r="A467" s="47"/>
      <c r="B467" s="47"/>
      <c r="C467" s="47"/>
      <c r="D467" s="208"/>
      <c r="E467" s="220"/>
      <c r="F467" s="220"/>
      <c r="G467" s="220"/>
      <c r="H467" s="220"/>
      <c r="I467" s="220"/>
      <c r="J467" s="220"/>
      <c r="K467" s="220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</row>
    <row r="468" spans="1:49" s="207" customFormat="1" x14ac:dyDescent="0.25">
      <c r="A468" s="47"/>
      <c r="B468" s="47"/>
      <c r="C468" s="47"/>
      <c r="D468" s="208"/>
      <c r="E468" s="220"/>
      <c r="F468" s="220"/>
      <c r="G468" s="220"/>
      <c r="H468" s="220"/>
      <c r="I468" s="220"/>
      <c r="J468" s="220"/>
      <c r="K468" s="220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</row>
    <row r="469" spans="1:49" s="207" customFormat="1" x14ac:dyDescent="0.25">
      <c r="A469" s="47"/>
      <c r="B469" s="47"/>
      <c r="C469" s="47"/>
      <c r="D469" s="208"/>
      <c r="E469" s="220"/>
      <c r="F469" s="220"/>
      <c r="G469" s="220"/>
      <c r="H469" s="220"/>
      <c r="I469" s="220"/>
      <c r="J469" s="220"/>
      <c r="K469" s="220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</row>
    <row r="470" spans="1:49" s="207" customFormat="1" x14ac:dyDescent="0.25">
      <c r="A470" s="47"/>
      <c r="B470" s="47"/>
      <c r="C470" s="47"/>
      <c r="D470" s="208"/>
      <c r="E470" s="220"/>
      <c r="F470" s="220"/>
      <c r="G470" s="220"/>
      <c r="H470" s="220"/>
      <c r="I470" s="220"/>
      <c r="J470" s="220"/>
      <c r="K470" s="220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</row>
    <row r="471" spans="1:49" s="207" customFormat="1" x14ac:dyDescent="0.25">
      <c r="A471" s="47"/>
      <c r="B471" s="47"/>
      <c r="C471" s="47"/>
      <c r="D471" s="208"/>
      <c r="E471" s="220"/>
      <c r="F471" s="220"/>
      <c r="G471" s="220"/>
      <c r="H471" s="220"/>
      <c r="I471" s="220"/>
      <c r="J471" s="220"/>
      <c r="K471" s="220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</row>
    <row r="472" spans="1:49" s="207" customFormat="1" x14ac:dyDescent="0.25">
      <c r="A472" s="47"/>
      <c r="B472" s="47"/>
      <c r="C472" s="47"/>
      <c r="D472" s="208"/>
      <c r="E472" s="220"/>
      <c r="F472" s="220"/>
      <c r="G472" s="220"/>
      <c r="H472" s="220"/>
      <c r="I472" s="220"/>
      <c r="J472" s="220"/>
      <c r="K472" s="220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</row>
    <row r="473" spans="1:49" s="207" customFormat="1" x14ac:dyDescent="0.25">
      <c r="A473" s="47"/>
      <c r="B473" s="47"/>
      <c r="C473" s="47"/>
      <c r="D473" s="208"/>
      <c r="E473" s="220"/>
      <c r="F473" s="220"/>
      <c r="G473" s="220"/>
      <c r="H473" s="220"/>
      <c r="I473" s="220"/>
      <c r="J473" s="220"/>
      <c r="K473" s="220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</row>
    <row r="474" spans="1:49" s="207" customFormat="1" x14ac:dyDescent="0.25">
      <c r="A474" s="47"/>
      <c r="B474" s="47"/>
      <c r="C474" s="47"/>
      <c r="D474" s="208"/>
      <c r="E474" s="220"/>
      <c r="F474" s="220"/>
      <c r="G474" s="220"/>
      <c r="H474" s="220"/>
      <c r="I474" s="220"/>
      <c r="J474" s="220"/>
      <c r="K474" s="220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</row>
    <row r="475" spans="1:49" s="207" customFormat="1" x14ac:dyDescent="0.25">
      <c r="A475" s="47"/>
      <c r="B475" s="47"/>
      <c r="C475" s="47"/>
      <c r="D475" s="208"/>
      <c r="E475" s="220"/>
      <c r="F475" s="220"/>
      <c r="G475" s="220"/>
      <c r="H475" s="220"/>
      <c r="I475" s="220"/>
      <c r="J475" s="220"/>
      <c r="K475" s="220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</row>
    <row r="476" spans="1:49" s="207" customFormat="1" x14ac:dyDescent="0.25">
      <c r="A476" s="47"/>
      <c r="B476" s="47"/>
      <c r="C476" s="47"/>
      <c r="D476" s="208"/>
      <c r="E476" s="220"/>
      <c r="F476" s="220"/>
      <c r="G476" s="220"/>
      <c r="H476" s="220"/>
      <c r="I476" s="220"/>
      <c r="J476" s="220"/>
      <c r="K476" s="220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</row>
    <row r="477" spans="1:49" s="207" customFormat="1" x14ac:dyDescent="0.25">
      <c r="A477" s="47"/>
      <c r="B477" s="47"/>
      <c r="C477" s="47"/>
      <c r="D477" s="208"/>
      <c r="E477" s="220"/>
      <c r="F477" s="220"/>
      <c r="G477" s="220"/>
      <c r="H477" s="220"/>
      <c r="I477" s="220"/>
      <c r="J477" s="220"/>
      <c r="K477" s="220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</row>
    <row r="478" spans="1:49" s="207" customFormat="1" x14ac:dyDescent="0.25">
      <c r="A478" s="47"/>
      <c r="B478" s="47"/>
      <c r="C478" s="47"/>
      <c r="D478" s="208"/>
      <c r="E478" s="220"/>
      <c r="F478" s="220"/>
      <c r="G478" s="220"/>
      <c r="H478" s="220"/>
      <c r="I478" s="220"/>
      <c r="J478" s="220"/>
      <c r="K478" s="220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</row>
    <row r="479" spans="1:49" s="207" customFormat="1" x14ac:dyDescent="0.25">
      <c r="A479" s="47"/>
      <c r="B479" s="47"/>
      <c r="C479" s="47"/>
      <c r="D479" s="208"/>
      <c r="E479" s="220"/>
      <c r="F479" s="220"/>
      <c r="G479" s="220"/>
      <c r="H479" s="220"/>
      <c r="I479" s="220"/>
      <c r="J479" s="220"/>
      <c r="K479" s="220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</row>
    <row r="480" spans="1:49" s="207" customFormat="1" x14ac:dyDescent="0.25">
      <c r="A480" s="47"/>
      <c r="B480" s="47"/>
      <c r="C480" s="47"/>
      <c r="D480" s="208"/>
      <c r="E480" s="220"/>
      <c r="F480" s="220"/>
      <c r="G480" s="220"/>
      <c r="H480" s="220"/>
      <c r="I480" s="220"/>
      <c r="J480" s="220"/>
      <c r="K480" s="220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</row>
    <row r="481" spans="1:49" s="207" customFormat="1" x14ac:dyDescent="0.25">
      <c r="A481" s="47"/>
      <c r="B481" s="47"/>
      <c r="C481" s="47"/>
      <c r="D481" s="208"/>
      <c r="E481" s="220"/>
      <c r="F481" s="220"/>
      <c r="G481" s="220"/>
      <c r="H481" s="220"/>
      <c r="I481" s="220"/>
      <c r="J481" s="220"/>
      <c r="K481" s="220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</row>
    <row r="482" spans="1:49" s="207" customFormat="1" x14ac:dyDescent="0.25">
      <c r="A482" s="47"/>
      <c r="B482" s="47"/>
      <c r="C482" s="47"/>
      <c r="D482" s="208"/>
      <c r="E482" s="220"/>
      <c r="F482" s="220"/>
      <c r="G482" s="220"/>
      <c r="H482" s="220"/>
      <c r="I482" s="220"/>
      <c r="J482" s="220"/>
      <c r="K482" s="220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</row>
    <row r="483" spans="1:49" s="207" customFormat="1" x14ac:dyDescent="0.25">
      <c r="A483" s="47"/>
      <c r="B483" s="47"/>
      <c r="C483" s="47"/>
      <c r="D483" s="208"/>
      <c r="E483" s="220"/>
      <c r="F483" s="220"/>
      <c r="G483" s="220"/>
      <c r="H483" s="220"/>
      <c r="I483" s="220"/>
      <c r="J483" s="220"/>
      <c r="K483" s="220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</row>
    <row r="484" spans="1:49" s="207" customFormat="1" x14ac:dyDescent="0.25">
      <c r="A484" s="47"/>
      <c r="B484" s="47"/>
      <c r="C484" s="47"/>
      <c r="D484" s="208"/>
      <c r="E484" s="220"/>
      <c r="F484" s="220"/>
      <c r="G484" s="220"/>
      <c r="H484" s="220"/>
      <c r="I484" s="220"/>
      <c r="J484" s="220"/>
      <c r="K484" s="220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</row>
    <row r="485" spans="1:49" s="207" customFormat="1" x14ac:dyDescent="0.25">
      <c r="A485" s="47"/>
      <c r="B485" s="47"/>
      <c r="C485" s="47"/>
      <c r="D485" s="208"/>
      <c r="E485" s="220"/>
      <c r="F485" s="220"/>
      <c r="G485" s="220"/>
      <c r="H485" s="220"/>
      <c r="I485" s="220"/>
      <c r="J485" s="220"/>
      <c r="K485" s="220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</row>
    <row r="486" spans="1:49" s="207" customFormat="1" x14ac:dyDescent="0.25">
      <c r="A486" s="47"/>
      <c r="B486" s="47"/>
      <c r="C486" s="47"/>
      <c r="D486" s="208"/>
      <c r="E486" s="220"/>
      <c r="F486" s="220"/>
      <c r="G486" s="220"/>
      <c r="H486" s="220"/>
      <c r="I486" s="220"/>
      <c r="J486" s="220"/>
      <c r="K486" s="220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</row>
    <row r="487" spans="1:49" s="207" customFormat="1" x14ac:dyDescent="0.25">
      <c r="A487" s="47"/>
      <c r="B487" s="47"/>
      <c r="C487" s="47"/>
      <c r="D487" s="208"/>
      <c r="E487" s="220"/>
      <c r="F487" s="220"/>
      <c r="G487" s="220"/>
      <c r="H487" s="220"/>
      <c r="I487" s="220"/>
      <c r="J487" s="220"/>
      <c r="K487" s="220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</row>
    <row r="488" spans="1:49" s="207" customFormat="1" x14ac:dyDescent="0.25">
      <c r="A488" s="47"/>
      <c r="B488" s="47"/>
      <c r="C488" s="47"/>
      <c r="D488" s="208"/>
      <c r="E488" s="220"/>
      <c r="F488" s="220"/>
      <c r="G488" s="220"/>
      <c r="H488" s="220"/>
      <c r="I488" s="220"/>
      <c r="J488" s="220"/>
      <c r="K488" s="220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</row>
    <row r="489" spans="1:49" s="207" customFormat="1" x14ac:dyDescent="0.25">
      <c r="A489" s="47"/>
      <c r="B489" s="47"/>
      <c r="C489" s="47"/>
      <c r="D489" s="208"/>
      <c r="E489" s="220"/>
      <c r="F489" s="220"/>
      <c r="G489" s="220"/>
      <c r="H489" s="220"/>
      <c r="I489" s="220"/>
      <c r="J489" s="220"/>
      <c r="K489" s="220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</row>
    <row r="490" spans="1:49" s="207" customFormat="1" x14ac:dyDescent="0.25">
      <c r="A490" s="47"/>
      <c r="B490" s="47"/>
      <c r="C490" s="47"/>
      <c r="D490" s="208"/>
      <c r="E490" s="220"/>
      <c r="F490" s="220"/>
      <c r="G490" s="220"/>
      <c r="H490" s="220"/>
      <c r="I490" s="220"/>
      <c r="J490" s="220"/>
      <c r="K490" s="220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</row>
    <row r="491" spans="1:49" s="207" customFormat="1" x14ac:dyDescent="0.25">
      <c r="A491" s="47"/>
      <c r="B491" s="47"/>
      <c r="C491" s="47"/>
      <c r="D491" s="208"/>
      <c r="E491" s="220"/>
      <c r="F491" s="220"/>
      <c r="G491" s="220"/>
      <c r="H491" s="220"/>
      <c r="I491" s="220"/>
      <c r="J491" s="220"/>
      <c r="K491" s="220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</row>
    <row r="492" spans="1:49" s="207" customFormat="1" x14ac:dyDescent="0.25">
      <c r="A492" s="47"/>
      <c r="B492" s="47"/>
      <c r="C492" s="47"/>
      <c r="D492" s="208"/>
      <c r="E492" s="220"/>
      <c r="F492" s="220"/>
      <c r="G492" s="220"/>
      <c r="H492" s="220"/>
      <c r="I492" s="220"/>
      <c r="J492" s="220"/>
      <c r="K492" s="220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</row>
    <row r="493" spans="1:49" s="207" customFormat="1" x14ac:dyDescent="0.25">
      <c r="A493" s="47"/>
      <c r="B493" s="47"/>
      <c r="C493" s="47"/>
      <c r="D493" s="208"/>
      <c r="E493" s="220"/>
      <c r="F493" s="220"/>
      <c r="G493" s="220"/>
      <c r="H493" s="220"/>
      <c r="I493" s="220"/>
      <c r="J493" s="220"/>
      <c r="K493" s="220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</row>
    <row r="494" spans="1:49" s="207" customFormat="1" x14ac:dyDescent="0.25">
      <c r="A494" s="47"/>
      <c r="B494" s="47"/>
      <c r="C494" s="47"/>
      <c r="D494" s="208"/>
      <c r="E494" s="220"/>
      <c r="F494" s="220"/>
      <c r="G494" s="220"/>
      <c r="H494" s="220"/>
      <c r="I494" s="220"/>
      <c r="J494" s="220"/>
      <c r="K494" s="220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</row>
    <row r="495" spans="1:49" s="207" customFormat="1" x14ac:dyDescent="0.25">
      <c r="A495" s="47"/>
      <c r="B495" s="47"/>
      <c r="C495" s="47"/>
      <c r="D495" s="208"/>
      <c r="E495" s="220"/>
      <c r="F495" s="220"/>
      <c r="G495" s="220"/>
      <c r="H495" s="220"/>
      <c r="I495" s="220"/>
      <c r="J495" s="220"/>
      <c r="K495" s="220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</row>
    <row r="496" spans="1:49" s="207" customFormat="1" x14ac:dyDescent="0.25">
      <c r="A496" s="47"/>
      <c r="B496" s="47"/>
      <c r="C496" s="47"/>
      <c r="D496" s="208"/>
      <c r="E496" s="220"/>
      <c r="F496" s="220"/>
      <c r="G496" s="220"/>
      <c r="H496" s="220"/>
      <c r="I496" s="220"/>
      <c r="J496" s="220"/>
      <c r="K496" s="220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</row>
    <row r="497" spans="1:49" s="207" customFormat="1" x14ac:dyDescent="0.25">
      <c r="A497" s="47"/>
      <c r="B497" s="47"/>
      <c r="C497" s="47"/>
      <c r="D497" s="208"/>
      <c r="E497" s="220"/>
      <c r="F497" s="220"/>
      <c r="G497" s="220"/>
      <c r="H497" s="220"/>
      <c r="I497" s="220"/>
      <c r="J497" s="220"/>
      <c r="K497" s="220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</row>
    <row r="498" spans="1:49" s="207" customFormat="1" x14ac:dyDescent="0.25">
      <c r="A498" s="47"/>
      <c r="B498" s="47"/>
      <c r="C498" s="47"/>
      <c r="D498" s="208"/>
      <c r="E498" s="220"/>
      <c r="F498" s="220"/>
      <c r="G498" s="220"/>
      <c r="H498" s="220"/>
      <c r="I498" s="220"/>
      <c r="J498" s="220"/>
      <c r="K498" s="220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</row>
    <row r="499" spans="1:49" s="207" customFormat="1" x14ac:dyDescent="0.25">
      <c r="A499" s="47"/>
      <c r="B499" s="47"/>
      <c r="C499" s="47"/>
      <c r="D499" s="208"/>
      <c r="E499" s="220"/>
      <c r="F499" s="220"/>
      <c r="G499" s="220"/>
      <c r="H499" s="220"/>
      <c r="I499" s="220"/>
      <c r="J499" s="220"/>
      <c r="K499" s="220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</row>
    <row r="500" spans="1:49" s="207" customFormat="1" x14ac:dyDescent="0.25">
      <c r="A500" s="47"/>
      <c r="B500" s="47"/>
      <c r="C500" s="47"/>
      <c r="D500" s="208"/>
      <c r="E500" s="220"/>
      <c r="F500" s="220"/>
      <c r="G500" s="220"/>
      <c r="H500" s="220"/>
      <c r="I500" s="220"/>
      <c r="J500" s="220"/>
      <c r="K500" s="220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</row>
    <row r="501" spans="1:49" s="207" customFormat="1" x14ac:dyDescent="0.25">
      <c r="A501" s="47"/>
      <c r="B501" s="47"/>
      <c r="C501" s="47"/>
      <c r="D501" s="208"/>
      <c r="E501" s="220"/>
      <c r="F501" s="220"/>
      <c r="G501" s="220"/>
      <c r="H501" s="220"/>
      <c r="I501" s="220"/>
      <c r="J501" s="220"/>
      <c r="K501" s="220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</row>
    <row r="502" spans="1:49" s="207" customFormat="1" x14ac:dyDescent="0.25">
      <c r="A502" s="47"/>
      <c r="B502" s="47"/>
      <c r="C502" s="47"/>
      <c r="D502" s="208"/>
      <c r="E502" s="220"/>
      <c r="F502" s="220"/>
      <c r="G502" s="220"/>
      <c r="H502" s="220"/>
      <c r="I502" s="220"/>
      <c r="J502" s="220"/>
      <c r="K502" s="220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</row>
    <row r="503" spans="1:49" s="207" customFormat="1" x14ac:dyDescent="0.25">
      <c r="A503" s="47"/>
      <c r="B503" s="47"/>
      <c r="C503" s="47"/>
      <c r="D503" s="208"/>
      <c r="E503" s="220"/>
      <c r="F503" s="220"/>
      <c r="G503" s="220"/>
      <c r="H503" s="220"/>
      <c r="I503" s="220"/>
      <c r="J503" s="220"/>
      <c r="K503" s="220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</row>
    <row r="504" spans="1:49" s="207" customFormat="1" x14ac:dyDescent="0.25">
      <c r="A504" s="47"/>
      <c r="B504" s="47"/>
      <c r="C504" s="47"/>
      <c r="D504" s="208"/>
      <c r="E504" s="220"/>
      <c r="F504" s="220"/>
      <c r="G504" s="220"/>
      <c r="H504" s="220"/>
      <c r="I504" s="220"/>
      <c r="J504" s="220"/>
      <c r="K504" s="220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</row>
    <row r="505" spans="1:49" s="207" customFormat="1" x14ac:dyDescent="0.25">
      <c r="A505" s="47"/>
      <c r="B505" s="47"/>
      <c r="C505" s="47"/>
      <c r="D505" s="208"/>
      <c r="E505" s="220"/>
      <c r="F505" s="220"/>
      <c r="G505" s="220"/>
      <c r="H505" s="220"/>
      <c r="I505" s="220"/>
      <c r="J505" s="220"/>
      <c r="K505" s="220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</row>
    <row r="506" spans="1:49" s="207" customFormat="1" x14ac:dyDescent="0.25">
      <c r="A506" s="47"/>
      <c r="B506" s="47"/>
      <c r="C506" s="47"/>
      <c r="D506" s="208"/>
      <c r="E506" s="220"/>
      <c r="F506" s="220"/>
      <c r="G506" s="220"/>
      <c r="H506" s="220"/>
      <c r="I506" s="220"/>
      <c r="J506" s="220"/>
      <c r="K506" s="220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</row>
    <row r="507" spans="1:49" s="207" customFormat="1" x14ac:dyDescent="0.25">
      <c r="A507" s="47"/>
      <c r="B507" s="47"/>
      <c r="C507" s="47"/>
      <c r="D507" s="208"/>
      <c r="E507" s="220"/>
      <c r="F507" s="220"/>
      <c r="G507" s="220"/>
      <c r="H507" s="220"/>
      <c r="I507" s="220"/>
      <c r="J507" s="220"/>
      <c r="K507" s="220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</row>
    <row r="508" spans="1:49" s="207" customFormat="1" x14ac:dyDescent="0.25">
      <c r="A508" s="47"/>
      <c r="B508" s="47"/>
      <c r="C508" s="47"/>
      <c r="D508" s="208"/>
      <c r="E508" s="220"/>
      <c r="F508" s="220"/>
      <c r="G508" s="220"/>
      <c r="H508" s="220"/>
      <c r="I508" s="220"/>
      <c r="J508" s="220"/>
      <c r="K508" s="220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</row>
    <row r="509" spans="1:49" s="207" customFormat="1" x14ac:dyDescent="0.25">
      <c r="A509" s="47"/>
      <c r="B509" s="47"/>
      <c r="C509" s="47"/>
      <c r="D509" s="208"/>
      <c r="E509" s="220"/>
      <c r="F509" s="220"/>
      <c r="G509" s="220"/>
      <c r="H509" s="220"/>
      <c r="I509" s="220"/>
      <c r="J509" s="220"/>
      <c r="K509" s="220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</row>
    <row r="510" spans="1:49" s="207" customFormat="1" x14ac:dyDescent="0.25">
      <c r="A510" s="47"/>
      <c r="B510" s="47"/>
      <c r="C510" s="47"/>
      <c r="D510" s="208"/>
      <c r="E510" s="220"/>
      <c r="F510" s="220"/>
      <c r="G510" s="220"/>
      <c r="H510" s="220"/>
      <c r="I510" s="220"/>
      <c r="J510" s="220"/>
      <c r="K510" s="220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</row>
    <row r="511" spans="1:49" s="207" customFormat="1" x14ac:dyDescent="0.25">
      <c r="A511" s="47"/>
      <c r="B511" s="47"/>
      <c r="C511" s="47"/>
      <c r="D511" s="208"/>
      <c r="E511" s="220"/>
      <c r="F511" s="220"/>
      <c r="G511" s="220"/>
      <c r="H511" s="220"/>
      <c r="I511" s="220"/>
      <c r="J511" s="220"/>
      <c r="K511" s="220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</row>
    <row r="512" spans="1:49" s="207" customFormat="1" x14ac:dyDescent="0.25">
      <c r="A512" s="47"/>
      <c r="B512" s="47"/>
      <c r="C512" s="47"/>
      <c r="D512" s="208"/>
      <c r="E512" s="220"/>
      <c r="F512" s="220"/>
      <c r="G512" s="220"/>
      <c r="H512" s="220"/>
      <c r="I512" s="220"/>
      <c r="J512" s="220"/>
      <c r="K512" s="220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</row>
    <row r="513" spans="1:49" s="207" customFormat="1" x14ac:dyDescent="0.25">
      <c r="A513" s="47"/>
      <c r="B513" s="47"/>
      <c r="C513" s="47"/>
      <c r="D513" s="208"/>
      <c r="E513" s="220"/>
      <c r="F513" s="220"/>
      <c r="G513" s="220"/>
      <c r="H513" s="220"/>
      <c r="I513" s="220"/>
      <c r="J513" s="220"/>
      <c r="K513" s="220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</row>
    <row r="514" spans="1:49" s="207" customFormat="1" x14ac:dyDescent="0.25">
      <c r="A514" s="47"/>
      <c r="B514" s="47"/>
      <c r="C514" s="47"/>
      <c r="D514" s="208"/>
      <c r="E514" s="220"/>
      <c r="F514" s="220"/>
      <c r="G514" s="220"/>
      <c r="H514" s="220"/>
      <c r="I514" s="220"/>
      <c r="J514" s="220"/>
      <c r="K514" s="220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</row>
    <row r="515" spans="1:49" s="207" customFormat="1" x14ac:dyDescent="0.25">
      <c r="A515" s="47"/>
      <c r="B515" s="47"/>
      <c r="C515" s="47"/>
      <c r="D515" s="208"/>
      <c r="E515" s="220"/>
      <c r="F515" s="220"/>
      <c r="G515" s="220"/>
      <c r="H515" s="220"/>
      <c r="I515" s="220"/>
      <c r="J515" s="220"/>
      <c r="K515" s="220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</row>
    <row r="516" spans="1:49" s="207" customFormat="1" x14ac:dyDescent="0.25">
      <c r="A516" s="47"/>
      <c r="B516" s="47"/>
      <c r="C516" s="47"/>
      <c r="D516" s="208"/>
      <c r="E516" s="220"/>
      <c r="F516" s="220"/>
      <c r="G516" s="220"/>
      <c r="H516" s="220"/>
      <c r="I516" s="220"/>
      <c r="J516" s="220"/>
      <c r="K516" s="220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</row>
    <row r="517" spans="1:49" s="207" customFormat="1" x14ac:dyDescent="0.25">
      <c r="A517" s="47"/>
      <c r="B517" s="47"/>
      <c r="C517" s="47"/>
      <c r="D517" s="208"/>
      <c r="E517" s="220"/>
      <c r="F517" s="220"/>
      <c r="G517" s="220"/>
      <c r="H517" s="220"/>
      <c r="I517" s="220"/>
      <c r="J517" s="220"/>
      <c r="K517" s="220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</row>
    <row r="518" spans="1:49" s="207" customFormat="1" x14ac:dyDescent="0.25">
      <c r="A518" s="47"/>
      <c r="B518" s="47"/>
      <c r="C518" s="47"/>
      <c r="D518" s="208"/>
      <c r="E518" s="220"/>
      <c r="F518" s="220"/>
      <c r="G518" s="220"/>
      <c r="H518" s="220"/>
      <c r="I518" s="220"/>
      <c r="J518" s="220"/>
      <c r="K518" s="220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</row>
    <row r="519" spans="1:49" s="207" customFormat="1" x14ac:dyDescent="0.25">
      <c r="A519" s="47"/>
      <c r="B519" s="47"/>
      <c r="C519" s="47"/>
      <c r="D519" s="208"/>
      <c r="E519" s="220"/>
      <c r="F519" s="220"/>
      <c r="G519" s="220"/>
      <c r="H519" s="220"/>
      <c r="I519" s="220"/>
      <c r="J519" s="220"/>
      <c r="K519" s="220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</row>
    <row r="520" spans="1:49" s="207" customFormat="1" x14ac:dyDescent="0.25">
      <c r="A520" s="47"/>
      <c r="B520" s="47"/>
      <c r="C520" s="47"/>
      <c r="D520" s="208"/>
      <c r="E520" s="220"/>
      <c r="F520" s="220"/>
      <c r="G520" s="220"/>
      <c r="H520" s="220"/>
      <c r="I520" s="220"/>
      <c r="J520" s="220"/>
      <c r="K520" s="220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</row>
    <row r="521" spans="1:49" s="207" customFormat="1" x14ac:dyDescent="0.25">
      <c r="A521" s="47"/>
      <c r="B521" s="47"/>
      <c r="C521" s="47"/>
      <c r="D521" s="208"/>
      <c r="E521" s="220"/>
      <c r="F521" s="220"/>
      <c r="G521" s="220"/>
      <c r="H521" s="220"/>
      <c r="I521" s="220"/>
      <c r="J521" s="220"/>
      <c r="K521" s="220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</row>
    <row r="522" spans="1:49" s="207" customFormat="1" x14ac:dyDescent="0.25">
      <c r="A522" s="47"/>
      <c r="B522" s="47"/>
      <c r="C522" s="47"/>
      <c r="D522" s="208"/>
      <c r="E522" s="220"/>
      <c r="F522" s="220"/>
      <c r="G522" s="220"/>
      <c r="H522" s="220"/>
      <c r="I522" s="220"/>
      <c r="J522" s="220"/>
      <c r="K522" s="220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</row>
    <row r="523" spans="1:49" s="207" customFormat="1" x14ac:dyDescent="0.25">
      <c r="A523" s="47"/>
      <c r="B523" s="47"/>
      <c r="C523" s="47"/>
      <c r="D523" s="208"/>
      <c r="E523" s="220"/>
      <c r="F523" s="220"/>
      <c r="G523" s="220"/>
      <c r="H523" s="220"/>
      <c r="I523" s="220"/>
      <c r="J523" s="220"/>
      <c r="K523" s="220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</row>
    <row r="524" spans="1:49" s="207" customFormat="1" x14ac:dyDescent="0.25">
      <c r="A524" s="47"/>
      <c r="B524" s="47"/>
      <c r="C524" s="47"/>
      <c r="D524" s="208"/>
      <c r="E524" s="220"/>
      <c r="F524" s="220"/>
      <c r="G524" s="220"/>
      <c r="H524" s="220"/>
      <c r="I524" s="220"/>
      <c r="J524" s="220"/>
      <c r="K524" s="220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</row>
    <row r="525" spans="1:49" s="207" customFormat="1" x14ac:dyDescent="0.25">
      <c r="A525" s="47"/>
      <c r="B525" s="47"/>
      <c r="C525" s="47"/>
      <c r="D525" s="208"/>
      <c r="E525" s="220"/>
      <c r="F525" s="220"/>
      <c r="G525" s="220"/>
      <c r="H525" s="220"/>
      <c r="I525" s="220"/>
      <c r="J525" s="220"/>
      <c r="K525" s="220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</row>
    <row r="526" spans="1:49" s="207" customFormat="1" x14ac:dyDescent="0.25">
      <c r="A526" s="47"/>
      <c r="B526" s="47"/>
      <c r="C526" s="47"/>
      <c r="D526" s="208"/>
      <c r="E526" s="220"/>
      <c r="F526" s="220"/>
      <c r="G526" s="220"/>
      <c r="H526" s="220"/>
      <c r="I526" s="220"/>
      <c r="J526" s="220"/>
      <c r="K526" s="220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</row>
    <row r="527" spans="1:49" s="207" customFormat="1" x14ac:dyDescent="0.25">
      <c r="A527" s="47"/>
      <c r="B527" s="47"/>
      <c r="C527" s="47"/>
      <c r="D527" s="208"/>
      <c r="E527" s="220"/>
      <c r="F527" s="220"/>
      <c r="G527" s="220"/>
      <c r="H527" s="220"/>
      <c r="I527" s="220"/>
      <c r="J527" s="220"/>
      <c r="K527" s="220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</row>
    <row r="528" spans="1:49" s="207" customFormat="1" x14ac:dyDescent="0.25">
      <c r="A528" s="47"/>
      <c r="B528" s="47"/>
      <c r="C528" s="47"/>
      <c r="D528" s="208"/>
      <c r="E528" s="220"/>
      <c r="F528" s="220"/>
      <c r="G528" s="220"/>
      <c r="H528" s="220"/>
      <c r="I528" s="220"/>
      <c r="J528" s="220"/>
      <c r="K528" s="220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</row>
    <row r="529" spans="1:49" s="207" customFormat="1" x14ac:dyDescent="0.25">
      <c r="A529" s="47"/>
      <c r="B529" s="47"/>
      <c r="C529" s="47"/>
      <c r="D529" s="208"/>
      <c r="E529" s="220"/>
      <c r="F529" s="220"/>
      <c r="G529" s="220"/>
      <c r="H529" s="220"/>
      <c r="I529" s="220"/>
      <c r="J529" s="220"/>
      <c r="K529" s="220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</row>
    <row r="530" spans="1:49" s="207" customFormat="1" x14ac:dyDescent="0.25">
      <c r="A530" s="47"/>
      <c r="B530" s="47"/>
      <c r="C530" s="47"/>
      <c r="D530" s="208"/>
      <c r="E530" s="220"/>
      <c r="F530" s="220"/>
      <c r="G530" s="220"/>
      <c r="H530" s="220"/>
      <c r="I530" s="220"/>
      <c r="J530" s="220"/>
      <c r="K530" s="220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</row>
    <row r="531" spans="1:49" s="207" customFormat="1" x14ac:dyDescent="0.25">
      <c r="A531" s="47"/>
      <c r="B531" s="47"/>
      <c r="C531" s="47"/>
      <c r="D531" s="208"/>
      <c r="E531" s="220"/>
      <c r="F531" s="220"/>
      <c r="G531" s="220"/>
      <c r="H531" s="220"/>
      <c r="I531" s="220"/>
      <c r="J531" s="220"/>
      <c r="K531" s="220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</row>
    <row r="532" spans="1:49" s="207" customFormat="1" x14ac:dyDescent="0.25">
      <c r="A532" s="47"/>
      <c r="B532" s="47"/>
      <c r="C532" s="47"/>
      <c r="D532" s="208"/>
      <c r="E532" s="220"/>
      <c r="F532" s="220"/>
      <c r="G532" s="220"/>
      <c r="H532" s="220"/>
      <c r="I532" s="220"/>
      <c r="J532" s="220"/>
      <c r="K532" s="220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</row>
    <row r="533" spans="1:49" s="207" customFormat="1" x14ac:dyDescent="0.25">
      <c r="A533" s="47"/>
      <c r="B533" s="47"/>
      <c r="C533" s="47"/>
      <c r="D533" s="208"/>
      <c r="E533" s="220"/>
      <c r="F533" s="220"/>
      <c r="G533" s="220"/>
      <c r="H533" s="220"/>
      <c r="I533" s="220"/>
      <c r="J533" s="220"/>
      <c r="K533" s="220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</row>
    <row r="534" spans="1:49" s="207" customFormat="1" x14ac:dyDescent="0.25">
      <c r="A534" s="47"/>
      <c r="B534" s="47"/>
      <c r="C534" s="47"/>
      <c r="D534" s="208"/>
      <c r="E534" s="220"/>
      <c r="F534" s="220"/>
      <c r="G534" s="220"/>
      <c r="H534" s="220"/>
      <c r="I534" s="220"/>
      <c r="J534" s="220"/>
      <c r="K534" s="220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</row>
    <row r="535" spans="1:49" s="207" customFormat="1" x14ac:dyDescent="0.25">
      <c r="A535" s="47"/>
      <c r="B535" s="47"/>
      <c r="C535" s="47"/>
      <c r="D535" s="208"/>
      <c r="E535" s="220"/>
      <c r="F535" s="220"/>
      <c r="G535" s="220"/>
      <c r="H535" s="220"/>
      <c r="I535" s="220"/>
      <c r="J535" s="220"/>
      <c r="K535" s="220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</row>
    <row r="536" spans="1:49" s="207" customFormat="1" x14ac:dyDescent="0.25">
      <c r="A536" s="47"/>
      <c r="B536" s="47"/>
      <c r="C536" s="47"/>
      <c r="D536" s="208"/>
      <c r="E536" s="220"/>
      <c r="F536" s="220"/>
      <c r="G536" s="220"/>
      <c r="H536" s="220"/>
      <c r="I536" s="220"/>
      <c r="J536" s="220"/>
      <c r="K536" s="220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</row>
    <row r="537" spans="1:49" s="207" customFormat="1" x14ac:dyDescent="0.25">
      <c r="A537" s="47"/>
      <c r="B537" s="47"/>
      <c r="C537" s="47"/>
      <c r="D537" s="208"/>
      <c r="E537" s="220"/>
      <c r="F537" s="220"/>
      <c r="G537" s="220"/>
      <c r="H537" s="220"/>
      <c r="I537" s="220"/>
      <c r="J537" s="220"/>
      <c r="K537" s="220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</row>
    <row r="538" spans="1:49" s="207" customFormat="1" x14ac:dyDescent="0.25">
      <c r="A538" s="47"/>
      <c r="B538" s="47"/>
      <c r="C538" s="47"/>
      <c r="D538" s="208"/>
      <c r="E538" s="220"/>
      <c r="F538" s="220"/>
      <c r="G538" s="220"/>
      <c r="H538" s="220"/>
      <c r="I538" s="220"/>
      <c r="J538" s="220"/>
      <c r="K538" s="220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</row>
    <row r="539" spans="1:49" s="207" customFormat="1" x14ac:dyDescent="0.25">
      <c r="A539" s="47"/>
      <c r="B539" s="47"/>
      <c r="C539" s="47"/>
      <c r="D539" s="208"/>
      <c r="E539" s="220"/>
      <c r="F539" s="220"/>
      <c r="G539" s="220"/>
      <c r="H539" s="220"/>
      <c r="I539" s="220"/>
      <c r="J539" s="220"/>
      <c r="K539" s="220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</row>
    <row r="540" spans="1:49" s="207" customFormat="1" x14ac:dyDescent="0.25">
      <c r="A540" s="47"/>
      <c r="B540" s="47"/>
      <c r="C540" s="47"/>
      <c r="D540" s="208"/>
      <c r="E540" s="220"/>
      <c r="F540" s="220"/>
      <c r="G540" s="220"/>
      <c r="H540" s="220"/>
      <c r="I540" s="220"/>
      <c r="J540" s="220"/>
      <c r="K540" s="220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</row>
    <row r="541" spans="1:49" s="207" customFormat="1" x14ac:dyDescent="0.25">
      <c r="A541" s="47"/>
      <c r="B541" s="47"/>
      <c r="C541" s="47"/>
      <c r="D541" s="208"/>
      <c r="E541" s="220"/>
      <c r="F541" s="220"/>
      <c r="G541" s="220"/>
      <c r="H541" s="220"/>
      <c r="I541" s="220"/>
      <c r="J541" s="220"/>
      <c r="K541" s="220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</row>
    <row r="542" spans="1:49" s="207" customFormat="1" x14ac:dyDescent="0.25">
      <c r="A542" s="47"/>
      <c r="B542" s="47"/>
      <c r="C542" s="47"/>
      <c r="D542" s="208"/>
      <c r="E542" s="220"/>
      <c r="F542" s="220"/>
      <c r="G542" s="220"/>
      <c r="H542" s="220"/>
      <c r="I542" s="220"/>
      <c r="J542" s="220"/>
      <c r="K542" s="220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</row>
    <row r="543" spans="1:49" s="207" customFormat="1" x14ac:dyDescent="0.25">
      <c r="A543" s="47"/>
      <c r="B543" s="47"/>
      <c r="C543" s="47"/>
      <c r="D543" s="208"/>
      <c r="E543" s="220"/>
      <c r="F543" s="220"/>
      <c r="G543" s="220"/>
      <c r="H543" s="220"/>
      <c r="I543" s="220"/>
      <c r="J543" s="220"/>
      <c r="K543" s="220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</row>
    <row r="544" spans="1:49" s="207" customFormat="1" x14ac:dyDescent="0.25">
      <c r="A544" s="47"/>
      <c r="B544" s="47"/>
      <c r="C544" s="47"/>
      <c r="D544" s="208"/>
      <c r="E544" s="220"/>
      <c r="F544" s="220"/>
      <c r="G544" s="220"/>
      <c r="H544" s="220"/>
      <c r="I544" s="220"/>
      <c r="J544" s="220"/>
      <c r="K544" s="220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</row>
    <row r="545" spans="1:49" s="207" customFormat="1" x14ac:dyDescent="0.25">
      <c r="A545" s="47"/>
      <c r="B545" s="47"/>
      <c r="C545" s="47"/>
      <c r="D545" s="208"/>
      <c r="E545" s="220"/>
      <c r="F545" s="220"/>
      <c r="G545" s="220"/>
      <c r="H545" s="220"/>
      <c r="I545" s="220"/>
      <c r="J545" s="220"/>
      <c r="K545" s="220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</row>
    <row r="546" spans="1:49" s="207" customFormat="1" x14ac:dyDescent="0.25">
      <c r="A546" s="47"/>
      <c r="B546" s="47"/>
      <c r="C546" s="47"/>
      <c r="D546" s="208"/>
      <c r="E546" s="220"/>
      <c r="F546" s="220"/>
      <c r="G546" s="220"/>
      <c r="H546" s="220"/>
      <c r="I546" s="220"/>
      <c r="J546" s="220"/>
      <c r="K546" s="220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</row>
    <row r="547" spans="1:49" s="207" customFormat="1" x14ac:dyDescent="0.25">
      <c r="A547" s="47"/>
      <c r="B547" s="47"/>
      <c r="C547" s="47"/>
      <c r="D547" s="208"/>
      <c r="E547" s="220"/>
      <c r="F547" s="220"/>
      <c r="G547" s="220"/>
      <c r="H547" s="220"/>
      <c r="I547" s="220"/>
      <c r="J547" s="220"/>
      <c r="K547" s="220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</row>
    <row r="548" spans="1:49" s="207" customFormat="1" x14ac:dyDescent="0.25">
      <c r="A548" s="47"/>
      <c r="B548" s="47"/>
      <c r="C548" s="47"/>
      <c r="D548" s="208"/>
      <c r="E548" s="220"/>
      <c r="F548" s="220"/>
      <c r="G548" s="220"/>
      <c r="H548" s="220"/>
      <c r="I548" s="220"/>
      <c r="J548" s="220"/>
      <c r="K548" s="220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</row>
    <row r="549" spans="1:49" s="207" customFormat="1" x14ac:dyDescent="0.25">
      <c r="A549" s="47"/>
      <c r="B549" s="47"/>
      <c r="C549" s="47"/>
      <c r="D549" s="208"/>
      <c r="E549" s="220"/>
      <c r="F549" s="220"/>
      <c r="G549" s="220"/>
      <c r="H549" s="220"/>
      <c r="I549" s="220"/>
      <c r="J549" s="220"/>
      <c r="K549" s="220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</row>
    <row r="550" spans="1:49" s="207" customFormat="1" x14ac:dyDescent="0.25">
      <c r="A550" s="47"/>
      <c r="B550" s="47"/>
      <c r="C550" s="47"/>
      <c r="D550" s="208"/>
      <c r="E550" s="220"/>
      <c r="F550" s="220"/>
      <c r="G550" s="220"/>
      <c r="H550" s="220"/>
      <c r="I550" s="220"/>
      <c r="J550" s="220"/>
      <c r="K550" s="220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</row>
    <row r="551" spans="1:49" s="207" customFormat="1" x14ac:dyDescent="0.25">
      <c r="A551" s="47"/>
      <c r="B551" s="47"/>
      <c r="C551" s="47"/>
      <c r="D551" s="208"/>
      <c r="E551" s="220"/>
      <c r="F551" s="220"/>
      <c r="G551" s="220"/>
      <c r="H551" s="220"/>
      <c r="I551" s="220"/>
      <c r="J551" s="220"/>
      <c r="K551" s="220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</row>
    <row r="552" spans="1:49" s="207" customFormat="1" x14ac:dyDescent="0.25">
      <c r="A552" s="47"/>
      <c r="B552" s="47"/>
      <c r="C552" s="47"/>
      <c r="D552" s="208"/>
      <c r="E552" s="220"/>
      <c r="F552" s="220"/>
      <c r="G552" s="220"/>
      <c r="H552" s="220"/>
      <c r="I552" s="220"/>
      <c r="J552" s="220"/>
      <c r="K552" s="220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</row>
    <row r="553" spans="1:49" s="207" customFormat="1" x14ac:dyDescent="0.25">
      <c r="A553" s="47"/>
      <c r="B553" s="47"/>
      <c r="C553" s="47"/>
      <c r="D553" s="208"/>
      <c r="E553" s="220"/>
      <c r="F553" s="220"/>
      <c r="G553" s="220"/>
      <c r="H553" s="220"/>
      <c r="I553" s="220"/>
      <c r="J553" s="220"/>
      <c r="K553" s="220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</row>
    <row r="554" spans="1:49" s="207" customFormat="1" x14ac:dyDescent="0.25">
      <c r="A554" s="47"/>
      <c r="B554" s="47"/>
      <c r="C554" s="47"/>
      <c r="D554" s="208"/>
      <c r="E554" s="220"/>
      <c r="F554" s="220"/>
      <c r="G554" s="220"/>
      <c r="H554" s="220"/>
      <c r="I554" s="220"/>
      <c r="J554" s="220"/>
      <c r="K554" s="220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</row>
    <row r="555" spans="1:49" s="207" customFormat="1" x14ac:dyDescent="0.25">
      <c r="A555" s="47"/>
      <c r="B555" s="47"/>
      <c r="C555" s="47"/>
      <c r="D555" s="208"/>
      <c r="E555" s="220"/>
      <c r="F555" s="220"/>
      <c r="G555" s="220"/>
      <c r="H555" s="220"/>
      <c r="I555" s="220"/>
      <c r="J555" s="220"/>
      <c r="K555" s="220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</row>
    <row r="556" spans="1:49" s="207" customFormat="1" x14ac:dyDescent="0.25">
      <c r="A556" s="47"/>
      <c r="B556" s="47"/>
      <c r="C556" s="47"/>
      <c r="D556" s="208"/>
      <c r="E556" s="220"/>
      <c r="F556" s="220"/>
      <c r="G556" s="220"/>
      <c r="H556" s="220"/>
      <c r="I556" s="220"/>
      <c r="J556" s="220"/>
      <c r="K556" s="220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</row>
    <row r="557" spans="1:49" s="207" customFormat="1" x14ac:dyDescent="0.25">
      <c r="A557" s="47"/>
      <c r="B557" s="47"/>
      <c r="C557" s="47"/>
      <c r="D557" s="208"/>
      <c r="E557" s="220"/>
      <c r="F557" s="220"/>
      <c r="G557" s="220"/>
      <c r="H557" s="220"/>
      <c r="I557" s="220"/>
      <c r="J557" s="220"/>
      <c r="K557" s="220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</row>
    <row r="558" spans="1:49" s="207" customFormat="1" x14ac:dyDescent="0.25">
      <c r="A558" s="47"/>
      <c r="B558" s="47"/>
      <c r="C558" s="47"/>
      <c r="D558" s="208"/>
      <c r="E558" s="220"/>
      <c r="F558" s="220"/>
      <c r="G558" s="220"/>
      <c r="H558" s="220"/>
      <c r="I558" s="220"/>
      <c r="J558" s="220"/>
      <c r="K558" s="220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</row>
    <row r="559" spans="1:49" s="207" customFormat="1" x14ac:dyDescent="0.25">
      <c r="A559" s="47"/>
      <c r="B559" s="47"/>
      <c r="C559" s="47"/>
      <c r="D559" s="208"/>
      <c r="E559" s="220"/>
      <c r="F559" s="220"/>
      <c r="G559" s="220"/>
      <c r="H559" s="220"/>
      <c r="I559" s="220"/>
      <c r="J559" s="220"/>
      <c r="K559" s="220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</row>
    <row r="560" spans="1:49" s="207" customFormat="1" x14ac:dyDescent="0.25">
      <c r="A560" s="47"/>
      <c r="B560" s="47"/>
      <c r="C560" s="47"/>
      <c r="D560" s="208"/>
      <c r="E560" s="220"/>
      <c r="F560" s="220"/>
      <c r="G560" s="220"/>
      <c r="H560" s="220"/>
      <c r="I560" s="220"/>
      <c r="J560" s="220"/>
      <c r="K560" s="220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</row>
    <row r="561" spans="1:49" s="207" customFormat="1" x14ac:dyDescent="0.25">
      <c r="A561" s="47"/>
      <c r="B561" s="47"/>
      <c r="C561" s="47"/>
      <c r="D561" s="208"/>
      <c r="E561" s="220"/>
      <c r="F561" s="220"/>
      <c r="G561" s="220"/>
      <c r="H561" s="220"/>
      <c r="I561" s="220"/>
      <c r="J561" s="220"/>
      <c r="K561" s="220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</row>
    <row r="562" spans="1:49" s="207" customFormat="1" x14ac:dyDescent="0.25">
      <c r="A562" s="47"/>
      <c r="B562" s="47"/>
      <c r="C562" s="47"/>
      <c r="D562" s="208"/>
      <c r="E562" s="220"/>
      <c r="F562" s="220"/>
      <c r="G562" s="220"/>
      <c r="H562" s="220"/>
      <c r="I562" s="220"/>
      <c r="J562" s="220"/>
      <c r="K562" s="220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</row>
    <row r="563" spans="1:49" s="207" customFormat="1" x14ac:dyDescent="0.25">
      <c r="A563" s="47"/>
      <c r="B563" s="47"/>
      <c r="C563" s="47"/>
      <c r="D563" s="208"/>
      <c r="E563" s="220"/>
      <c r="F563" s="220"/>
      <c r="G563" s="220"/>
      <c r="H563" s="220"/>
      <c r="I563" s="220"/>
      <c r="J563" s="220"/>
      <c r="K563" s="220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</row>
    <row r="564" spans="1:49" s="207" customFormat="1" x14ac:dyDescent="0.25">
      <c r="A564" s="47"/>
      <c r="B564" s="47"/>
      <c r="C564" s="47"/>
      <c r="D564" s="208"/>
      <c r="E564" s="220"/>
      <c r="F564" s="220"/>
      <c r="G564" s="220"/>
      <c r="H564" s="220"/>
      <c r="I564" s="220"/>
      <c r="J564" s="220"/>
      <c r="K564" s="220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</row>
    <row r="565" spans="1:49" s="207" customFormat="1" x14ac:dyDescent="0.25">
      <c r="A565" s="47"/>
      <c r="B565" s="47"/>
      <c r="C565" s="47"/>
      <c r="D565" s="208"/>
      <c r="E565" s="220"/>
      <c r="F565" s="220"/>
      <c r="G565" s="220"/>
      <c r="H565" s="220"/>
      <c r="I565" s="220"/>
      <c r="J565" s="220"/>
      <c r="K565" s="220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</row>
    <row r="566" spans="1:49" s="207" customFormat="1" x14ac:dyDescent="0.25">
      <c r="A566" s="47"/>
      <c r="B566" s="47"/>
      <c r="C566" s="47"/>
      <c r="D566" s="208"/>
      <c r="E566" s="220"/>
      <c r="F566" s="220"/>
      <c r="G566" s="220"/>
      <c r="H566" s="220"/>
      <c r="I566" s="220"/>
      <c r="J566" s="220"/>
      <c r="K566" s="220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</row>
    <row r="567" spans="1:49" s="207" customFormat="1" x14ac:dyDescent="0.25">
      <c r="A567" s="47"/>
      <c r="B567" s="47"/>
      <c r="C567" s="47"/>
      <c r="D567" s="208"/>
      <c r="E567" s="220"/>
      <c r="F567" s="220"/>
      <c r="G567" s="220"/>
      <c r="H567" s="220"/>
      <c r="I567" s="220"/>
      <c r="J567" s="220"/>
      <c r="K567" s="220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</row>
    <row r="568" spans="1:49" s="207" customFormat="1" x14ac:dyDescent="0.25">
      <c r="A568" s="47"/>
      <c r="B568" s="47"/>
      <c r="C568" s="47"/>
      <c r="D568" s="208"/>
      <c r="E568" s="220"/>
      <c r="F568" s="220"/>
      <c r="G568" s="220"/>
      <c r="H568" s="220"/>
      <c r="I568" s="220"/>
      <c r="J568" s="220"/>
      <c r="K568" s="220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</row>
    <row r="569" spans="1:49" s="207" customFormat="1" x14ac:dyDescent="0.25">
      <c r="A569" s="47"/>
      <c r="B569" s="47"/>
      <c r="C569" s="47"/>
      <c r="D569" s="208"/>
      <c r="E569" s="220"/>
      <c r="F569" s="220"/>
      <c r="G569" s="220"/>
      <c r="H569" s="220"/>
      <c r="I569" s="220"/>
      <c r="J569" s="220"/>
      <c r="K569" s="220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</row>
    <row r="570" spans="1:49" s="207" customFormat="1" x14ac:dyDescent="0.25">
      <c r="A570" s="47"/>
      <c r="B570" s="47"/>
      <c r="C570" s="47"/>
      <c r="D570" s="208"/>
      <c r="E570" s="220"/>
      <c r="F570" s="220"/>
      <c r="G570" s="220"/>
      <c r="H570" s="220"/>
      <c r="I570" s="220"/>
      <c r="J570" s="220"/>
      <c r="K570" s="220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</row>
    <row r="571" spans="1:49" s="207" customFormat="1" x14ac:dyDescent="0.25">
      <c r="A571" s="47"/>
      <c r="B571" s="47"/>
      <c r="C571" s="47"/>
      <c r="D571" s="208"/>
      <c r="E571" s="220"/>
      <c r="F571" s="220"/>
      <c r="G571" s="220"/>
      <c r="H571" s="220"/>
      <c r="I571" s="220"/>
      <c r="J571" s="220"/>
      <c r="K571" s="220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</row>
    <row r="572" spans="1:49" s="207" customFormat="1" x14ac:dyDescent="0.25">
      <c r="A572" s="47"/>
      <c r="B572" s="47"/>
      <c r="C572" s="47"/>
      <c r="D572" s="208"/>
      <c r="E572" s="220"/>
      <c r="F572" s="220"/>
      <c r="G572" s="220"/>
      <c r="H572" s="220"/>
      <c r="I572" s="220"/>
      <c r="J572" s="220"/>
      <c r="K572" s="220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</row>
    <row r="573" spans="1:49" s="207" customFormat="1" x14ac:dyDescent="0.25">
      <c r="A573" s="47"/>
      <c r="B573" s="47"/>
      <c r="C573" s="47"/>
      <c r="D573" s="208"/>
      <c r="E573" s="220"/>
      <c r="F573" s="220"/>
      <c r="G573" s="220"/>
      <c r="H573" s="220"/>
      <c r="I573" s="220"/>
      <c r="J573" s="220"/>
      <c r="K573" s="220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</row>
    <row r="574" spans="1:49" s="207" customFormat="1" x14ac:dyDescent="0.25">
      <c r="A574" s="47"/>
      <c r="B574" s="47"/>
      <c r="C574" s="47"/>
      <c r="D574" s="208"/>
      <c r="E574" s="220"/>
      <c r="F574" s="220"/>
      <c r="G574" s="220"/>
      <c r="H574" s="220"/>
      <c r="I574" s="220"/>
      <c r="J574" s="220"/>
      <c r="K574" s="220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</row>
    <row r="575" spans="1:49" s="207" customFormat="1" x14ac:dyDescent="0.25">
      <c r="A575" s="47"/>
      <c r="B575" s="47"/>
      <c r="C575" s="47"/>
      <c r="D575" s="208"/>
      <c r="E575" s="220"/>
      <c r="F575" s="220"/>
      <c r="G575" s="220"/>
      <c r="H575" s="220"/>
      <c r="I575" s="220"/>
      <c r="J575" s="220"/>
      <c r="K575" s="220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</row>
    <row r="576" spans="1:49" s="207" customFormat="1" x14ac:dyDescent="0.25">
      <c r="A576" s="47"/>
      <c r="B576" s="47"/>
      <c r="C576" s="47"/>
      <c r="D576" s="208"/>
      <c r="E576" s="220"/>
      <c r="F576" s="220"/>
      <c r="G576" s="220"/>
      <c r="H576" s="220"/>
      <c r="I576" s="220"/>
      <c r="J576" s="220"/>
      <c r="K576" s="220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</row>
    <row r="577" spans="1:49" s="207" customFormat="1" x14ac:dyDescent="0.25">
      <c r="A577" s="47"/>
      <c r="B577" s="47"/>
      <c r="C577" s="47"/>
      <c r="D577" s="208"/>
      <c r="E577" s="220"/>
      <c r="F577" s="220"/>
      <c r="G577" s="220"/>
      <c r="H577" s="220"/>
      <c r="I577" s="220"/>
      <c r="J577" s="220"/>
      <c r="K577" s="220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</row>
    <row r="578" spans="1:49" s="207" customFormat="1" x14ac:dyDescent="0.25">
      <c r="A578" s="47"/>
      <c r="B578" s="47"/>
      <c r="C578" s="47"/>
      <c r="D578" s="208"/>
      <c r="E578" s="220"/>
      <c r="F578" s="220"/>
      <c r="G578" s="220"/>
      <c r="H578" s="220"/>
      <c r="I578" s="220"/>
      <c r="J578" s="220"/>
      <c r="K578" s="220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</row>
    <row r="579" spans="1:49" s="207" customFormat="1" x14ac:dyDescent="0.25">
      <c r="A579" s="47"/>
      <c r="B579" s="47"/>
      <c r="C579" s="47"/>
      <c r="D579" s="208"/>
      <c r="E579" s="220"/>
      <c r="F579" s="220"/>
      <c r="G579" s="220"/>
      <c r="H579" s="220"/>
      <c r="I579" s="220"/>
      <c r="J579" s="220"/>
      <c r="K579" s="220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</row>
    <row r="580" spans="1:49" s="207" customFormat="1" x14ac:dyDescent="0.25">
      <c r="A580" s="47"/>
      <c r="B580" s="47"/>
      <c r="C580" s="47"/>
      <c r="D580" s="208"/>
      <c r="E580" s="220"/>
      <c r="F580" s="220"/>
      <c r="G580" s="220"/>
      <c r="H580" s="220"/>
      <c r="I580" s="220"/>
      <c r="J580" s="220"/>
      <c r="K580" s="220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</row>
    <row r="581" spans="1:49" s="207" customFormat="1" x14ac:dyDescent="0.25">
      <c r="A581" s="47"/>
      <c r="B581" s="47"/>
      <c r="C581" s="47"/>
      <c r="D581" s="208"/>
      <c r="E581" s="220"/>
      <c r="F581" s="220"/>
      <c r="G581" s="220"/>
      <c r="H581" s="220"/>
      <c r="I581" s="220"/>
      <c r="J581" s="220"/>
      <c r="K581" s="220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</row>
    <row r="582" spans="1:49" s="207" customFormat="1" x14ac:dyDescent="0.25">
      <c r="A582" s="47"/>
      <c r="B582" s="47"/>
      <c r="C582" s="47"/>
      <c r="D582" s="208"/>
      <c r="E582" s="220"/>
      <c r="F582" s="220"/>
      <c r="G582" s="220"/>
      <c r="H582" s="220"/>
      <c r="I582" s="220"/>
      <c r="J582" s="220"/>
      <c r="K582" s="220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</row>
    <row r="583" spans="1:49" s="207" customFormat="1" x14ac:dyDescent="0.25">
      <c r="A583" s="47"/>
      <c r="B583" s="47"/>
      <c r="C583" s="47"/>
      <c r="D583" s="208"/>
      <c r="E583" s="220"/>
      <c r="F583" s="220"/>
      <c r="G583" s="220"/>
      <c r="H583" s="220"/>
      <c r="I583" s="220"/>
      <c r="J583" s="220"/>
      <c r="K583" s="220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</row>
    <row r="584" spans="1:49" s="207" customFormat="1" x14ac:dyDescent="0.25">
      <c r="A584" s="47"/>
      <c r="B584" s="47"/>
      <c r="C584" s="47"/>
      <c r="D584" s="208"/>
      <c r="E584" s="220"/>
      <c r="F584" s="220"/>
      <c r="G584" s="220"/>
      <c r="H584" s="220"/>
      <c r="I584" s="220"/>
      <c r="J584" s="220"/>
      <c r="K584" s="220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</row>
    <row r="585" spans="1:49" s="207" customFormat="1" x14ac:dyDescent="0.25">
      <c r="A585" s="47"/>
      <c r="B585" s="47"/>
      <c r="C585" s="47"/>
      <c r="D585" s="208"/>
      <c r="E585" s="220"/>
      <c r="F585" s="220"/>
      <c r="G585" s="220"/>
      <c r="H585" s="220"/>
      <c r="I585" s="220"/>
      <c r="J585" s="220"/>
      <c r="K585" s="220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</row>
    <row r="586" spans="1:49" s="207" customFormat="1" x14ac:dyDescent="0.25">
      <c r="A586" s="47"/>
      <c r="B586" s="47"/>
      <c r="C586" s="47"/>
      <c r="D586" s="208"/>
      <c r="E586" s="220"/>
      <c r="F586" s="220"/>
      <c r="G586" s="220"/>
      <c r="H586" s="220"/>
      <c r="I586" s="220"/>
      <c r="J586" s="220"/>
      <c r="K586" s="220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</row>
    <row r="587" spans="1:49" s="207" customFormat="1" x14ac:dyDescent="0.25">
      <c r="A587" s="47"/>
      <c r="B587" s="47"/>
      <c r="C587" s="47"/>
      <c r="D587" s="208"/>
      <c r="E587" s="220"/>
      <c r="F587" s="220"/>
      <c r="G587" s="220"/>
      <c r="H587" s="220"/>
      <c r="I587" s="220"/>
      <c r="J587" s="220"/>
      <c r="K587" s="220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</row>
    <row r="588" spans="1:49" s="207" customFormat="1" x14ac:dyDescent="0.25">
      <c r="A588" s="47"/>
      <c r="B588" s="47"/>
      <c r="C588" s="47"/>
      <c r="D588" s="208"/>
      <c r="E588" s="220"/>
      <c r="F588" s="220"/>
      <c r="G588" s="220"/>
      <c r="H588" s="220"/>
      <c r="I588" s="220"/>
      <c r="J588" s="220"/>
      <c r="K588" s="220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</row>
    <row r="589" spans="1:49" s="207" customFormat="1" x14ac:dyDescent="0.25">
      <c r="A589" s="47"/>
      <c r="B589" s="47"/>
      <c r="C589" s="47"/>
      <c r="D589" s="208"/>
      <c r="E589" s="220"/>
      <c r="F589" s="220"/>
      <c r="G589" s="220"/>
      <c r="H589" s="220"/>
      <c r="I589" s="220"/>
      <c r="J589" s="220"/>
      <c r="K589" s="220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</row>
    <row r="590" spans="1:49" s="207" customFormat="1" x14ac:dyDescent="0.25">
      <c r="A590" s="47"/>
      <c r="B590" s="47"/>
      <c r="C590" s="47"/>
      <c r="D590" s="208"/>
      <c r="E590" s="220"/>
      <c r="F590" s="220"/>
      <c r="G590" s="220"/>
      <c r="H590" s="220"/>
      <c r="I590" s="220"/>
      <c r="J590" s="220"/>
      <c r="K590" s="220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</row>
    <row r="591" spans="1:49" s="207" customFormat="1" x14ac:dyDescent="0.25">
      <c r="A591" s="47"/>
      <c r="B591" s="47"/>
      <c r="C591" s="47"/>
      <c r="D591" s="208"/>
      <c r="E591" s="220"/>
      <c r="F591" s="220"/>
      <c r="G591" s="220"/>
      <c r="H591" s="220"/>
      <c r="I591" s="220"/>
      <c r="J591" s="220"/>
      <c r="K591" s="220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</row>
    <row r="592" spans="1:49" s="207" customFormat="1" x14ac:dyDescent="0.25">
      <c r="A592" s="47"/>
      <c r="B592" s="47"/>
      <c r="C592" s="47"/>
      <c r="D592" s="208"/>
      <c r="E592" s="220"/>
      <c r="F592" s="220"/>
      <c r="G592" s="220"/>
      <c r="H592" s="220"/>
      <c r="I592" s="220"/>
      <c r="J592" s="220"/>
      <c r="K592" s="220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</row>
    <row r="593" spans="1:49" s="207" customFormat="1" x14ac:dyDescent="0.25">
      <c r="A593" s="47"/>
      <c r="B593" s="47"/>
      <c r="C593" s="47"/>
      <c r="D593" s="208"/>
      <c r="E593" s="220"/>
      <c r="F593" s="220"/>
      <c r="G593" s="220"/>
      <c r="H593" s="220"/>
      <c r="I593" s="220"/>
      <c r="J593" s="220"/>
      <c r="K593" s="220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</row>
    <row r="594" spans="1:49" s="207" customFormat="1" x14ac:dyDescent="0.25">
      <c r="A594" s="47"/>
      <c r="B594" s="47"/>
      <c r="C594" s="47"/>
      <c r="D594" s="208"/>
      <c r="E594" s="220"/>
      <c r="F594" s="220"/>
      <c r="G594" s="220"/>
      <c r="H594" s="220"/>
      <c r="I594" s="220"/>
      <c r="J594" s="220"/>
      <c r="K594" s="220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</row>
    <row r="595" spans="1:49" s="207" customFormat="1" x14ac:dyDescent="0.25">
      <c r="A595" s="47"/>
      <c r="B595" s="47"/>
      <c r="C595" s="47"/>
      <c r="D595" s="208"/>
      <c r="E595" s="220"/>
      <c r="F595" s="220"/>
      <c r="G595" s="220"/>
      <c r="H595" s="220"/>
      <c r="I595" s="220"/>
      <c r="J595" s="220"/>
      <c r="K595" s="220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</row>
    <row r="596" spans="1:49" s="207" customFormat="1" x14ac:dyDescent="0.25">
      <c r="A596" s="47"/>
      <c r="B596" s="47"/>
      <c r="C596" s="47"/>
      <c r="D596" s="208"/>
      <c r="E596" s="220"/>
      <c r="F596" s="220"/>
      <c r="G596" s="220"/>
      <c r="H596" s="220"/>
      <c r="I596" s="220"/>
      <c r="J596" s="220"/>
      <c r="K596" s="220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</row>
    <row r="597" spans="1:49" s="207" customFormat="1" x14ac:dyDescent="0.25">
      <c r="A597" s="47"/>
      <c r="B597" s="47"/>
      <c r="C597" s="47"/>
      <c r="D597" s="208"/>
      <c r="E597" s="220"/>
      <c r="F597" s="220"/>
      <c r="G597" s="220"/>
      <c r="H597" s="220"/>
      <c r="I597" s="220"/>
      <c r="J597" s="220"/>
      <c r="K597" s="220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</row>
    <row r="598" spans="1:49" s="207" customFormat="1" x14ac:dyDescent="0.25">
      <c r="A598" s="47"/>
      <c r="B598" s="47"/>
      <c r="C598" s="47"/>
      <c r="D598" s="208"/>
      <c r="E598" s="220"/>
      <c r="F598" s="220"/>
      <c r="G598" s="220"/>
      <c r="H598" s="220"/>
      <c r="I598" s="220"/>
      <c r="J598" s="220"/>
      <c r="K598" s="220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</row>
    <row r="599" spans="1:49" s="207" customFormat="1" x14ac:dyDescent="0.25">
      <c r="A599" s="47"/>
      <c r="B599" s="47"/>
      <c r="C599" s="47"/>
      <c r="D599" s="208"/>
      <c r="E599" s="220"/>
      <c r="F599" s="220"/>
      <c r="G599" s="220"/>
      <c r="H599" s="220"/>
      <c r="I599" s="220"/>
      <c r="J599" s="220"/>
      <c r="K599" s="220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</row>
    <row r="600" spans="1:49" s="207" customFormat="1" x14ac:dyDescent="0.25">
      <c r="A600" s="47"/>
      <c r="B600" s="47"/>
      <c r="C600" s="47"/>
      <c r="D600" s="208"/>
      <c r="E600" s="220"/>
      <c r="F600" s="220"/>
      <c r="G600" s="220"/>
      <c r="H600" s="220"/>
      <c r="I600" s="220"/>
      <c r="J600" s="220"/>
      <c r="K600" s="220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</row>
    <row r="601" spans="1:49" s="207" customFormat="1" x14ac:dyDescent="0.25">
      <c r="A601" s="47"/>
      <c r="B601" s="47"/>
      <c r="C601" s="47"/>
      <c r="D601" s="208"/>
      <c r="E601" s="220"/>
      <c r="F601" s="220"/>
      <c r="G601" s="220"/>
      <c r="H601" s="220"/>
      <c r="I601" s="220"/>
      <c r="J601" s="220"/>
      <c r="K601" s="220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</row>
    <row r="602" spans="1:49" s="207" customFormat="1" x14ac:dyDescent="0.25">
      <c r="A602" s="47"/>
      <c r="B602" s="47"/>
      <c r="C602" s="47"/>
      <c r="D602" s="208"/>
      <c r="E602" s="220"/>
      <c r="F602" s="220"/>
      <c r="G602" s="220"/>
      <c r="H602" s="220"/>
      <c r="I602" s="220"/>
      <c r="J602" s="220"/>
      <c r="K602" s="220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</row>
    <row r="603" spans="1:49" s="207" customFormat="1" x14ac:dyDescent="0.25">
      <c r="A603" s="47"/>
      <c r="B603" s="47"/>
      <c r="C603" s="47"/>
      <c r="D603" s="208"/>
      <c r="E603" s="220"/>
      <c r="F603" s="220"/>
      <c r="G603" s="220"/>
      <c r="H603" s="220"/>
      <c r="I603" s="220"/>
      <c r="J603" s="220"/>
      <c r="K603" s="220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</row>
    <row r="604" spans="1:49" s="207" customFormat="1" x14ac:dyDescent="0.25">
      <c r="A604" s="47"/>
      <c r="B604" s="47"/>
      <c r="C604" s="47"/>
      <c r="D604" s="208"/>
      <c r="E604" s="220"/>
      <c r="F604" s="220"/>
      <c r="G604" s="220"/>
      <c r="H604" s="220"/>
      <c r="I604" s="220"/>
      <c r="J604" s="220"/>
      <c r="K604" s="220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</row>
    <row r="605" spans="1:49" s="207" customFormat="1" x14ac:dyDescent="0.25">
      <c r="A605" s="47"/>
      <c r="B605" s="47"/>
      <c r="C605" s="47"/>
      <c r="D605" s="208"/>
      <c r="E605" s="220"/>
      <c r="F605" s="220"/>
      <c r="G605" s="220"/>
      <c r="H605" s="220"/>
      <c r="I605" s="220"/>
      <c r="J605" s="220"/>
      <c r="K605" s="220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</row>
    <row r="606" spans="1:49" s="207" customFormat="1" x14ac:dyDescent="0.25">
      <c r="A606" s="47"/>
      <c r="B606" s="47"/>
      <c r="C606" s="47"/>
      <c r="D606" s="208"/>
      <c r="E606" s="220"/>
      <c r="F606" s="220"/>
      <c r="G606" s="220"/>
      <c r="H606" s="220"/>
      <c r="I606" s="220"/>
      <c r="J606" s="220"/>
      <c r="K606" s="220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</row>
    <row r="607" spans="1:49" s="207" customFormat="1" x14ac:dyDescent="0.25">
      <c r="A607" s="47"/>
      <c r="B607" s="47"/>
      <c r="C607" s="47"/>
      <c r="D607" s="208"/>
      <c r="E607" s="220"/>
      <c r="F607" s="220"/>
      <c r="G607" s="220"/>
      <c r="H607" s="220"/>
      <c r="I607" s="220"/>
      <c r="J607" s="220"/>
      <c r="K607" s="220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</row>
    <row r="608" spans="1:49" s="207" customFormat="1" x14ac:dyDescent="0.25">
      <c r="A608" s="47"/>
      <c r="B608" s="47"/>
      <c r="C608" s="47"/>
      <c r="D608" s="208"/>
      <c r="E608" s="220"/>
      <c r="F608" s="220"/>
      <c r="G608" s="220"/>
      <c r="H608" s="220"/>
      <c r="I608" s="220"/>
      <c r="J608" s="220"/>
      <c r="K608" s="220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</row>
    <row r="609" spans="1:49" s="207" customFormat="1" x14ac:dyDescent="0.25">
      <c r="A609" s="47"/>
      <c r="B609" s="47"/>
      <c r="C609" s="47"/>
      <c r="D609" s="208"/>
      <c r="E609" s="220"/>
      <c r="F609" s="220"/>
      <c r="G609" s="220"/>
      <c r="H609" s="220"/>
      <c r="I609" s="220"/>
      <c r="J609" s="220"/>
      <c r="K609" s="220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</row>
    <row r="610" spans="1:49" s="207" customFormat="1" x14ac:dyDescent="0.25">
      <c r="A610" s="47"/>
      <c r="B610" s="47"/>
      <c r="C610" s="47"/>
      <c r="D610" s="208"/>
      <c r="E610" s="220"/>
      <c r="F610" s="220"/>
      <c r="G610" s="220"/>
      <c r="H610" s="220"/>
      <c r="I610" s="220"/>
      <c r="J610" s="220"/>
      <c r="K610" s="220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</row>
    <row r="611" spans="1:49" s="207" customFormat="1" x14ac:dyDescent="0.25">
      <c r="A611" s="47"/>
      <c r="B611" s="47"/>
      <c r="C611" s="47"/>
      <c r="D611" s="208"/>
      <c r="E611" s="220"/>
      <c r="F611" s="220"/>
      <c r="G611" s="220"/>
      <c r="H611" s="220"/>
      <c r="I611" s="220"/>
      <c r="J611" s="220"/>
      <c r="K611" s="220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</row>
    <row r="612" spans="1:49" s="207" customFormat="1" x14ac:dyDescent="0.25">
      <c r="A612" s="47"/>
      <c r="B612" s="47"/>
      <c r="C612" s="47"/>
      <c r="D612" s="208"/>
      <c r="E612" s="220"/>
      <c r="F612" s="220"/>
      <c r="G612" s="220"/>
      <c r="H612" s="220"/>
      <c r="I612" s="220"/>
      <c r="J612" s="220"/>
      <c r="K612" s="220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</row>
    <row r="613" spans="1:49" s="207" customFormat="1" x14ac:dyDescent="0.25">
      <c r="A613" s="47"/>
      <c r="B613" s="47"/>
      <c r="C613" s="47"/>
      <c r="D613" s="208"/>
      <c r="E613" s="220"/>
      <c r="F613" s="220"/>
      <c r="G613" s="220"/>
      <c r="H613" s="220"/>
      <c r="I613" s="220"/>
      <c r="J613" s="220"/>
      <c r="K613" s="220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</row>
    <row r="614" spans="1:49" s="207" customFormat="1" x14ac:dyDescent="0.25">
      <c r="A614" s="47"/>
      <c r="B614" s="47"/>
      <c r="C614" s="47"/>
      <c r="D614" s="208"/>
      <c r="E614" s="220"/>
      <c r="F614" s="220"/>
      <c r="G614" s="220"/>
      <c r="H614" s="220"/>
      <c r="I614" s="220"/>
      <c r="J614" s="220"/>
      <c r="K614" s="220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</row>
    <row r="615" spans="1:49" s="207" customFormat="1" x14ac:dyDescent="0.25">
      <c r="A615" s="47"/>
      <c r="B615" s="47"/>
      <c r="C615" s="47"/>
      <c r="D615" s="208"/>
      <c r="E615" s="220"/>
      <c r="F615" s="220"/>
      <c r="G615" s="220"/>
      <c r="H615" s="220"/>
      <c r="I615" s="220"/>
      <c r="J615" s="220"/>
      <c r="K615" s="220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</row>
    <row r="616" spans="1:49" s="207" customFormat="1" x14ac:dyDescent="0.25">
      <c r="A616" s="47"/>
      <c r="B616" s="47"/>
      <c r="C616" s="47"/>
      <c r="D616" s="208"/>
      <c r="E616" s="220"/>
      <c r="F616" s="220"/>
      <c r="G616" s="220"/>
      <c r="H616" s="220"/>
      <c r="I616" s="220"/>
      <c r="J616" s="220"/>
      <c r="K616" s="220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</row>
    <row r="617" spans="1:49" s="207" customFormat="1" x14ac:dyDescent="0.25">
      <c r="A617" s="47"/>
      <c r="B617" s="47"/>
      <c r="C617" s="47"/>
      <c r="D617" s="208"/>
      <c r="E617" s="220"/>
      <c r="F617" s="220"/>
      <c r="G617" s="220"/>
      <c r="H617" s="220"/>
      <c r="I617" s="220"/>
      <c r="J617" s="220"/>
      <c r="K617" s="220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</row>
    <row r="618" spans="1:49" s="207" customFormat="1" x14ac:dyDescent="0.25">
      <c r="A618" s="47"/>
      <c r="B618" s="47"/>
      <c r="C618" s="47"/>
      <c r="D618" s="208"/>
      <c r="E618" s="220"/>
      <c r="F618" s="220"/>
      <c r="G618" s="220"/>
      <c r="H618" s="220"/>
      <c r="I618" s="220"/>
      <c r="J618" s="220"/>
      <c r="K618" s="220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</row>
    <row r="619" spans="1:49" s="207" customFormat="1" x14ac:dyDescent="0.25">
      <c r="A619" s="47"/>
      <c r="B619" s="47"/>
      <c r="C619" s="47"/>
      <c r="D619" s="208"/>
      <c r="E619" s="220"/>
      <c r="F619" s="220"/>
      <c r="G619" s="220"/>
      <c r="H619" s="220"/>
      <c r="I619" s="220"/>
      <c r="J619" s="220"/>
      <c r="K619" s="220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</row>
    <row r="620" spans="1:49" s="207" customFormat="1" x14ac:dyDescent="0.25">
      <c r="A620" s="47"/>
      <c r="B620" s="47"/>
      <c r="C620" s="47"/>
      <c r="D620" s="208"/>
      <c r="E620" s="220"/>
      <c r="F620" s="220"/>
      <c r="G620" s="220"/>
      <c r="H620" s="220"/>
      <c r="I620" s="220"/>
      <c r="J620" s="220"/>
      <c r="K620" s="220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</row>
    <row r="621" spans="1:49" s="207" customFormat="1" x14ac:dyDescent="0.25">
      <c r="A621" s="47"/>
      <c r="B621" s="47"/>
      <c r="C621" s="47"/>
      <c r="D621" s="208"/>
      <c r="E621" s="220"/>
      <c r="F621" s="220"/>
      <c r="G621" s="220"/>
      <c r="H621" s="220"/>
      <c r="I621" s="220"/>
      <c r="J621" s="220"/>
      <c r="K621" s="220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</row>
    <row r="622" spans="1:49" s="207" customFormat="1" x14ac:dyDescent="0.25">
      <c r="A622" s="47"/>
      <c r="B622" s="47"/>
      <c r="C622" s="47"/>
      <c r="D622" s="208"/>
      <c r="E622" s="220"/>
      <c r="F622" s="220"/>
      <c r="G622" s="220"/>
      <c r="H622" s="220"/>
      <c r="I622" s="220"/>
      <c r="J622" s="220"/>
      <c r="K622" s="220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</row>
    <row r="623" spans="1:49" s="207" customFormat="1" x14ac:dyDescent="0.25">
      <c r="A623" s="47"/>
      <c r="B623" s="47"/>
      <c r="C623" s="47"/>
      <c r="D623" s="208"/>
      <c r="E623" s="220"/>
      <c r="F623" s="220"/>
      <c r="G623" s="220"/>
      <c r="H623" s="220"/>
      <c r="I623" s="220"/>
      <c r="J623" s="220"/>
      <c r="K623" s="220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</row>
    <row r="624" spans="1:49" s="207" customFormat="1" x14ac:dyDescent="0.25">
      <c r="A624" s="47"/>
      <c r="B624" s="47"/>
      <c r="C624" s="47"/>
      <c r="D624" s="208"/>
      <c r="E624" s="220"/>
      <c r="F624" s="220"/>
      <c r="G624" s="220"/>
      <c r="H624" s="220"/>
      <c r="I624" s="220"/>
      <c r="J624" s="220"/>
      <c r="K624" s="220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</row>
    <row r="625" spans="1:49" s="207" customFormat="1" x14ac:dyDescent="0.25">
      <c r="A625" s="47"/>
      <c r="B625" s="47"/>
      <c r="C625" s="47"/>
      <c r="D625" s="208"/>
      <c r="E625" s="220"/>
      <c r="F625" s="220"/>
      <c r="G625" s="220"/>
      <c r="H625" s="220"/>
      <c r="I625" s="220"/>
      <c r="J625" s="220"/>
      <c r="K625" s="220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</row>
    <row r="626" spans="1:49" s="207" customFormat="1" x14ac:dyDescent="0.25">
      <c r="A626" s="47"/>
      <c r="B626" s="47"/>
      <c r="C626" s="47"/>
      <c r="D626" s="208"/>
      <c r="E626" s="220"/>
      <c r="F626" s="220"/>
      <c r="G626" s="220"/>
      <c r="H626" s="220"/>
      <c r="I626" s="220"/>
      <c r="J626" s="220"/>
      <c r="K626" s="220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</row>
    <row r="627" spans="1:49" s="207" customFormat="1" x14ac:dyDescent="0.25">
      <c r="A627" s="47"/>
      <c r="B627" s="47"/>
      <c r="C627" s="47"/>
      <c r="D627" s="208"/>
      <c r="E627" s="220"/>
      <c r="F627" s="220"/>
      <c r="G627" s="220"/>
      <c r="H627" s="220"/>
      <c r="I627" s="220"/>
      <c r="J627" s="220"/>
      <c r="K627" s="220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</row>
    <row r="628" spans="1:49" s="207" customFormat="1" x14ac:dyDescent="0.25">
      <c r="A628" s="47"/>
      <c r="B628" s="47"/>
      <c r="C628" s="47"/>
      <c r="D628" s="208"/>
      <c r="E628" s="220"/>
      <c r="F628" s="220"/>
      <c r="G628" s="220"/>
      <c r="H628" s="220"/>
      <c r="I628" s="220"/>
      <c r="J628" s="220"/>
      <c r="K628" s="220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</row>
    <row r="629" spans="1:49" s="207" customFormat="1" x14ac:dyDescent="0.25">
      <c r="A629" s="47"/>
      <c r="B629" s="47"/>
      <c r="C629" s="47"/>
      <c r="D629" s="208"/>
      <c r="E629" s="220"/>
      <c r="F629" s="220"/>
      <c r="G629" s="220"/>
      <c r="H629" s="220"/>
      <c r="I629" s="220"/>
      <c r="J629" s="220"/>
      <c r="K629" s="220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</row>
    <row r="630" spans="1:49" s="207" customFormat="1" x14ac:dyDescent="0.25">
      <c r="A630" s="47"/>
      <c r="B630" s="47"/>
      <c r="C630" s="47"/>
      <c r="D630" s="208"/>
      <c r="E630" s="220"/>
      <c r="F630" s="220"/>
      <c r="G630" s="220"/>
      <c r="H630" s="220"/>
      <c r="I630" s="220"/>
      <c r="J630" s="220"/>
      <c r="K630" s="220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</row>
    <row r="631" spans="1:49" s="207" customFormat="1" x14ac:dyDescent="0.25">
      <c r="A631" s="47"/>
      <c r="B631" s="47"/>
      <c r="C631" s="47"/>
      <c r="D631" s="208"/>
      <c r="E631" s="220"/>
      <c r="F631" s="220"/>
      <c r="G631" s="220"/>
      <c r="H631" s="220"/>
      <c r="I631" s="220"/>
      <c r="J631" s="220"/>
      <c r="K631" s="220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</row>
    <row r="632" spans="1:49" s="207" customFormat="1" x14ac:dyDescent="0.25">
      <c r="A632" s="47"/>
      <c r="B632" s="47"/>
      <c r="C632" s="47"/>
      <c r="D632" s="208"/>
      <c r="E632" s="220"/>
      <c r="F632" s="220"/>
      <c r="G632" s="220"/>
      <c r="H632" s="220"/>
      <c r="I632" s="220"/>
      <c r="J632" s="220"/>
      <c r="K632" s="220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</row>
    <row r="633" spans="1:49" s="207" customFormat="1" x14ac:dyDescent="0.25">
      <c r="A633" s="47"/>
      <c r="B633" s="47"/>
      <c r="C633" s="47"/>
      <c r="D633" s="208"/>
      <c r="E633" s="220"/>
      <c r="F633" s="220"/>
      <c r="G633" s="220"/>
      <c r="H633" s="220"/>
      <c r="I633" s="220"/>
      <c r="J633" s="220"/>
      <c r="K633" s="220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</row>
    <row r="634" spans="1:49" s="207" customFormat="1" x14ac:dyDescent="0.25">
      <c r="A634" s="47"/>
      <c r="B634" s="47"/>
      <c r="C634" s="47"/>
      <c r="D634" s="208"/>
      <c r="E634" s="220"/>
      <c r="F634" s="220"/>
      <c r="G634" s="220"/>
      <c r="H634" s="220"/>
      <c r="I634" s="220"/>
      <c r="J634" s="220"/>
      <c r="K634" s="220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</row>
    <row r="635" spans="1:49" s="207" customFormat="1" x14ac:dyDescent="0.25">
      <c r="A635" s="47"/>
      <c r="B635" s="47"/>
      <c r="C635" s="47"/>
      <c r="D635" s="208"/>
      <c r="E635" s="220"/>
      <c r="F635" s="220"/>
      <c r="G635" s="220"/>
      <c r="H635" s="220"/>
      <c r="I635" s="220"/>
      <c r="J635" s="220"/>
      <c r="K635" s="220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</row>
    <row r="636" spans="1:49" s="207" customFormat="1" x14ac:dyDescent="0.25">
      <c r="A636" s="47"/>
      <c r="B636" s="47"/>
      <c r="C636" s="47"/>
      <c r="D636" s="208"/>
      <c r="E636" s="220"/>
      <c r="F636" s="220"/>
      <c r="G636" s="220"/>
      <c r="H636" s="220"/>
      <c r="I636" s="220"/>
      <c r="J636" s="220"/>
      <c r="K636" s="220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</row>
    <row r="637" spans="1:49" s="207" customFormat="1" x14ac:dyDescent="0.25">
      <c r="A637" s="47"/>
      <c r="B637" s="47"/>
      <c r="C637" s="47"/>
      <c r="D637" s="208"/>
      <c r="E637" s="220"/>
      <c r="F637" s="220"/>
      <c r="G637" s="220"/>
      <c r="H637" s="220"/>
      <c r="I637" s="220"/>
      <c r="J637" s="220"/>
      <c r="K637" s="220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</row>
    <row r="638" spans="1:49" s="207" customFormat="1" x14ac:dyDescent="0.25">
      <c r="A638" s="47"/>
      <c r="B638" s="47"/>
      <c r="C638" s="47"/>
      <c r="D638" s="208"/>
      <c r="E638" s="220"/>
      <c r="F638" s="220"/>
      <c r="G638" s="220"/>
      <c r="H638" s="220"/>
      <c r="I638" s="220"/>
      <c r="J638" s="220"/>
      <c r="K638" s="220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</row>
    <row r="639" spans="1:49" s="207" customFormat="1" x14ac:dyDescent="0.25">
      <c r="A639" s="47"/>
      <c r="B639" s="47"/>
      <c r="C639" s="47"/>
      <c r="D639" s="208"/>
      <c r="E639" s="220"/>
      <c r="F639" s="220"/>
      <c r="G639" s="220"/>
      <c r="H639" s="220"/>
      <c r="I639" s="220"/>
      <c r="J639" s="220"/>
      <c r="K639" s="220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</row>
    <row r="640" spans="1:49" s="207" customFormat="1" x14ac:dyDescent="0.25">
      <c r="A640" s="47"/>
      <c r="B640" s="47"/>
      <c r="C640" s="47"/>
      <c r="D640" s="208"/>
      <c r="E640" s="220"/>
      <c r="F640" s="220"/>
      <c r="G640" s="220"/>
      <c r="H640" s="220"/>
      <c r="I640" s="220"/>
      <c r="J640" s="220"/>
      <c r="K640" s="220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</row>
    <row r="641" spans="1:49" s="207" customFormat="1" x14ac:dyDescent="0.25">
      <c r="A641" s="47"/>
      <c r="B641" s="47"/>
      <c r="C641" s="47"/>
      <c r="D641" s="208"/>
      <c r="E641" s="220"/>
      <c r="F641" s="220"/>
      <c r="G641" s="220"/>
      <c r="H641" s="220"/>
      <c r="I641" s="220"/>
      <c r="J641" s="220"/>
      <c r="K641" s="220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</row>
    <row r="642" spans="1:49" s="207" customFormat="1" x14ac:dyDescent="0.25">
      <c r="A642" s="47"/>
      <c r="B642" s="47"/>
      <c r="C642" s="47"/>
      <c r="D642" s="208"/>
      <c r="E642" s="220"/>
      <c r="F642" s="220"/>
      <c r="G642" s="220"/>
      <c r="H642" s="220"/>
      <c r="I642" s="220"/>
      <c r="J642" s="220"/>
      <c r="K642" s="220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</row>
    <row r="643" spans="1:49" s="207" customFormat="1" x14ac:dyDescent="0.25">
      <c r="A643" s="47"/>
      <c r="B643" s="47"/>
      <c r="C643" s="47"/>
      <c r="D643" s="208"/>
      <c r="E643" s="220"/>
      <c r="F643" s="220"/>
      <c r="G643" s="220"/>
      <c r="H643" s="220"/>
      <c r="I643" s="220"/>
      <c r="J643" s="220"/>
      <c r="K643" s="220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</row>
    <row r="644" spans="1:49" s="207" customFormat="1" x14ac:dyDescent="0.25">
      <c r="A644" s="47"/>
      <c r="B644" s="47"/>
      <c r="C644" s="47"/>
      <c r="D644" s="208"/>
      <c r="E644" s="220"/>
      <c r="F644" s="220"/>
      <c r="G644" s="220"/>
      <c r="H644" s="220"/>
      <c r="I644" s="220"/>
      <c r="J644" s="220"/>
      <c r="K644" s="220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</row>
    <row r="645" spans="1:49" s="207" customFormat="1" x14ac:dyDescent="0.25">
      <c r="A645" s="47"/>
      <c r="B645" s="47"/>
      <c r="C645" s="47"/>
      <c r="D645" s="208"/>
      <c r="E645" s="220"/>
      <c r="F645" s="220"/>
      <c r="G645" s="220"/>
      <c r="H645" s="220"/>
      <c r="I645" s="220"/>
      <c r="J645" s="220"/>
      <c r="K645" s="220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</row>
    <row r="646" spans="1:49" s="207" customFormat="1" x14ac:dyDescent="0.25">
      <c r="A646" s="47"/>
      <c r="B646" s="47"/>
      <c r="C646" s="47"/>
      <c r="D646" s="208"/>
      <c r="E646" s="220"/>
      <c r="F646" s="220"/>
      <c r="G646" s="220"/>
      <c r="H646" s="220"/>
      <c r="I646" s="220"/>
      <c r="J646" s="220"/>
      <c r="K646" s="220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</row>
    <row r="647" spans="1:49" s="207" customFormat="1" x14ac:dyDescent="0.25">
      <c r="A647" s="47"/>
      <c r="B647" s="47"/>
      <c r="C647" s="47"/>
      <c r="D647" s="208"/>
      <c r="E647" s="220"/>
      <c r="F647" s="220"/>
      <c r="G647" s="220"/>
      <c r="H647" s="220"/>
      <c r="I647" s="220"/>
      <c r="J647" s="220"/>
      <c r="K647" s="220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</row>
    <row r="648" spans="1:49" s="207" customFormat="1" x14ac:dyDescent="0.25">
      <c r="A648" s="47"/>
      <c r="B648" s="47"/>
      <c r="C648" s="47"/>
      <c r="D648" s="208"/>
      <c r="E648" s="220"/>
      <c r="F648" s="220"/>
      <c r="G648" s="220"/>
      <c r="H648" s="220"/>
      <c r="I648" s="220"/>
      <c r="J648" s="220"/>
      <c r="K648" s="220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</row>
    <row r="649" spans="1:49" s="207" customFormat="1" x14ac:dyDescent="0.25">
      <c r="A649" s="47"/>
      <c r="B649" s="47"/>
      <c r="C649" s="47"/>
      <c r="D649" s="208"/>
      <c r="E649" s="220"/>
      <c r="F649" s="220"/>
      <c r="G649" s="220"/>
      <c r="H649" s="220"/>
      <c r="I649" s="220"/>
      <c r="J649" s="220"/>
      <c r="K649" s="220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</row>
    <row r="650" spans="1:49" s="207" customFormat="1" x14ac:dyDescent="0.25">
      <c r="A650" s="47"/>
      <c r="B650" s="47"/>
      <c r="C650" s="47"/>
      <c r="D650" s="208"/>
      <c r="E650" s="220"/>
      <c r="F650" s="220"/>
      <c r="G650" s="220"/>
      <c r="H650" s="220"/>
      <c r="I650" s="220"/>
      <c r="J650" s="220"/>
      <c r="K650" s="220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</row>
    <row r="651" spans="1:49" s="207" customFormat="1" x14ac:dyDescent="0.25">
      <c r="A651" s="47"/>
      <c r="B651" s="47"/>
      <c r="C651" s="47"/>
      <c r="D651" s="208"/>
      <c r="E651" s="220"/>
      <c r="F651" s="220"/>
      <c r="G651" s="220"/>
      <c r="H651" s="220"/>
      <c r="I651" s="220"/>
      <c r="J651" s="220"/>
      <c r="K651" s="220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</row>
    <row r="652" spans="1:49" s="207" customFormat="1" x14ac:dyDescent="0.25">
      <c r="A652" s="47"/>
      <c r="B652" s="47"/>
      <c r="C652" s="47"/>
      <c r="D652" s="208"/>
      <c r="E652" s="220"/>
      <c r="F652" s="220"/>
      <c r="G652" s="220"/>
      <c r="H652" s="220"/>
      <c r="I652" s="220"/>
      <c r="J652" s="220"/>
      <c r="K652" s="220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</row>
    <row r="653" spans="1:49" s="207" customFormat="1" x14ac:dyDescent="0.25">
      <c r="A653" s="47"/>
      <c r="B653" s="47"/>
      <c r="C653" s="47"/>
      <c r="D653" s="208"/>
      <c r="E653" s="220"/>
      <c r="F653" s="220"/>
      <c r="G653" s="220"/>
      <c r="H653" s="220"/>
      <c r="I653" s="220"/>
      <c r="J653" s="220"/>
      <c r="K653" s="220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</row>
    <row r="654" spans="1:49" s="207" customFormat="1" x14ac:dyDescent="0.25">
      <c r="A654" s="47"/>
      <c r="B654" s="47"/>
      <c r="C654" s="47"/>
      <c r="D654" s="208"/>
      <c r="E654" s="220"/>
      <c r="F654" s="220"/>
      <c r="G654" s="220"/>
      <c r="H654" s="220"/>
      <c r="I654" s="220"/>
      <c r="J654" s="220"/>
      <c r="K654" s="220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</row>
    <row r="655" spans="1:49" s="207" customFormat="1" x14ac:dyDescent="0.25">
      <c r="A655" s="47"/>
      <c r="B655" s="47"/>
      <c r="C655" s="47"/>
      <c r="D655" s="208"/>
      <c r="E655" s="220"/>
      <c r="F655" s="220"/>
      <c r="G655" s="220"/>
      <c r="H655" s="220"/>
      <c r="I655" s="220"/>
      <c r="J655" s="220"/>
      <c r="K655" s="220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</row>
    <row r="656" spans="1:49" s="207" customFormat="1" x14ac:dyDescent="0.25">
      <c r="A656" s="47"/>
      <c r="B656" s="47"/>
      <c r="C656" s="47"/>
      <c r="D656" s="208"/>
      <c r="E656" s="220"/>
      <c r="F656" s="220"/>
      <c r="G656" s="220"/>
      <c r="H656" s="220"/>
      <c r="I656" s="220"/>
      <c r="J656" s="220"/>
      <c r="K656" s="220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</row>
    <row r="657" spans="1:49" s="207" customFormat="1" x14ac:dyDescent="0.25">
      <c r="A657" s="47"/>
      <c r="B657" s="47"/>
      <c r="C657" s="47"/>
      <c r="D657" s="208"/>
      <c r="E657" s="220"/>
      <c r="F657" s="220"/>
      <c r="G657" s="220"/>
      <c r="H657" s="220"/>
      <c r="I657" s="220"/>
      <c r="J657" s="220"/>
      <c r="K657" s="220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</row>
    <row r="658" spans="1:49" s="207" customFormat="1" x14ac:dyDescent="0.25">
      <c r="A658" s="47"/>
      <c r="B658" s="47"/>
      <c r="C658" s="47"/>
      <c r="D658" s="208"/>
      <c r="E658" s="220"/>
      <c r="F658" s="220"/>
      <c r="G658" s="220"/>
      <c r="H658" s="220"/>
      <c r="I658" s="220"/>
      <c r="J658" s="220"/>
      <c r="K658" s="220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</row>
    <row r="659" spans="1:49" s="207" customFormat="1" x14ac:dyDescent="0.25">
      <c r="A659" s="47"/>
      <c r="B659" s="47"/>
      <c r="C659" s="47"/>
      <c r="D659" s="208"/>
      <c r="E659" s="220"/>
      <c r="F659" s="220"/>
      <c r="G659" s="220"/>
      <c r="H659" s="220"/>
      <c r="I659" s="220"/>
      <c r="J659" s="220"/>
      <c r="K659" s="220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</row>
    <row r="660" spans="1:49" s="207" customFormat="1" x14ac:dyDescent="0.25">
      <c r="A660" s="47"/>
      <c r="B660" s="47"/>
      <c r="C660" s="47"/>
      <c r="D660" s="208"/>
      <c r="E660" s="220"/>
      <c r="F660" s="220"/>
      <c r="G660" s="220"/>
      <c r="H660" s="220"/>
      <c r="I660" s="220"/>
      <c r="J660" s="220"/>
      <c r="K660" s="220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</row>
    <row r="661" spans="1:49" s="207" customFormat="1" x14ac:dyDescent="0.25">
      <c r="A661" s="47"/>
      <c r="B661" s="47"/>
      <c r="C661" s="47"/>
      <c r="D661" s="208"/>
      <c r="E661" s="220"/>
      <c r="F661" s="220"/>
      <c r="G661" s="220"/>
      <c r="H661" s="220"/>
      <c r="I661" s="220"/>
      <c r="J661" s="220"/>
      <c r="K661" s="220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</row>
    <row r="662" spans="1:49" s="207" customFormat="1" x14ac:dyDescent="0.25">
      <c r="A662" s="47"/>
      <c r="B662" s="47"/>
      <c r="C662" s="47"/>
      <c r="D662" s="208"/>
      <c r="E662" s="220"/>
      <c r="F662" s="220"/>
      <c r="G662" s="220"/>
      <c r="H662" s="220"/>
      <c r="I662" s="220"/>
      <c r="J662" s="220"/>
      <c r="K662" s="220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</row>
    <row r="663" spans="1:49" s="207" customFormat="1" x14ac:dyDescent="0.25">
      <c r="A663" s="47"/>
      <c r="B663" s="47"/>
      <c r="C663" s="47"/>
      <c r="D663" s="208"/>
      <c r="E663" s="220"/>
      <c r="F663" s="220"/>
      <c r="G663" s="220"/>
      <c r="H663" s="220"/>
      <c r="I663" s="220"/>
      <c r="J663" s="220"/>
      <c r="K663" s="220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</row>
    <row r="664" spans="1:49" s="207" customFormat="1" x14ac:dyDescent="0.25">
      <c r="A664" s="47"/>
      <c r="B664" s="47"/>
      <c r="C664" s="47"/>
      <c r="D664" s="208"/>
      <c r="E664" s="220"/>
      <c r="F664" s="220"/>
      <c r="G664" s="220"/>
      <c r="H664" s="220"/>
      <c r="I664" s="220"/>
      <c r="J664" s="220"/>
      <c r="K664" s="220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</row>
    <row r="665" spans="1:49" s="207" customFormat="1" x14ac:dyDescent="0.25">
      <c r="A665" s="47"/>
      <c r="B665" s="47"/>
      <c r="C665" s="47"/>
      <c r="D665" s="208"/>
      <c r="E665" s="220"/>
      <c r="F665" s="220"/>
      <c r="G665" s="220"/>
      <c r="H665" s="220"/>
      <c r="I665" s="220"/>
      <c r="J665" s="220"/>
      <c r="K665" s="220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</row>
    <row r="666" spans="1:49" s="207" customFormat="1" x14ac:dyDescent="0.25">
      <c r="A666" s="47"/>
      <c r="B666" s="47"/>
      <c r="C666" s="47"/>
      <c r="D666" s="208"/>
      <c r="E666" s="220"/>
      <c r="F666" s="220"/>
      <c r="G666" s="220"/>
      <c r="H666" s="220"/>
      <c r="I666" s="220"/>
      <c r="J666" s="220"/>
      <c r="K666" s="220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</row>
    <row r="667" spans="1:49" s="207" customFormat="1" x14ac:dyDescent="0.25">
      <c r="A667" s="47"/>
      <c r="B667" s="47"/>
      <c r="C667" s="47"/>
      <c r="D667" s="208"/>
      <c r="E667" s="220"/>
      <c r="F667" s="220"/>
      <c r="G667" s="220"/>
      <c r="H667" s="220"/>
      <c r="I667" s="220"/>
      <c r="J667" s="220"/>
      <c r="K667" s="220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</row>
    <row r="668" spans="1:49" s="207" customFormat="1" x14ac:dyDescent="0.25">
      <c r="A668" s="47"/>
      <c r="B668" s="47"/>
      <c r="C668" s="47"/>
      <c r="D668" s="208"/>
      <c r="E668" s="220"/>
      <c r="F668" s="220"/>
      <c r="G668" s="220"/>
      <c r="H668" s="220"/>
      <c r="I668" s="220"/>
      <c r="J668" s="220"/>
      <c r="K668" s="220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</row>
    <row r="669" spans="1:49" s="207" customFormat="1" x14ac:dyDescent="0.25">
      <c r="A669" s="47"/>
      <c r="B669" s="47"/>
      <c r="C669" s="47"/>
      <c r="D669" s="208"/>
      <c r="E669" s="220"/>
      <c r="F669" s="220"/>
      <c r="G669" s="220"/>
      <c r="H669" s="220"/>
      <c r="I669" s="220"/>
      <c r="J669" s="220"/>
      <c r="K669" s="220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</row>
    <row r="670" spans="1:49" s="207" customFormat="1" x14ac:dyDescent="0.25">
      <c r="A670" s="47"/>
      <c r="B670" s="47"/>
      <c r="C670" s="47"/>
      <c r="D670" s="208"/>
      <c r="E670" s="220"/>
      <c r="F670" s="220"/>
      <c r="G670" s="220"/>
      <c r="H670" s="220"/>
      <c r="I670" s="220"/>
      <c r="J670" s="220"/>
      <c r="K670" s="220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</row>
    <row r="671" spans="1:49" s="207" customFormat="1" x14ac:dyDescent="0.25">
      <c r="A671" s="47"/>
      <c r="B671" s="47"/>
      <c r="C671" s="47"/>
      <c r="D671" s="208"/>
      <c r="E671" s="220"/>
      <c r="F671" s="220"/>
      <c r="G671" s="220"/>
      <c r="H671" s="220"/>
      <c r="I671" s="220"/>
      <c r="J671" s="220"/>
      <c r="K671" s="220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</row>
    <row r="672" spans="1:49" s="207" customFormat="1" x14ac:dyDescent="0.25">
      <c r="A672" s="47"/>
      <c r="B672" s="47"/>
      <c r="C672" s="47"/>
      <c r="D672" s="208"/>
      <c r="E672" s="220"/>
      <c r="F672" s="220"/>
      <c r="G672" s="220"/>
      <c r="H672" s="220"/>
      <c r="I672" s="220"/>
      <c r="J672" s="220"/>
      <c r="K672" s="220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</row>
    <row r="673" spans="1:49" s="207" customFormat="1" x14ac:dyDescent="0.25">
      <c r="A673" s="47"/>
      <c r="B673" s="47"/>
      <c r="C673" s="47"/>
      <c r="D673" s="208"/>
      <c r="E673" s="220"/>
      <c r="F673" s="220"/>
      <c r="G673" s="220"/>
      <c r="H673" s="220"/>
      <c r="I673" s="220"/>
      <c r="J673" s="220"/>
      <c r="K673" s="220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</row>
    <row r="674" spans="1:49" s="207" customFormat="1" x14ac:dyDescent="0.25">
      <c r="A674" s="47"/>
      <c r="B674" s="47"/>
      <c r="C674" s="47"/>
      <c r="D674" s="208"/>
      <c r="E674" s="220"/>
      <c r="F674" s="220"/>
      <c r="G674" s="220"/>
      <c r="H674" s="220"/>
      <c r="I674" s="220"/>
      <c r="J674" s="220"/>
      <c r="K674" s="220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</row>
    <row r="675" spans="1:49" s="207" customFormat="1" x14ac:dyDescent="0.25">
      <c r="A675" s="47"/>
      <c r="B675" s="47"/>
      <c r="C675" s="47"/>
      <c r="D675" s="208"/>
      <c r="E675" s="220"/>
      <c r="F675" s="220"/>
      <c r="G675" s="220"/>
      <c r="H675" s="220"/>
      <c r="I675" s="220"/>
      <c r="J675" s="220"/>
      <c r="K675" s="220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</row>
    <row r="676" spans="1:49" s="207" customFormat="1" x14ac:dyDescent="0.25">
      <c r="A676" s="47"/>
      <c r="B676" s="47"/>
      <c r="C676" s="47"/>
      <c r="D676" s="208"/>
      <c r="E676" s="220"/>
      <c r="F676" s="220"/>
      <c r="G676" s="220"/>
      <c r="H676" s="220"/>
      <c r="I676" s="220"/>
      <c r="J676" s="220"/>
      <c r="K676" s="220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</row>
    <row r="677" spans="1:49" s="207" customFormat="1" x14ac:dyDescent="0.25">
      <c r="A677" s="47"/>
      <c r="B677" s="47"/>
      <c r="C677" s="47"/>
      <c r="D677" s="208"/>
      <c r="E677" s="220"/>
      <c r="F677" s="220"/>
      <c r="G677" s="220"/>
      <c r="H677" s="220"/>
      <c r="I677" s="220"/>
      <c r="J677" s="220"/>
      <c r="K677" s="220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</row>
    <row r="678" spans="1:49" s="207" customFormat="1" x14ac:dyDescent="0.25">
      <c r="A678" s="47"/>
      <c r="B678" s="47"/>
      <c r="C678" s="47"/>
      <c r="D678" s="208"/>
      <c r="E678" s="220"/>
      <c r="F678" s="220"/>
      <c r="G678" s="220"/>
      <c r="H678" s="220"/>
      <c r="I678" s="220"/>
      <c r="J678" s="220"/>
      <c r="K678" s="220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</row>
    <row r="679" spans="1:49" s="207" customFormat="1" x14ac:dyDescent="0.25">
      <c r="A679" s="47"/>
      <c r="B679" s="47"/>
      <c r="C679" s="47"/>
      <c r="D679" s="208"/>
      <c r="E679" s="220"/>
      <c r="F679" s="220"/>
      <c r="G679" s="220"/>
      <c r="H679" s="220"/>
      <c r="I679" s="220"/>
      <c r="J679" s="220"/>
      <c r="K679" s="220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</row>
    <row r="680" spans="1:49" s="207" customFormat="1" x14ac:dyDescent="0.25">
      <c r="A680" s="47"/>
      <c r="B680" s="47"/>
      <c r="C680" s="47"/>
      <c r="D680" s="208"/>
      <c r="E680" s="220"/>
      <c r="F680" s="220"/>
      <c r="G680" s="220"/>
      <c r="H680" s="220"/>
      <c r="I680" s="220"/>
      <c r="J680" s="220"/>
      <c r="K680" s="220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</row>
    <row r="681" spans="1:49" s="207" customFormat="1" x14ac:dyDescent="0.25">
      <c r="A681" s="47"/>
      <c r="B681" s="47"/>
      <c r="C681" s="47"/>
      <c r="D681" s="208"/>
      <c r="E681" s="220"/>
      <c r="F681" s="220"/>
      <c r="G681" s="220"/>
      <c r="H681" s="220"/>
      <c r="I681" s="220"/>
      <c r="J681" s="220"/>
      <c r="K681" s="220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</row>
    <row r="682" spans="1:49" s="207" customFormat="1" x14ac:dyDescent="0.25">
      <c r="A682" s="47"/>
      <c r="B682" s="47"/>
      <c r="C682" s="47"/>
      <c r="D682" s="208"/>
      <c r="E682" s="220"/>
      <c r="F682" s="220"/>
      <c r="G682" s="220"/>
      <c r="H682" s="220"/>
      <c r="I682" s="220"/>
      <c r="J682" s="220"/>
      <c r="K682" s="220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</row>
    <row r="683" spans="1:49" s="207" customFormat="1" x14ac:dyDescent="0.25">
      <c r="A683" s="47"/>
      <c r="B683" s="47"/>
      <c r="C683" s="47"/>
      <c r="D683" s="208"/>
      <c r="E683" s="220"/>
      <c r="F683" s="220"/>
      <c r="G683" s="220"/>
      <c r="H683" s="220"/>
      <c r="I683" s="220"/>
      <c r="J683" s="220"/>
      <c r="K683" s="220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</row>
    <row r="684" spans="1:49" s="207" customFormat="1" x14ac:dyDescent="0.25">
      <c r="A684" s="47"/>
      <c r="B684" s="47"/>
      <c r="C684" s="47"/>
      <c r="D684" s="208"/>
      <c r="E684" s="220"/>
      <c r="F684" s="220"/>
      <c r="G684" s="220"/>
      <c r="H684" s="220"/>
      <c r="I684" s="220"/>
      <c r="J684" s="220"/>
      <c r="K684" s="220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</row>
    <row r="685" spans="1:49" s="207" customFormat="1" x14ac:dyDescent="0.25">
      <c r="A685" s="47"/>
      <c r="B685" s="47"/>
      <c r="C685" s="47"/>
      <c r="D685" s="208"/>
      <c r="E685" s="220"/>
      <c r="F685" s="220"/>
      <c r="G685" s="220"/>
      <c r="H685" s="220"/>
      <c r="I685" s="220"/>
      <c r="J685" s="220"/>
      <c r="K685" s="220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</row>
    <row r="686" spans="1:49" s="207" customFormat="1" x14ac:dyDescent="0.25">
      <c r="A686" s="47"/>
      <c r="B686" s="47"/>
      <c r="C686" s="47"/>
      <c r="D686" s="208"/>
      <c r="E686" s="220"/>
      <c r="F686" s="220"/>
      <c r="G686" s="220"/>
      <c r="H686" s="220"/>
      <c r="I686" s="220"/>
      <c r="J686" s="220"/>
      <c r="K686" s="220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</row>
    <row r="687" spans="1:49" s="207" customFormat="1" x14ac:dyDescent="0.25">
      <c r="A687" s="47"/>
      <c r="B687" s="47"/>
      <c r="C687" s="47"/>
      <c r="D687" s="208"/>
      <c r="E687" s="220"/>
      <c r="F687" s="220"/>
      <c r="G687" s="220"/>
      <c r="H687" s="220"/>
      <c r="I687" s="220"/>
      <c r="J687" s="220"/>
      <c r="K687" s="220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</row>
    <row r="688" spans="1:49" s="207" customFormat="1" x14ac:dyDescent="0.25">
      <c r="A688" s="47"/>
      <c r="B688" s="47"/>
      <c r="C688" s="47"/>
      <c r="D688" s="208"/>
      <c r="E688" s="220"/>
      <c r="F688" s="220"/>
      <c r="G688" s="220"/>
      <c r="H688" s="220"/>
      <c r="I688" s="220"/>
      <c r="J688" s="220"/>
      <c r="K688" s="220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</row>
    <row r="689" spans="1:49" s="207" customFormat="1" x14ac:dyDescent="0.25">
      <c r="A689" s="47"/>
      <c r="B689" s="47"/>
      <c r="C689" s="47"/>
      <c r="D689" s="208"/>
      <c r="E689" s="220"/>
      <c r="F689" s="220"/>
      <c r="G689" s="220"/>
      <c r="H689" s="220"/>
      <c r="I689" s="220"/>
      <c r="J689" s="220"/>
      <c r="K689" s="220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</row>
    <row r="690" spans="1:49" s="207" customFormat="1" x14ac:dyDescent="0.25">
      <c r="A690" s="47"/>
      <c r="B690" s="47"/>
      <c r="C690" s="47"/>
      <c r="D690" s="208"/>
      <c r="E690" s="220"/>
      <c r="F690" s="220"/>
      <c r="G690" s="220"/>
      <c r="H690" s="220"/>
      <c r="I690" s="220"/>
      <c r="J690" s="220"/>
      <c r="K690" s="220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</row>
    <row r="691" spans="1:49" s="207" customFormat="1" x14ac:dyDescent="0.25">
      <c r="A691" s="47"/>
      <c r="B691" s="47"/>
      <c r="C691" s="47"/>
      <c r="D691" s="208"/>
      <c r="E691" s="220"/>
      <c r="F691" s="220"/>
      <c r="G691" s="220"/>
      <c r="H691" s="220"/>
      <c r="I691" s="220"/>
      <c r="J691" s="220"/>
      <c r="K691" s="220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</row>
    <row r="692" spans="1:49" s="207" customFormat="1" x14ac:dyDescent="0.25">
      <c r="A692" s="47"/>
      <c r="B692" s="47"/>
      <c r="C692" s="47"/>
      <c r="D692" s="208"/>
      <c r="E692" s="220"/>
      <c r="F692" s="220"/>
      <c r="G692" s="220"/>
      <c r="H692" s="220"/>
      <c r="I692" s="220"/>
      <c r="J692" s="220"/>
      <c r="K692" s="220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</row>
    <row r="693" spans="1:49" s="207" customFormat="1" x14ac:dyDescent="0.25">
      <c r="A693" s="47"/>
      <c r="B693" s="47"/>
      <c r="C693" s="47"/>
      <c r="D693" s="208"/>
      <c r="E693" s="220"/>
      <c r="F693" s="220"/>
      <c r="G693" s="220"/>
      <c r="H693" s="220"/>
      <c r="I693" s="220"/>
      <c r="J693" s="220"/>
      <c r="K693" s="220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</row>
    <row r="694" spans="1:49" s="207" customFormat="1" x14ac:dyDescent="0.25">
      <c r="A694" s="47"/>
      <c r="B694" s="47"/>
      <c r="C694" s="47"/>
      <c r="D694" s="208"/>
      <c r="E694" s="220"/>
      <c r="F694" s="220"/>
      <c r="G694" s="220"/>
      <c r="H694" s="220"/>
      <c r="I694" s="220"/>
      <c r="J694" s="220"/>
      <c r="K694" s="220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</row>
    <row r="695" spans="1:49" s="207" customFormat="1" x14ac:dyDescent="0.25">
      <c r="A695" s="47"/>
      <c r="B695" s="47"/>
      <c r="C695" s="47"/>
      <c r="D695" s="208"/>
      <c r="E695" s="220"/>
      <c r="F695" s="220"/>
      <c r="G695" s="220"/>
      <c r="H695" s="220"/>
      <c r="I695" s="220"/>
      <c r="J695" s="220"/>
      <c r="K695" s="220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</row>
    <row r="696" spans="1:49" s="207" customFormat="1" x14ac:dyDescent="0.25">
      <c r="A696" s="47"/>
      <c r="B696" s="47"/>
      <c r="C696" s="47"/>
      <c r="D696" s="208"/>
      <c r="E696" s="220"/>
      <c r="F696" s="220"/>
      <c r="G696" s="220"/>
      <c r="H696" s="220"/>
      <c r="I696" s="220"/>
      <c r="J696" s="220"/>
      <c r="K696" s="220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</row>
    <row r="697" spans="1:49" s="207" customFormat="1" x14ac:dyDescent="0.25">
      <c r="A697" s="47"/>
      <c r="B697" s="47"/>
      <c r="C697" s="47"/>
      <c r="D697" s="208"/>
      <c r="E697" s="220"/>
      <c r="F697" s="220"/>
      <c r="G697" s="220"/>
      <c r="H697" s="220"/>
      <c r="I697" s="220"/>
      <c r="J697" s="220"/>
      <c r="K697" s="220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</row>
    <row r="698" spans="1:49" s="207" customFormat="1" x14ac:dyDescent="0.25">
      <c r="A698" s="47"/>
      <c r="B698" s="47"/>
      <c r="C698" s="47"/>
      <c r="D698" s="208"/>
      <c r="E698" s="220"/>
      <c r="F698" s="220"/>
      <c r="G698" s="220"/>
      <c r="H698" s="220"/>
      <c r="I698" s="220"/>
      <c r="J698" s="220"/>
      <c r="K698" s="220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</row>
    <row r="699" spans="1:49" s="207" customFormat="1" x14ac:dyDescent="0.25">
      <c r="A699" s="47"/>
      <c r="B699" s="47"/>
      <c r="C699" s="47"/>
      <c r="D699" s="208"/>
      <c r="E699" s="220"/>
      <c r="F699" s="220"/>
      <c r="G699" s="220"/>
      <c r="H699" s="220"/>
      <c r="I699" s="220"/>
      <c r="J699" s="220"/>
      <c r="K699" s="220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</row>
    <row r="700" spans="1:49" s="207" customFormat="1" x14ac:dyDescent="0.25">
      <c r="A700" s="47"/>
      <c r="B700" s="47"/>
      <c r="C700" s="47"/>
      <c r="D700" s="208"/>
      <c r="E700" s="220"/>
      <c r="F700" s="220"/>
      <c r="G700" s="220"/>
      <c r="H700" s="220"/>
      <c r="I700" s="220"/>
      <c r="J700" s="220"/>
      <c r="K700" s="220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</row>
    <row r="701" spans="1:49" s="207" customFormat="1" x14ac:dyDescent="0.25">
      <c r="A701" s="47"/>
      <c r="B701" s="47"/>
      <c r="C701" s="47"/>
      <c r="D701" s="208"/>
      <c r="E701" s="220"/>
      <c r="F701" s="220"/>
      <c r="G701" s="220"/>
      <c r="H701" s="220"/>
      <c r="I701" s="220"/>
      <c r="J701" s="220"/>
      <c r="K701" s="220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</row>
    <row r="702" spans="1:49" s="207" customFormat="1" x14ac:dyDescent="0.25">
      <c r="A702" s="47"/>
      <c r="B702" s="47"/>
      <c r="C702" s="47"/>
      <c r="D702" s="208"/>
      <c r="E702" s="220"/>
      <c r="F702" s="220"/>
      <c r="G702" s="220"/>
      <c r="H702" s="220"/>
      <c r="I702" s="220"/>
      <c r="J702" s="220"/>
      <c r="K702" s="220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</row>
    <row r="703" spans="1:49" s="207" customFormat="1" x14ac:dyDescent="0.25">
      <c r="A703" s="47"/>
      <c r="B703" s="47"/>
      <c r="C703" s="47"/>
      <c r="D703" s="208"/>
      <c r="E703" s="220"/>
      <c r="F703" s="220"/>
      <c r="G703" s="220"/>
      <c r="H703" s="220"/>
      <c r="I703" s="220"/>
      <c r="J703" s="220"/>
      <c r="K703" s="220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</row>
    <row r="704" spans="1:49" s="207" customFormat="1" x14ac:dyDescent="0.25">
      <c r="A704" s="47"/>
      <c r="B704" s="47"/>
      <c r="C704" s="47"/>
      <c r="D704" s="208"/>
      <c r="E704" s="220"/>
      <c r="F704" s="220"/>
      <c r="G704" s="220"/>
      <c r="H704" s="220"/>
      <c r="I704" s="220"/>
      <c r="J704" s="220"/>
      <c r="K704" s="220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</row>
    <row r="705" spans="1:49" s="207" customFormat="1" x14ac:dyDescent="0.25">
      <c r="A705" s="47"/>
      <c r="B705" s="47"/>
      <c r="C705" s="47"/>
      <c r="D705" s="208"/>
      <c r="E705" s="220"/>
      <c r="F705" s="220"/>
      <c r="G705" s="220"/>
      <c r="H705" s="220"/>
      <c r="I705" s="220"/>
      <c r="J705" s="220"/>
      <c r="K705" s="220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</row>
    <row r="706" spans="1:49" s="207" customFormat="1" x14ac:dyDescent="0.25">
      <c r="A706" s="47"/>
      <c r="B706" s="47"/>
      <c r="C706" s="47"/>
      <c r="D706" s="208"/>
      <c r="E706" s="220"/>
      <c r="F706" s="220"/>
      <c r="G706" s="220"/>
      <c r="H706" s="220"/>
      <c r="I706" s="220"/>
      <c r="J706" s="220"/>
      <c r="K706" s="220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</row>
    <row r="707" spans="1:49" s="207" customFormat="1" x14ac:dyDescent="0.25">
      <c r="A707" s="47"/>
      <c r="B707" s="47"/>
      <c r="C707" s="47"/>
      <c r="D707" s="208"/>
      <c r="E707" s="220"/>
      <c r="F707" s="220"/>
      <c r="G707" s="220"/>
      <c r="H707" s="220"/>
      <c r="I707" s="220"/>
      <c r="J707" s="220"/>
      <c r="K707" s="220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</row>
    <row r="708" spans="1:49" s="207" customFormat="1" x14ac:dyDescent="0.25">
      <c r="A708" s="47"/>
      <c r="B708" s="47"/>
      <c r="C708" s="47"/>
      <c r="D708" s="208"/>
      <c r="E708" s="220"/>
      <c r="F708" s="220"/>
      <c r="G708" s="220"/>
      <c r="H708" s="220"/>
      <c r="I708" s="220"/>
      <c r="J708" s="220"/>
      <c r="K708" s="220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</row>
    <row r="709" spans="1:49" s="207" customFormat="1" x14ac:dyDescent="0.25">
      <c r="A709" s="47"/>
      <c r="B709" s="47"/>
      <c r="C709" s="47"/>
      <c r="D709" s="208"/>
      <c r="E709" s="220"/>
      <c r="F709" s="220"/>
      <c r="G709" s="220"/>
      <c r="H709" s="220"/>
      <c r="I709" s="220"/>
      <c r="J709" s="220"/>
      <c r="K709" s="220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</row>
    <row r="710" spans="1:49" s="207" customFormat="1" x14ac:dyDescent="0.25">
      <c r="A710" s="47"/>
      <c r="B710" s="47"/>
      <c r="C710" s="47"/>
      <c r="D710" s="208"/>
      <c r="E710" s="220"/>
      <c r="F710" s="220"/>
      <c r="G710" s="220"/>
      <c r="H710" s="220"/>
      <c r="I710" s="220"/>
      <c r="J710" s="220"/>
      <c r="K710" s="220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</row>
    <row r="711" spans="1:49" s="207" customFormat="1" x14ac:dyDescent="0.25">
      <c r="A711" s="47"/>
      <c r="B711" s="47"/>
      <c r="C711" s="47"/>
      <c r="D711" s="208"/>
      <c r="E711" s="220"/>
      <c r="F711" s="220"/>
      <c r="G711" s="220"/>
      <c r="H711" s="220"/>
      <c r="I711" s="220"/>
      <c r="J711" s="220"/>
      <c r="K711" s="220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</row>
    <row r="712" spans="1:49" s="207" customFormat="1" x14ac:dyDescent="0.25">
      <c r="A712" s="47"/>
      <c r="B712" s="47"/>
      <c r="C712" s="47"/>
      <c r="D712" s="208"/>
      <c r="E712" s="220"/>
      <c r="F712" s="220"/>
      <c r="G712" s="220"/>
      <c r="H712" s="220"/>
      <c r="I712" s="220"/>
      <c r="J712" s="220"/>
      <c r="K712" s="220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</row>
    <row r="713" spans="1:49" s="207" customFormat="1" x14ac:dyDescent="0.25">
      <c r="A713" s="47"/>
      <c r="B713" s="47"/>
      <c r="C713" s="47"/>
      <c r="D713" s="208"/>
      <c r="E713" s="220"/>
      <c r="F713" s="220"/>
      <c r="G713" s="220"/>
      <c r="H713" s="220"/>
      <c r="I713" s="220"/>
      <c r="J713" s="220"/>
      <c r="K713" s="220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</row>
    <row r="714" spans="1:49" s="207" customFormat="1" x14ac:dyDescent="0.25">
      <c r="A714" s="47"/>
      <c r="B714" s="47"/>
      <c r="C714" s="47"/>
      <c r="D714" s="208"/>
      <c r="E714" s="220"/>
      <c r="F714" s="220"/>
      <c r="G714" s="220"/>
      <c r="H714" s="220"/>
      <c r="I714" s="220"/>
      <c r="J714" s="220"/>
      <c r="K714" s="220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</row>
    <row r="715" spans="1:49" s="207" customFormat="1" x14ac:dyDescent="0.25">
      <c r="A715" s="47"/>
      <c r="B715" s="47"/>
      <c r="C715" s="47"/>
      <c r="D715" s="208"/>
      <c r="E715" s="220"/>
      <c r="F715" s="220"/>
      <c r="G715" s="220"/>
      <c r="H715" s="220"/>
      <c r="I715" s="220"/>
      <c r="J715" s="220"/>
      <c r="K715" s="220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</row>
    <row r="716" spans="1:49" s="207" customFormat="1" x14ac:dyDescent="0.25">
      <c r="A716" s="47"/>
      <c r="B716" s="47"/>
      <c r="C716" s="47"/>
      <c r="D716" s="208"/>
      <c r="E716" s="220"/>
      <c r="F716" s="220"/>
      <c r="G716" s="220"/>
      <c r="H716" s="220"/>
      <c r="I716" s="220"/>
      <c r="J716" s="220"/>
      <c r="K716" s="220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</row>
    <row r="717" spans="1:49" s="207" customFormat="1" x14ac:dyDescent="0.25">
      <c r="A717" s="47"/>
      <c r="B717" s="47"/>
      <c r="C717" s="47"/>
      <c r="D717" s="208"/>
      <c r="E717" s="220"/>
      <c r="F717" s="220"/>
      <c r="G717" s="220"/>
      <c r="H717" s="220"/>
      <c r="I717" s="220"/>
      <c r="J717" s="220"/>
      <c r="K717" s="220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</row>
    <row r="718" spans="1:49" s="207" customFormat="1" x14ac:dyDescent="0.25">
      <c r="A718" s="47"/>
      <c r="B718" s="47"/>
      <c r="C718" s="47"/>
      <c r="D718" s="208"/>
      <c r="E718" s="220"/>
      <c r="F718" s="220"/>
      <c r="G718" s="220"/>
      <c r="H718" s="220"/>
      <c r="I718" s="220"/>
      <c r="J718" s="220"/>
      <c r="K718" s="220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</row>
    <row r="719" spans="1:49" s="207" customFormat="1" x14ac:dyDescent="0.25">
      <c r="A719" s="47"/>
      <c r="B719" s="47"/>
      <c r="C719" s="47"/>
      <c r="D719" s="208"/>
      <c r="E719" s="220"/>
      <c r="F719" s="220"/>
      <c r="G719" s="220"/>
      <c r="H719" s="220"/>
      <c r="I719" s="220"/>
      <c r="J719" s="220"/>
      <c r="K719" s="220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</row>
    <row r="720" spans="1:49" s="207" customFormat="1" x14ac:dyDescent="0.25">
      <c r="A720" s="47"/>
      <c r="B720" s="47"/>
      <c r="C720" s="47"/>
      <c r="D720" s="208"/>
      <c r="E720" s="220"/>
      <c r="F720" s="220"/>
      <c r="G720" s="220"/>
      <c r="H720" s="220"/>
      <c r="I720" s="220"/>
      <c r="J720" s="220"/>
      <c r="K720" s="220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</row>
    <row r="721" spans="1:49" s="207" customFormat="1" x14ac:dyDescent="0.25">
      <c r="A721" s="47"/>
      <c r="B721" s="47"/>
      <c r="C721" s="47"/>
      <c r="D721" s="208"/>
      <c r="E721" s="220"/>
      <c r="F721" s="220"/>
      <c r="G721" s="220"/>
      <c r="H721" s="220"/>
      <c r="I721" s="220"/>
      <c r="J721" s="220"/>
      <c r="K721" s="220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</row>
    <row r="722" spans="1:49" s="207" customFormat="1" x14ac:dyDescent="0.25">
      <c r="A722" s="47"/>
      <c r="B722" s="47"/>
      <c r="C722" s="47"/>
      <c r="D722" s="208"/>
      <c r="E722" s="220"/>
      <c r="F722" s="220"/>
      <c r="G722" s="220"/>
      <c r="H722" s="220"/>
      <c r="I722" s="220"/>
      <c r="J722" s="220"/>
      <c r="K722" s="220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</row>
    <row r="723" spans="1:49" s="207" customFormat="1" x14ac:dyDescent="0.25">
      <c r="A723" s="47"/>
      <c r="B723" s="47"/>
      <c r="C723" s="47"/>
      <c r="D723" s="208"/>
      <c r="E723" s="220"/>
      <c r="F723" s="220"/>
      <c r="G723" s="220"/>
      <c r="H723" s="220"/>
      <c r="I723" s="220"/>
      <c r="J723" s="220"/>
      <c r="K723" s="220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</row>
    <row r="724" spans="1:49" s="207" customFormat="1" x14ac:dyDescent="0.25">
      <c r="A724" s="47"/>
      <c r="B724" s="47"/>
      <c r="C724" s="47"/>
      <c r="D724" s="208"/>
      <c r="E724" s="220"/>
      <c r="F724" s="220"/>
      <c r="G724" s="220"/>
      <c r="H724" s="220"/>
      <c r="I724" s="220"/>
      <c r="J724" s="220"/>
      <c r="K724" s="220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</row>
    <row r="725" spans="1:49" s="207" customFormat="1" x14ac:dyDescent="0.25">
      <c r="A725" s="47"/>
      <c r="B725" s="47"/>
      <c r="C725" s="47"/>
      <c r="D725" s="208"/>
      <c r="E725" s="220"/>
      <c r="F725" s="220"/>
      <c r="G725" s="220"/>
      <c r="H725" s="220"/>
      <c r="I725" s="220"/>
      <c r="J725" s="220"/>
      <c r="K725" s="220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</row>
    <row r="726" spans="1:49" s="207" customFormat="1" x14ac:dyDescent="0.25">
      <c r="A726" s="47"/>
      <c r="B726" s="47"/>
      <c r="C726" s="47"/>
      <c r="D726" s="208"/>
      <c r="E726" s="220"/>
      <c r="F726" s="220"/>
      <c r="G726" s="220"/>
      <c r="H726" s="220"/>
      <c r="I726" s="220"/>
      <c r="J726" s="220"/>
      <c r="K726" s="220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</row>
    <row r="727" spans="1:49" s="207" customFormat="1" x14ac:dyDescent="0.25">
      <c r="A727" s="47"/>
      <c r="B727" s="47"/>
      <c r="C727" s="47"/>
      <c r="D727" s="208"/>
      <c r="E727" s="220"/>
      <c r="F727" s="220"/>
      <c r="G727" s="220"/>
      <c r="H727" s="220"/>
      <c r="I727" s="220"/>
      <c r="J727" s="220"/>
      <c r="K727" s="220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</row>
    <row r="728" spans="1:49" s="207" customFormat="1" x14ac:dyDescent="0.25">
      <c r="A728" s="47"/>
      <c r="B728" s="47"/>
      <c r="C728" s="47"/>
      <c r="D728" s="208"/>
      <c r="E728" s="220"/>
      <c r="F728" s="220"/>
      <c r="G728" s="220"/>
      <c r="H728" s="220"/>
      <c r="I728" s="220"/>
      <c r="J728" s="220"/>
      <c r="K728" s="220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</row>
    <row r="729" spans="1:49" s="207" customFormat="1" x14ac:dyDescent="0.25">
      <c r="A729" s="47"/>
      <c r="B729" s="47"/>
      <c r="C729" s="47"/>
      <c r="D729" s="208"/>
      <c r="E729" s="220"/>
      <c r="F729" s="220"/>
      <c r="G729" s="220"/>
      <c r="H729" s="220"/>
      <c r="I729" s="220"/>
      <c r="J729" s="220"/>
      <c r="K729" s="220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</row>
    <row r="730" spans="1:49" s="207" customFormat="1" x14ac:dyDescent="0.25">
      <c r="A730" s="47"/>
      <c r="B730" s="47"/>
      <c r="C730" s="47"/>
      <c r="D730" s="208"/>
      <c r="E730" s="220"/>
      <c r="F730" s="220"/>
      <c r="G730" s="220"/>
      <c r="H730" s="220"/>
      <c r="I730" s="220"/>
      <c r="J730" s="220"/>
      <c r="K730" s="220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</row>
    <row r="731" spans="1:49" s="207" customFormat="1" x14ac:dyDescent="0.25">
      <c r="A731" s="47"/>
      <c r="B731" s="47"/>
      <c r="C731" s="47"/>
      <c r="D731" s="208"/>
      <c r="E731" s="220"/>
      <c r="F731" s="220"/>
      <c r="G731" s="220"/>
      <c r="H731" s="220"/>
      <c r="I731" s="220"/>
      <c r="J731" s="220"/>
      <c r="K731" s="220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</row>
    <row r="732" spans="1:49" s="207" customFormat="1" x14ac:dyDescent="0.25">
      <c r="A732" s="47"/>
      <c r="B732" s="47"/>
      <c r="C732" s="47"/>
      <c r="D732" s="208"/>
      <c r="E732" s="220"/>
      <c r="F732" s="220"/>
      <c r="G732" s="220"/>
      <c r="H732" s="220"/>
      <c r="I732" s="220"/>
      <c r="J732" s="220"/>
      <c r="K732" s="220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</row>
    <row r="733" spans="1:49" s="207" customFormat="1" x14ac:dyDescent="0.25">
      <c r="A733" s="47"/>
      <c r="B733" s="47"/>
      <c r="C733" s="47"/>
      <c r="D733" s="208"/>
      <c r="E733" s="220"/>
      <c r="F733" s="220"/>
      <c r="G733" s="220"/>
      <c r="H733" s="220"/>
      <c r="I733" s="220"/>
      <c r="J733" s="220"/>
      <c r="K733" s="220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</row>
    <row r="734" spans="1:49" s="207" customFormat="1" x14ac:dyDescent="0.25">
      <c r="A734" s="47"/>
      <c r="B734" s="47"/>
      <c r="C734" s="47"/>
      <c r="D734" s="208"/>
      <c r="E734" s="220"/>
      <c r="F734" s="220"/>
      <c r="G734" s="220"/>
      <c r="H734" s="220"/>
      <c r="I734" s="220"/>
      <c r="J734" s="220"/>
      <c r="K734" s="220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</row>
    <row r="735" spans="1:49" s="207" customFormat="1" x14ac:dyDescent="0.25">
      <c r="A735" s="47"/>
      <c r="B735" s="47"/>
      <c r="C735" s="47"/>
      <c r="D735" s="208"/>
      <c r="E735" s="220"/>
      <c r="F735" s="220"/>
      <c r="G735" s="220"/>
      <c r="H735" s="220"/>
      <c r="I735" s="220"/>
      <c r="J735" s="220"/>
      <c r="K735" s="220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</row>
    <row r="736" spans="1:49" s="207" customFormat="1" x14ac:dyDescent="0.25">
      <c r="A736" s="47"/>
      <c r="B736" s="47"/>
      <c r="C736" s="47"/>
      <c r="D736" s="208"/>
      <c r="E736" s="220"/>
      <c r="F736" s="220"/>
      <c r="G736" s="220"/>
      <c r="H736" s="220"/>
      <c r="I736" s="220"/>
      <c r="J736" s="220"/>
      <c r="K736" s="220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</row>
    <row r="737" spans="1:49" s="207" customFormat="1" x14ac:dyDescent="0.25">
      <c r="A737" s="47"/>
      <c r="B737" s="47"/>
      <c r="C737" s="47"/>
      <c r="D737" s="208"/>
      <c r="E737" s="220"/>
      <c r="F737" s="220"/>
      <c r="G737" s="220"/>
      <c r="H737" s="220"/>
      <c r="I737" s="220"/>
      <c r="J737" s="220"/>
      <c r="K737" s="220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</row>
    <row r="738" spans="1:49" s="207" customFormat="1" x14ac:dyDescent="0.25">
      <c r="A738" s="47"/>
      <c r="B738" s="47"/>
      <c r="C738" s="47"/>
      <c r="D738" s="208"/>
      <c r="E738" s="220"/>
      <c r="F738" s="220"/>
      <c r="G738" s="220"/>
      <c r="H738" s="220"/>
      <c r="I738" s="220"/>
      <c r="J738" s="220"/>
      <c r="K738" s="220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</row>
    <row r="739" spans="1:49" s="207" customFormat="1" x14ac:dyDescent="0.25">
      <c r="A739" s="47"/>
      <c r="B739" s="47"/>
      <c r="C739" s="47"/>
      <c r="D739" s="208"/>
      <c r="E739" s="220"/>
      <c r="F739" s="220"/>
      <c r="G739" s="220"/>
      <c r="H739" s="220"/>
      <c r="I739" s="220"/>
      <c r="J739" s="220"/>
      <c r="K739" s="220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</row>
    <row r="740" spans="1:49" s="207" customFormat="1" x14ac:dyDescent="0.25">
      <c r="A740" s="47"/>
      <c r="B740" s="47"/>
      <c r="C740" s="47"/>
      <c r="D740" s="208"/>
      <c r="E740" s="220"/>
      <c r="F740" s="220"/>
      <c r="G740" s="220"/>
      <c r="H740" s="220"/>
      <c r="I740" s="220"/>
      <c r="J740" s="220"/>
      <c r="K740" s="220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</row>
    <row r="741" spans="1:49" s="207" customFormat="1" x14ac:dyDescent="0.25">
      <c r="A741" s="47"/>
      <c r="B741" s="47"/>
      <c r="C741" s="47"/>
      <c r="D741" s="208"/>
      <c r="E741" s="220"/>
      <c r="F741" s="220"/>
      <c r="G741" s="220"/>
      <c r="H741" s="220"/>
      <c r="I741" s="220"/>
      <c r="J741" s="220"/>
      <c r="K741" s="220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</row>
    <row r="742" spans="1:49" s="207" customFormat="1" x14ac:dyDescent="0.25">
      <c r="A742" s="47"/>
      <c r="B742" s="47"/>
      <c r="C742" s="47"/>
      <c r="D742" s="208"/>
      <c r="E742" s="220"/>
      <c r="F742" s="220"/>
      <c r="G742" s="220"/>
      <c r="H742" s="220"/>
      <c r="I742" s="220"/>
      <c r="J742" s="220"/>
      <c r="K742" s="220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</row>
    <row r="743" spans="1:49" s="207" customFormat="1" x14ac:dyDescent="0.25">
      <c r="A743" s="47"/>
      <c r="B743" s="47"/>
      <c r="C743" s="47"/>
      <c r="D743" s="208"/>
      <c r="E743" s="220"/>
      <c r="F743" s="220"/>
      <c r="G743" s="220"/>
      <c r="H743" s="220"/>
      <c r="I743" s="220"/>
      <c r="J743" s="220"/>
      <c r="K743" s="220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</row>
    <row r="744" spans="1:49" s="207" customFormat="1" x14ac:dyDescent="0.25">
      <c r="A744" s="47"/>
      <c r="B744" s="47"/>
      <c r="C744" s="47"/>
      <c r="D744" s="208"/>
      <c r="E744" s="220"/>
      <c r="F744" s="220"/>
      <c r="G744" s="220"/>
      <c r="H744" s="220"/>
      <c r="I744" s="220"/>
      <c r="J744" s="220"/>
      <c r="K744" s="220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</row>
    <row r="745" spans="1:49" s="207" customFormat="1" x14ac:dyDescent="0.25">
      <c r="A745" s="47"/>
      <c r="B745" s="47"/>
      <c r="C745" s="47"/>
      <c r="D745" s="208"/>
      <c r="E745" s="220"/>
      <c r="F745" s="220"/>
      <c r="G745" s="220"/>
      <c r="H745" s="220"/>
      <c r="I745" s="220"/>
      <c r="J745" s="220"/>
      <c r="K745" s="220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</row>
    <row r="746" spans="1:49" s="207" customFormat="1" x14ac:dyDescent="0.25">
      <c r="A746" s="47"/>
      <c r="B746" s="47"/>
      <c r="C746" s="47"/>
      <c r="D746" s="208"/>
      <c r="E746" s="220"/>
      <c r="F746" s="220"/>
      <c r="G746" s="220"/>
      <c r="H746" s="220"/>
      <c r="I746" s="220"/>
      <c r="J746" s="220"/>
      <c r="K746" s="220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</row>
    <row r="747" spans="1:49" s="207" customFormat="1" x14ac:dyDescent="0.25">
      <c r="A747" s="47"/>
      <c r="B747" s="47"/>
      <c r="C747" s="47"/>
      <c r="D747" s="208"/>
      <c r="E747" s="220"/>
      <c r="F747" s="220"/>
      <c r="G747" s="220"/>
      <c r="H747" s="220"/>
      <c r="I747" s="220"/>
      <c r="J747" s="220"/>
      <c r="K747" s="220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</row>
    <row r="748" spans="1:49" s="207" customFormat="1" x14ac:dyDescent="0.25">
      <c r="A748" s="47"/>
      <c r="B748" s="47"/>
      <c r="C748" s="47"/>
      <c r="D748" s="208"/>
      <c r="E748" s="220"/>
      <c r="F748" s="220"/>
      <c r="G748" s="220"/>
      <c r="H748" s="220"/>
      <c r="I748" s="220"/>
      <c r="J748" s="220"/>
      <c r="K748" s="220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</row>
    <row r="749" spans="1:49" s="207" customFormat="1" x14ac:dyDescent="0.25">
      <c r="A749" s="47"/>
      <c r="B749" s="47"/>
      <c r="C749" s="47"/>
      <c r="D749" s="208"/>
      <c r="E749" s="220"/>
      <c r="F749" s="220"/>
      <c r="G749" s="220"/>
      <c r="H749" s="220"/>
      <c r="I749" s="220"/>
      <c r="J749" s="220"/>
      <c r="K749" s="220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</row>
    <row r="750" spans="1:49" s="207" customFormat="1" x14ac:dyDescent="0.25">
      <c r="A750" s="47"/>
      <c r="B750" s="47"/>
      <c r="C750" s="47"/>
      <c r="D750" s="208"/>
      <c r="E750" s="220"/>
      <c r="F750" s="220"/>
      <c r="G750" s="220"/>
      <c r="H750" s="220"/>
      <c r="I750" s="220"/>
      <c r="J750" s="220"/>
      <c r="K750" s="220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</row>
    <row r="751" spans="1:49" s="207" customFormat="1" x14ac:dyDescent="0.25">
      <c r="A751" s="47"/>
      <c r="B751" s="47"/>
      <c r="C751" s="47"/>
      <c r="D751" s="208"/>
      <c r="E751" s="220"/>
      <c r="F751" s="220"/>
      <c r="G751" s="220"/>
      <c r="H751" s="220"/>
      <c r="I751" s="220"/>
      <c r="J751" s="220"/>
      <c r="K751" s="220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</row>
    <row r="752" spans="1:49" s="207" customFormat="1" x14ac:dyDescent="0.25">
      <c r="A752" s="47"/>
      <c r="B752" s="47"/>
      <c r="C752" s="47"/>
      <c r="D752" s="208"/>
      <c r="E752" s="220"/>
      <c r="F752" s="220"/>
      <c r="G752" s="220"/>
      <c r="H752" s="220"/>
      <c r="I752" s="220"/>
      <c r="J752" s="220"/>
      <c r="K752" s="220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</row>
    <row r="753" spans="1:49" s="207" customFormat="1" x14ac:dyDescent="0.25">
      <c r="A753" s="47"/>
      <c r="B753" s="47"/>
      <c r="C753" s="47"/>
      <c r="D753" s="208"/>
      <c r="E753" s="220"/>
      <c r="F753" s="220"/>
      <c r="G753" s="220"/>
      <c r="H753" s="220"/>
      <c r="I753" s="220"/>
      <c r="J753" s="220"/>
      <c r="K753" s="220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</row>
    <row r="754" spans="1:49" s="207" customFormat="1" x14ac:dyDescent="0.25">
      <c r="A754" s="47"/>
      <c r="B754" s="47"/>
      <c r="C754" s="47"/>
      <c r="D754" s="208"/>
      <c r="E754" s="220"/>
      <c r="F754" s="220"/>
      <c r="G754" s="220"/>
      <c r="H754" s="220"/>
      <c r="I754" s="220"/>
      <c r="J754" s="220"/>
      <c r="K754" s="220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</row>
    <row r="755" spans="1:49" s="207" customFormat="1" x14ac:dyDescent="0.25">
      <c r="A755" s="47"/>
      <c r="B755" s="47"/>
      <c r="C755" s="47"/>
      <c r="D755" s="208"/>
      <c r="E755" s="220"/>
      <c r="F755" s="220"/>
      <c r="G755" s="220"/>
      <c r="H755" s="220"/>
      <c r="I755" s="220"/>
      <c r="J755" s="220"/>
      <c r="K755" s="220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</row>
    <row r="756" spans="1:49" s="207" customFormat="1" x14ac:dyDescent="0.25">
      <c r="A756" s="47"/>
      <c r="B756" s="47"/>
      <c r="C756" s="47"/>
      <c r="D756" s="208"/>
      <c r="E756" s="220"/>
      <c r="F756" s="220"/>
      <c r="G756" s="220"/>
      <c r="H756" s="220"/>
      <c r="I756" s="220"/>
      <c r="J756" s="220"/>
      <c r="K756" s="220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</row>
    <row r="757" spans="1:49" s="207" customFormat="1" x14ac:dyDescent="0.25">
      <c r="A757" s="47"/>
      <c r="B757" s="47"/>
      <c r="C757" s="47"/>
      <c r="D757" s="208"/>
      <c r="E757" s="220"/>
      <c r="F757" s="220"/>
      <c r="G757" s="220"/>
      <c r="H757" s="220"/>
      <c r="I757" s="220"/>
      <c r="J757" s="220"/>
      <c r="K757" s="220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</row>
    <row r="758" spans="1:49" s="207" customFormat="1" x14ac:dyDescent="0.25">
      <c r="A758" s="47"/>
      <c r="B758" s="47"/>
      <c r="C758" s="47"/>
      <c r="D758" s="208"/>
      <c r="E758" s="220"/>
      <c r="F758" s="220"/>
      <c r="G758" s="220"/>
      <c r="H758" s="220"/>
      <c r="I758" s="220"/>
      <c r="J758" s="220"/>
      <c r="K758" s="220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</row>
    <row r="759" spans="1:49" s="207" customFormat="1" x14ac:dyDescent="0.25">
      <c r="A759" s="47"/>
      <c r="B759" s="47"/>
      <c r="C759" s="47"/>
      <c r="D759" s="208"/>
      <c r="E759" s="220"/>
      <c r="F759" s="220"/>
      <c r="G759" s="220"/>
      <c r="H759" s="220"/>
      <c r="I759" s="220"/>
      <c r="J759" s="220"/>
      <c r="K759" s="220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</row>
    <row r="760" spans="1:49" s="207" customFormat="1" x14ac:dyDescent="0.25">
      <c r="A760" s="47"/>
      <c r="B760" s="47"/>
      <c r="C760" s="47"/>
      <c r="D760" s="208"/>
      <c r="E760" s="220"/>
      <c r="F760" s="220"/>
      <c r="G760" s="220"/>
      <c r="H760" s="220"/>
      <c r="I760" s="220"/>
      <c r="J760" s="220"/>
      <c r="K760" s="220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</row>
    <row r="761" spans="1:49" s="207" customFormat="1" x14ac:dyDescent="0.25">
      <c r="A761" s="47"/>
      <c r="B761" s="47"/>
      <c r="C761" s="47"/>
      <c r="D761" s="208"/>
      <c r="E761" s="220"/>
      <c r="F761" s="220"/>
      <c r="G761" s="220"/>
      <c r="H761" s="220"/>
      <c r="I761" s="220"/>
      <c r="J761" s="220"/>
      <c r="K761" s="220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</row>
    <row r="762" spans="1:49" s="207" customFormat="1" x14ac:dyDescent="0.25">
      <c r="A762" s="47"/>
      <c r="B762" s="47"/>
      <c r="C762" s="47"/>
      <c r="D762" s="208"/>
      <c r="E762" s="220"/>
      <c r="F762" s="220"/>
      <c r="G762" s="220"/>
      <c r="H762" s="220"/>
      <c r="I762" s="220"/>
      <c r="J762" s="220"/>
      <c r="K762" s="220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</row>
    <row r="763" spans="1:49" s="207" customFormat="1" x14ac:dyDescent="0.25">
      <c r="A763" s="47"/>
      <c r="B763" s="47"/>
      <c r="C763" s="47"/>
      <c r="D763" s="208"/>
      <c r="E763" s="220"/>
      <c r="F763" s="220"/>
      <c r="G763" s="220"/>
      <c r="H763" s="220"/>
      <c r="I763" s="220"/>
      <c r="J763" s="220"/>
      <c r="K763" s="220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</row>
    <row r="764" spans="1:49" s="207" customFormat="1" x14ac:dyDescent="0.25">
      <c r="A764" s="47"/>
      <c r="B764" s="47"/>
      <c r="C764" s="47"/>
      <c r="D764" s="208"/>
      <c r="E764" s="220"/>
      <c r="F764" s="220"/>
      <c r="G764" s="220"/>
      <c r="H764" s="220"/>
      <c r="I764" s="220"/>
      <c r="J764" s="220"/>
      <c r="K764" s="220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</row>
    <row r="765" spans="1:49" s="207" customFormat="1" x14ac:dyDescent="0.25">
      <c r="A765" s="47"/>
      <c r="B765" s="47"/>
      <c r="C765" s="47"/>
      <c r="D765" s="208"/>
      <c r="E765" s="220"/>
      <c r="F765" s="220"/>
      <c r="G765" s="220"/>
      <c r="H765" s="220"/>
      <c r="I765" s="220"/>
      <c r="J765" s="220"/>
      <c r="K765" s="220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</row>
    <row r="766" spans="1:49" s="207" customFormat="1" x14ac:dyDescent="0.25">
      <c r="A766" s="47"/>
      <c r="B766" s="47"/>
      <c r="C766" s="47"/>
      <c r="D766" s="208"/>
      <c r="E766" s="220"/>
      <c r="F766" s="220"/>
      <c r="G766" s="220"/>
      <c r="H766" s="220"/>
      <c r="I766" s="220"/>
      <c r="J766" s="220"/>
      <c r="K766" s="220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</row>
    <row r="767" spans="1:49" s="207" customFormat="1" x14ac:dyDescent="0.25">
      <c r="A767" s="47"/>
      <c r="B767" s="47"/>
      <c r="C767" s="47"/>
      <c r="D767" s="208"/>
      <c r="E767" s="220"/>
      <c r="F767" s="220"/>
      <c r="G767" s="220"/>
      <c r="H767" s="220"/>
      <c r="I767" s="220"/>
      <c r="J767" s="220"/>
      <c r="K767" s="220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</row>
    <row r="768" spans="1:49" s="207" customFormat="1" x14ac:dyDescent="0.25">
      <c r="A768" s="47"/>
      <c r="B768" s="47"/>
      <c r="C768" s="47"/>
      <c r="D768" s="208"/>
      <c r="E768" s="220"/>
      <c r="F768" s="220"/>
      <c r="G768" s="220"/>
      <c r="H768" s="220"/>
      <c r="I768" s="220"/>
      <c r="J768" s="220"/>
      <c r="K768" s="220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</row>
    <row r="769" spans="1:49" s="207" customFormat="1" x14ac:dyDescent="0.25">
      <c r="A769" s="47"/>
      <c r="B769" s="47"/>
      <c r="C769" s="47"/>
      <c r="D769" s="208"/>
      <c r="E769" s="220"/>
      <c r="F769" s="220"/>
      <c r="G769" s="220"/>
      <c r="H769" s="220"/>
      <c r="I769" s="220"/>
      <c r="J769" s="220"/>
      <c r="K769" s="220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</row>
    <row r="770" spans="1:49" s="207" customFormat="1" x14ac:dyDescent="0.25">
      <c r="A770" s="47"/>
      <c r="B770" s="47"/>
      <c r="C770" s="47"/>
      <c r="D770" s="208"/>
      <c r="E770" s="220"/>
      <c r="F770" s="220"/>
      <c r="G770" s="220"/>
      <c r="H770" s="220"/>
      <c r="I770" s="220"/>
      <c r="J770" s="220"/>
      <c r="K770" s="220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</row>
    <row r="771" spans="1:49" s="207" customFormat="1" x14ac:dyDescent="0.25">
      <c r="A771" s="47"/>
      <c r="B771" s="47"/>
      <c r="C771" s="47"/>
      <c r="D771" s="208"/>
      <c r="E771" s="220"/>
      <c r="F771" s="220"/>
      <c r="G771" s="220"/>
      <c r="H771" s="220"/>
      <c r="I771" s="220"/>
      <c r="J771" s="220"/>
      <c r="K771" s="220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</row>
    <row r="772" spans="1:49" s="207" customFormat="1" x14ac:dyDescent="0.25">
      <c r="A772" s="47"/>
      <c r="B772" s="47"/>
      <c r="C772" s="47"/>
      <c r="D772" s="208"/>
      <c r="E772" s="220"/>
      <c r="F772" s="220"/>
      <c r="G772" s="220"/>
      <c r="H772" s="220"/>
      <c r="I772" s="220"/>
      <c r="J772" s="220"/>
      <c r="K772" s="220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</row>
    <row r="773" spans="1:49" s="207" customFormat="1" x14ac:dyDescent="0.25">
      <c r="A773" s="47"/>
      <c r="B773" s="47"/>
      <c r="C773" s="47"/>
      <c r="D773" s="208"/>
      <c r="E773" s="220"/>
      <c r="F773" s="220"/>
      <c r="G773" s="220"/>
      <c r="H773" s="220"/>
      <c r="I773" s="220"/>
      <c r="J773" s="220"/>
      <c r="K773" s="220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</row>
    <row r="774" spans="1:49" s="207" customFormat="1" x14ac:dyDescent="0.25">
      <c r="A774" s="47"/>
      <c r="B774" s="47"/>
      <c r="C774" s="47"/>
      <c r="D774" s="208"/>
      <c r="E774" s="220"/>
      <c r="F774" s="220"/>
      <c r="G774" s="220"/>
      <c r="H774" s="220"/>
      <c r="I774" s="220"/>
      <c r="J774" s="220"/>
      <c r="K774" s="220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</row>
    <row r="775" spans="1:49" s="207" customFormat="1" x14ac:dyDescent="0.25">
      <c r="A775" s="47"/>
      <c r="B775" s="47"/>
      <c r="C775" s="47"/>
      <c r="D775" s="208"/>
      <c r="E775" s="220"/>
      <c r="F775" s="220"/>
      <c r="G775" s="220"/>
      <c r="H775" s="220"/>
      <c r="I775" s="220"/>
      <c r="J775" s="220"/>
      <c r="K775" s="220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</row>
    <row r="776" spans="1:49" s="207" customFormat="1" x14ac:dyDescent="0.25">
      <c r="A776" s="47"/>
      <c r="B776" s="47"/>
      <c r="C776" s="47"/>
      <c r="D776" s="208"/>
      <c r="E776" s="220"/>
      <c r="F776" s="220"/>
      <c r="G776" s="220"/>
      <c r="H776" s="220"/>
      <c r="I776" s="220"/>
      <c r="J776" s="220"/>
      <c r="K776" s="220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</row>
    <row r="777" spans="1:49" s="207" customFormat="1" x14ac:dyDescent="0.25">
      <c r="A777" s="47"/>
      <c r="B777" s="47"/>
      <c r="C777" s="47"/>
      <c r="D777" s="208"/>
      <c r="E777" s="220"/>
      <c r="F777" s="220"/>
      <c r="G777" s="220"/>
      <c r="H777" s="220"/>
      <c r="I777" s="220"/>
      <c r="J777" s="220"/>
      <c r="K777" s="220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</row>
    <row r="778" spans="1:49" s="207" customFormat="1" x14ac:dyDescent="0.25">
      <c r="A778" s="47"/>
      <c r="B778" s="47"/>
      <c r="C778" s="47"/>
      <c r="D778" s="208"/>
      <c r="E778" s="220"/>
      <c r="F778" s="220"/>
      <c r="G778" s="220"/>
      <c r="H778" s="220"/>
      <c r="I778" s="220"/>
      <c r="J778" s="220"/>
      <c r="K778" s="220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</row>
    <row r="779" spans="1:49" s="207" customFormat="1" x14ac:dyDescent="0.25">
      <c r="A779" s="47"/>
      <c r="B779" s="47"/>
      <c r="C779" s="47"/>
      <c r="D779" s="208"/>
      <c r="E779" s="220"/>
      <c r="F779" s="220"/>
      <c r="G779" s="220"/>
      <c r="H779" s="220"/>
      <c r="I779" s="220"/>
      <c r="J779" s="220"/>
      <c r="K779" s="220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</row>
    <row r="780" spans="1:49" s="207" customFormat="1" x14ac:dyDescent="0.25">
      <c r="A780" s="47"/>
      <c r="B780" s="47"/>
      <c r="C780" s="47"/>
      <c r="D780" s="208"/>
      <c r="E780" s="220"/>
      <c r="F780" s="220"/>
      <c r="G780" s="220"/>
      <c r="H780" s="220"/>
      <c r="I780" s="220"/>
      <c r="J780" s="220"/>
      <c r="K780" s="220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</row>
    <row r="781" spans="1:49" s="207" customFormat="1" x14ac:dyDescent="0.25">
      <c r="A781" s="47"/>
      <c r="B781" s="47"/>
      <c r="C781" s="47"/>
      <c r="D781" s="208"/>
      <c r="E781" s="220"/>
      <c r="F781" s="220"/>
      <c r="G781" s="220"/>
      <c r="H781" s="220"/>
      <c r="I781" s="220"/>
      <c r="J781" s="220"/>
      <c r="K781" s="220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</row>
    <row r="782" spans="1:49" s="207" customFormat="1" x14ac:dyDescent="0.25">
      <c r="A782" s="47"/>
      <c r="B782" s="47"/>
      <c r="C782" s="47"/>
      <c r="D782" s="208"/>
      <c r="E782" s="220"/>
      <c r="F782" s="220"/>
      <c r="G782" s="220"/>
      <c r="H782" s="220"/>
      <c r="I782" s="220"/>
      <c r="J782" s="220"/>
      <c r="K782" s="220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</row>
    <row r="783" spans="1:49" s="207" customFormat="1" x14ac:dyDescent="0.25">
      <c r="A783" s="47"/>
      <c r="B783" s="47"/>
      <c r="C783" s="47"/>
      <c r="D783" s="208"/>
      <c r="E783" s="220"/>
      <c r="F783" s="220"/>
      <c r="G783" s="220"/>
      <c r="H783" s="220"/>
      <c r="I783" s="220"/>
      <c r="J783" s="220"/>
      <c r="K783" s="220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</row>
    <row r="784" spans="1:49" s="207" customFormat="1" x14ac:dyDescent="0.25">
      <c r="A784" s="47"/>
      <c r="B784" s="47"/>
      <c r="C784" s="47"/>
      <c r="D784" s="208"/>
      <c r="E784" s="220"/>
      <c r="F784" s="220"/>
      <c r="G784" s="220"/>
      <c r="H784" s="220"/>
      <c r="I784" s="220"/>
      <c r="J784" s="220"/>
      <c r="K784" s="220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</row>
    <row r="785" spans="1:49" s="207" customFormat="1" x14ac:dyDescent="0.25">
      <c r="A785" s="47"/>
      <c r="B785" s="47"/>
      <c r="C785" s="47"/>
      <c r="D785" s="208"/>
      <c r="E785" s="220"/>
      <c r="F785" s="220"/>
      <c r="G785" s="220"/>
      <c r="H785" s="220"/>
      <c r="I785" s="220"/>
      <c r="J785" s="220"/>
      <c r="K785" s="220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</row>
    <row r="786" spans="1:49" s="207" customFormat="1" x14ac:dyDescent="0.25">
      <c r="A786" s="47"/>
      <c r="B786" s="47"/>
      <c r="C786" s="47"/>
      <c r="D786" s="208"/>
      <c r="E786" s="220"/>
      <c r="F786" s="220"/>
      <c r="G786" s="220"/>
      <c r="H786" s="220"/>
      <c r="I786" s="220"/>
      <c r="J786" s="220"/>
      <c r="K786" s="220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</row>
    <row r="787" spans="1:49" s="207" customFormat="1" x14ac:dyDescent="0.25">
      <c r="A787" s="47"/>
      <c r="B787" s="47"/>
      <c r="C787" s="47"/>
      <c r="D787" s="208"/>
      <c r="E787" s="220"/>
      <c r="F787" s="220"/>
      <c r="G787" s="220"/>
      <c r="H787" s="220"/>
      <c r="I787" s="220"/>
      <c r="J787" s="220"/>
      <c r="K787" s="220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</row>
    <row r="788" spans="1:49" s="207" customFormat="1" x14ac:dyDescent="0.25">
      <c r="A788" s="47"/>
      <c r="B788" s="47"/>
      <c r="C788" s="47"/>
      <c r="D788" s="208"/>
      <c r="E788" s="220"/>
      <c r="F788" s="220"/>
      <c r="G788" s="220"/>
      <c r="H788" s="220"/>
      <c r="I788" s="220"/>
      <c r="J788" s="220"/>
      <c r="K788" s="220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</row>
    <row r="789" spans="1:49" s="207" customFormat="1" x14ac:dyDescent="0.25">
      <c r="A789" s="47"/>
      <c r="B789" s="47"/>
      <c r="C789" s="47"/>
      <c r="D789" s="208"/>
      <c r="E789" s="220"/>
      <c r="F789" s="220"/>
      <c r="G789" s="220"/>
      <c r="H789" s="220"/>
      <c r="I789" s="220"/>
      <c r="J789" s="220"/>
      <c r="K789" s="220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</row>
    <row r="790" spans="1:49" s="207" customFormat="1" x14ac:dyDescent="0.25">
      <c r="A790" s="47"/>
      <c r="B790" s="47"/>
      <c r="C790" s="47"/>
      <c r="D790" s="208"/>
      <c r="E790" s="220"/>
      <c r="F790" s="220"/>
      <c r="G790" s="220"/>
      <c r="H790" s="220"/>
      <c r="I790" s="220"/>
      <c r="J790" s="220"/>
      <c r="K790" s="220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</row>
    <row r="791" spans="1:49" s="207" customFormat="1" x14ac:dyDescent="0.25">
      <c r="A791" s="47"/>
      <c r="B791" s="47"/>
      <c r="C791" s="47"/>
      <c r="D791" s="208"/>
      <c r="E791" s="220"/>
      <c r="F791" s="220"/>
      <c r="G791" s="220"/>
      <c r="H791" s="220"/>
      <c r="I791" s="220"/>
      <c r="J791" s="220"/>
      <c r="K791" s="220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</row>
    <row r="792" spans="1:49" s="207" customFormat="1" x14ac:dyDescent="0.25">
      <c r="A792" s="47"/>
      <c r="B792" s="47"/>
      <c r="C792" s="47"/>
      <c r="D792" s="208"/>
      <c r="E792" s="220"/>
      <c r="F792" s="220"/>
      <c r="G792" s="220"/>
      <c r="H792" s="220"/>
      <c r="I792" s="220"/>
      <c r="J792" s="220"/>
      <c r="K792" s="220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</row>
    <row r="793" spans="1:49" s="207" customFormat="1" x14ac:dyDescent="0.25">
      <c r="A793" s="47"/>
      <c r="B793" s="47"/>
      <c r="C793" s="47"/>
      <c r="D793" s="208"/>
      <c r="E793" s="220"/>
      <c r="F793" s="220"/>
      <c r="G793" s="220"/>
      <c r="H793" s="220"/>
      <c r="I793" s="220"/>
      <c r="J793" s="220"/>
      <c r="K793" s="220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</row>
    <row r="794" spans="1:49" s="207" customFormat="1" x14ac:dyDescent="0.25">
      <c r="A794" s="47"/>
      <c r="B794" s="47"/>
      <c r="C794" s="47"/>
      <c r="D794" s="208"/>
      <c r="E794" s="220"/>
      <c r="F794" s="220"/>
      <c r="G794" s="220"/>
      <c r="H794" s="220"/>
      <c r="I794" s="220"/>
      <c r="J794" s="220"/>
      <c r="K794" s="220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</row>
    <row r="795" spans="1:49" s="207" customFormat="1" x14ac:dyDescent="0.25">
      <c r="A795" s="47"/>
      <c r="B795" s="47"/>
      <c r="C795" s="47"/>
      <c r="D795" s="208"/>
      <c r="E795" s="220"/>
      <c r="F795" s="220"/>
      <c r="G795" s="220"/>
      <c r="H795" s="220"/>
      <c r="I795" s="220"/>
      <c r="J795" s="220"/>
      <c r="K795" s="220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</row>
    <row r="796" spans="1:49" s="207" customFormat="1" x14ac:dyDescent="0.25">
      <c r="A796" s="47"/>
      <c r="B796" s="47"/>
      <c r="C796" s="47"/>
      <c r="D796" s="208"/>
      <c r="E796" s="220"/>
      <c r="F796" s="220"/>
      <c r="G796" s="220"/>
      <c r="H796" s="220"/>
      <c r="I796" s="220"/>
      <c r="J796" s="220"/>
      <c r="K796" s="220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</row>
    <row r="797" spans="1:49" s="207" customFormat="1" x14ac:dyDescent="0.25">
      <c r="A797" s="47"/>
      <c r="B797" s="47"/>
      <c r="C797" s="47"/>
      <c r="D797" s="208"/>
      <c r="E797" s="220"/>
      <c r="F797" s="220"/>
      <c r="G797" s="220"/>
      <c r="H797" s="220"/>
      <c r="I797" s="220"/>
      <c r="J797" s="220"/>
      <c r="K797" s="220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</row>
    <row r="798" spans="1:49" s="207" customFormat="1" x14ac:dyDescent="0.25">
      <c r="A798" s="47"/>
      <c r="B798" s="47"/>
      <c r="C798" s="47"/>
      <c r="D798" s="208"/>
      <c r="E798" s="220"/>
      <c r="F798" s="220"/>
      <c r="G798" s="220"/>
      <c r="H798" s="220"/>
      <c r="I798" s="220"/>
      <c r="J798" s="220"/>
      <c r="K798" s="220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</row>
    <row r="799" spans="1:49" s="207" customFormat="1" x14ac:dyDescent="0.25">
      <c r="A799" s="47"/>
      <c r="B799" s="47"/>
      <c r="C799" s="47"/>
      <c r="D799" s="208"/>
      <c r="E799" s="220"/>
      <c r="F799" s="220"/>
      <c r="G799" s="220"/>
      <c r="H799" s="220"/>
      <c r="I799" s="220"/>
      <c r="J799" s="220"/>
      <c r="K799" s="220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</row>
    <row r="800" spans="1:49" s="207" customFormat="1" x14ac:dyDescent="0.25">
      <c r="A800" s="47"/>
      <c r="B800" s="47"/>
      <c r="C800" s="47"/>
      <c r="D800" s="208"/>
      <c r="E800" s="220"/>
      <c r="F800" s="220"/>
      <c r="G800" s="220"/>
      <c r="H800" s="220"/>
      <c r="I800" s="220"/>
      <c r="J800" s="220"/>
      <c r="K800" s="220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</row>
    <row r="801" spans="1:49" s="207" customFormat="1" x14ac:dyDescent="0.25">
      <c r="A801" s="47"/>
      <c r="B801" s="47"/>
      <c r="C801" s="47"/>
      <c r="D801" s="208"/>
      <c r="E801" s="220"/>
      <c r="F801" s="220"/>
      <c r="G801" s="220"/>
      <c r="H801" s="220"/>
      <c r="I801" s="220"/>
      <c r="J801" s="220"/>
      <c r="K801" s="220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</row>
    <row r="802" spans="1:49" s="207" customFormat="1" x14ac:dyDescent="0.25">
      <c r="A802" s="47"/>
      <c r="B802" s="47"/>
      <c r="C802" s="47"/>
      <c r="D802" s="208"/>
      <c r="E802" s="220"/>
      <c r="F802" s="220"/>
      <c r="G802" s="220"/>
      <c r="H802" s="220"/>
      <c r="I802" s="220"/>
      <c r="J802" s="220"/>
      <c r="K802" s="220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</row>
    <row r="803" spans="1:49" s="207" customFormat="1" x14ac:dyDescent="0.25">
      <c r="A803" s="47"/>
      <c r="B803" s="47"/>
      <c r="C803" s="47"/>
      <c r="D803" s="208"/>
      <c r="E803" s="220"/>
      <c r="F803" s="220"/>
      <c r="G803" s="220"/>
      <c r="H803" s="220"/>
      <c r="I803" s="220"/>
      <c r="J803" s="220"/>
      <c r="K803" s="220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</row>
    <row r="804" spans="1:49" s="207" customFormat="1" x14ac:dyDescent="0.25">
      <c r="A804" s="47"/>
      <c r="B804" s="47"/>
      <c r="C804" s="47"/>
      <c r="D804" s="208"/>
      <c r="E804" s="220"/>
      <c r="F804" s="220"/>
      <c r="G804" s="220"/>
      <c r="H804" s="220"/>
      <c r="I804" s="220"/>
      <c r="J804" s="220"/>
      <c r="K804" s="220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</row>
    <row r="805" spans="1:49" s="207" customFormat="1" x14ac:dyDescent="0.25">
      <c r="A805" s="47"/>
      <c r="B805" s="47"/>
      <c r="C805" s="47"/>
      <c r="D805" s="208"/>
      <c r="E805" s="220"/>
      <c r="F805" s="220"/>
      <c r="G805" s="220"/>
      <c r="H805" s="220"/>
      <c r="I805" s="220"/>
      <c r="J805" s="220"/>
      <c r="K805" s="220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</row>
    <row r="806" spans="1:49" s="207" customFormat="1" x14ac:dyDescent="0.25">
      <c r="A806" s="47"/>
      <c r="B806" s="47"/>
      <c r="C806" s="47"/>
      <c r="D806" s="208"/>
      <c r="E806" s="220"/>
      <c r="F806" s="220"/>
      <c r="G806" s="220"/>
      <c r="H806" s="220"/>
      <c r="I806" s="220"/>
      <c r="J806" s="220"/>
      <c r="K806" s="220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</row>
    <row r="807" spans="1:49" s="207" customFormat="1" x14ac:dyDescent="0.25">
      <c r="A807" s="47"/>
      <c r="B807" s="47"/>
      <c r="C807" s="47"/>
      <c r="D807" s="208"/>
      <c r="E807" s="220"/>
      <c r="F807" s="220"/>
      <c r="G807" s="220"/>
      <c r="H807" s="220"/>
      <c r="I807" s="220"/>
      <c r="J807" s="220"/>
      <c r="K807" s="220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</row>
    <row r="808" spans="1:49" s="207" customFormat="1" x14ac:dyDescent="0.25">
      <c r="A808" s="47"/>
      <c r="B808" s="47"/>
      <c r="C808" s="47"/>
      <c r="D808" s="208"/>
      <c r="E808" s="220"/>
      <c r="F808" s="220"/>
      <c r="G808" s="220"/>
      <c r="H808" s="220"/>
      <c r="I808" s="220"/>
      <c r="J808" s="220"/>
      <c r="K808" s="220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</row>
    <row r="809" spans="1:49" s="207" customFormat="1" x14ac:dyDescent="0.25">
      <c r="A809" s="47"/>
      <c r="B809" s="47"/>
      <c r="C809" s="47"/>
      <c r="D809" s="208"/>
      <c r="E809" s="220"/>
      <c r="F809" s="220"/>
      <c r="G809" s="220"/>
      <c r="H809" s="220"/>
      <c r="I809" s="220"/>
      <c r="J809" s="220"/>
      <c r="K809" s="220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</row>
    <row r="810" spans="1:49" s="207" customFormat="1" x14ac:dyDescent="0.25">
      <c r="A810" s="47"/>
      <c r="B810" s="47"/>
      <c r="C810" s="47"/>
      <c r="D810" s="208"/>
      <c r="E810" s="220"/>
      <c r="F810" s="220"/>
      <c r="G810" s="220"/>
      <c r="H810" s="220"/>
      <c r="I810" s="220"/>
      <c r="J810" s="220"/>
      <c r="K810" s="220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</row>
    <row r="811" spans="1:49" s="207" customFormat="1" x14ac:dyDescent="0.25">
      <c r="A811" s="47"/>
      <c r="B811" s="47"/>
      <c r="C811" s="47"/>
      <c r="D811" s="208"/>
      <c r="E811" s="220"/>
      <c r="F811" s="220"/>
      <c r="G811" s="220"/>
      <c r="H811" s="220"/>
      <c r="I811" s="220"/>
      <c r="J811" s="220"/>
      <c r="K811" s="220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</row>
    <row r="812" spans="1:49" s="207" customFormat="1" x14ac:dyDescent="0.25">
      <c r="A812" s="47"/>
      <c r="B812" s="47"/>
      <c r="C812" s="47"/>
      <c r="D812" s="208"/>
      <c r="E812" s="220"/>
      <c r="F812" s="220"/>
      <c r="G812" s="220"/>
      <c r="H812" s="220"/>
      <c r="I812" s="220"/>
      <c r="J812" s="220"/>
      <c r="K812" s="220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</row>
    <row r="813" spans="1:49" s="207" customFormat="1" x14ac:dyDescent="0.25">
      <c r="A813" s="47"/>
      <c r="B813" s="47"/>
      <c r="C813" s="47"/>
      <c r="D813" s="208"/>
      <c r="E813" s="220"/>
      <c r="F813" s="220"/>
      <c r="G813" s="220"/>
      <c r="H813" s="220"/>
      <c r="I813" s="220"/>
      <c r="J813" s="220"/>
      <c r="K813" s="220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</row>
    <row r="814" spans="1:49" s="207" customFormat="1" x14ac:dyDescent="0.25">
      <c r="A814" s="47"/>
      <c r="B814" s="47"/>
      <c r="C814" s="47"/>
      <c r="D814" s="208"/>
      <c r="E814" s="220"/>
      <c r="F814" s="220"/>
      <c r="G814" s="220"/>
      <c r="H814" s="220"/>
      <c r="I814" s="220"/>
      <c r="J814" s="220"/>
      <c r="K814" s="220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</row>
    <row r="815" spans="1:49" s="207" customFormat="1" x14ac:dyDescent="0.25">
      <c r="A815" s="47"/>
      <c r="B815" s="47"/>
      <c r="C815" s="47"/>
      <c r="D815" s="208"/>
      <c r="E815" s="220"/>
      <c r="F815" s="220"/>
      <c r="G815" s="220"/>
      <c r="H815" s="220"/>
      <c r="I815" s="220"/>
      <c r="J815" s="220"/>
      <c r="K815" s="220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</row>
    <row r="816" spans="1:49" s="207" customFormat="1" x14ac:dyDescent="0.25">
      <c r="A816" s="47"/>
      <c r="B816" s="47"/>
      <c r="C816" s="47"/>
      <c r="D816" s="208"/>
      <c r="E816" s="220"/>
      <c r="F816" s="220"/>
      <c r="G816" s="220"/>
      <c r="H816" s="220"/>
      <c r="I816" s="220"/>
      <c r="J816" s="220"/>
      <c r="K816" s="220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</row>
    <row r="817" spans="1:49" s="207" customFormat="1" x14ac:dyDescent="0.25">
      <c r="A817" s="47"/>
      <c r="B817" s="47"/>
      <c r="C817" s="47"/>
      <c r="D817" s="208"/>
      <c r="E817" s="220"/>
      <c r="F817" s="220"/>
      <c r="G817" s="220"/>
      <c r="H817" s="220"/>
      <c r="I817" s="220"/>
      <c r="J817" s="220"/>
      <c r="K817" s="220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</row>
    <row r="818" spans="1:49" s="207" customFormat="1" x14ac:dyDescent="0.25">
      <c r="A818" s="47"/>
      <c r="B818" s="47"/>
      <c r="C818" s="47"/>
      <c r="D818" s="208"/>
      <c r="E818" s="220"/>
      <c r="F818" s="220"/>
      <c r="G818" s="220"/>
      <c r="H818" s="220"/>
      <c r="I818" s="220"/>
      <c r="J818" s="220"/>
      <c r="K818" s="220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</row>
    <row r="819" spans="1:49" s="207" customFormat="1" x14ac:dyDescent="0.25">
      <c r="A819" s="47"/>
      <c r="B819" s="47"/>
      <c r="C819" s="47"/>
      <c r="D819" s="208"/>
      <c r="E819" s="220"/>
      <c r="F819" s="220"/>
      <c r="G819" s="220"/>
      <c r="H819" s="220"/>
      <c r="I819" s="220"/>
      <c r="J819" s="220"/>
      <c r="K819" s="220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</row>
    <row r="820" spans="1:49" s="207" customFormat="1" x14ac:dyDescent="0.25">
      <c r="A820" s="47"/>
      <c r="B820" s="47"/>
      <c r="C820" s="47"/>
      <c r="D820" s="208"/>
      <c r="E820" s="220"/>
      <c r="F820" s="220"/>
      <c r="G820" s="220"/>
      <c r="H820" s="220"/>
      <c r="I820" s="220"/>
      <c r="J820" s="220"/>
      <c r="K820" s="220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</row>
    <row r="821" spans="1:49" s="207" customFormat="1" x14ac:dyDescent="0.25">
      <c r="A821" s="47"/>
      <c r="B821" s="47"/>
      <c r="C821" s="47"/>
      <c r="D821" s="208"/>
      <c r="E821" s="220"/>
      <c r="F821" s="220"/>
      <c r="G821" s="220"/>
      <c r="H821" s="220"/>
      <c r="I821" s="220"/>
      <c r="J821" s="220"/>
      <c r="K821" s="220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</row>
    <row r="822" spans="1:49" s="207" customFormat="1" x14ac:dyDescent="0.25">
      <c r="A822" s="47"/>
      <c r="B822" s="47"/>
      <c r="C822" s="47"/>
      <c r="D822" s="208"/>
      <c r="E822" s="220"/>
      <c r="F822" s="220"/>
      <c r="G822" s="220"/>
      <c r="H822" s="220"/>
      <c r="I822" s="220"/>
      <c r="J822" s="220"/>
      <c r="K822" s="220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</row>
    <row r="823" spans="1:49" s="207" customFormat="1" x14ac:dyDescent="0.25">
      <c r="A823" s="47"/>
      <c r="B823" s="47"/>
      <c r="C823" s="47"/>
      <c r="D823" s="208"/>
      <c r="E823" s="220"/>
      <c r="F823" s="220"/>
      <c r="G823" s="220"/>
      <c r="H823" s="220"/>
      <c r="I823" s="220"/>
      <c r="J823" s="220"/>
      <c r="K823" s="220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</row>
    <row r="824" spans="1:49" s="207" customFormat="1" x14ac:dyDescent="0.25">
      <c r="A824" s="47"/>
      <c r="B824" s="47"/>
      <c r="C824" s="47"/>
      <c r="D824" s="208"/>
      <c r="E824" s="220"/>
      <c r="F824" s="220"/>
      <c r="G824" s="220"/>
      <c r="H824" s="220"/>
      <c r="I824" s="220"/>
      <c r="J824" s="220"/>
      <c r="K824" s="220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</row>
    <row r="825" spans="1:49" s="207" customFormat="1" x14ac:dyDescent="0.25">
      <c r="A825" s="47"/>
      <c r="B825" s="47"/>
      <c r="C825" s="47"/>
      <c r="D825" s="208"/>
      <c r="E825" s="220"/>
      <c r="F825" s="220"/>
      <c r="G825" s="220"/>
      <c r="H825" s="220"/>
      <c r="I825" s="220"/>
      <c r="J825" s="220"/>
      <c r="K825" s="220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</row>
    <row r="826" spans="1:49" s="207" customFormat="1" x14ac:dyDescent="0.25">
      <c r="A826" s="47"/>
      <c r="B826" s="47"/>
      <c r="C826" s="47"/>
      <c r="D826" s="208"/>
      <c r="E826" s="220"/>
      <c r="F826" s="220"/>
      <c r="G826" s="220"/>
      <c r="H826" s="220"/>
      <c r="I826" s="220"/>
      <c r="J826" s="220"/>
      <c r="K826" s="220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</row>
    <row r="827" spans="1:49" s="207" customFormat="1" x14ac:dyDescent="0.25">
      <c r="A827" s="47"/>
      <c r="B827" s="47"/>
      <c r="C827" s="47"/>
      <c r="D827" s="208"/>
      <c r="E827" s="220"/>
      <c r="F827" s="220"/>
      <c r="G827" s="220"/>
      <c r="H827" s="220"/>
      <c r="I827" s="220"/>
      <c r="J827" s="220"/>
      <c r="K827" s="220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</row>
    <row r="828" spans="1:49" s="207" customFormat="1" x14ac:dyDescent="0.25">
      <c r="A828" s="47"/>
      <c r="B828" s="47"/>
      <c r="C828" s="47"/>
      <c r="D828" s="208"/>
      <c r="E828" s="220"/>
      <c r="F828" s="220"/>
      <c r="G828" s="220"/>
      <c r="H828" s="220"/>
      <c r="I828" s="220"/>
      <c r="J828" s="220"/>
      <c r="K828" s="220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</row>
    <row r="829" spans="1:49" s="207" customFormat="1" x14ac:dyDescent="0.25">
      <c r="A829" s="47"/>
      <c r="B829" s="47"/>
      <c r="C829" s="47"/>
      <c r="D829" s="208"/>
      <c r="E829" s="220"/>
      <c r="F829" s="220"/>
      <c r="G829" s="220"/>
      <c r="H829" s="220"/>
      <c r="I829" s="220"/>
      <c r="J829" s="220"/>
      <c r="K829" s="220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</row>
    <row r="830" spans="1:49" s="207" customFormat="1" x14ac:dyDescent="0.25">
      <c r="A830" s="47"/>
      <c r="B830" s="47"/>
      <c r="C830" s="47"/>
      <c r="D830" s="208"/>
      <c r="E830" s="220"/>
      <c r="F830" s="220"/>
      <c r="G830" s="220"/>
      <c r="H830" s="220"/>
      <c r="I830" s="220"/>
      <c r="J830" s="220"/>
      <c r="K830" s="220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</row>
    <row r="831" spans="1:49" s="207" customFormat="1" x14ac:dyDescent="0.25">
      <c r="A831" s="47"/>
      <c r="B831" s="47"/>
      <c r="C831" s="47"/>
      <c r="D831" s="208"/>
      <c r="E831" s="220"/>
      <c r="F831" s="220"/>
      <c r="G831" s="220"/>
      <c r="H831" s="220"/>
      <c r="I831" s="220"/>
      <c r="J831" s="220"/>
      <c r="K831" s="220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</row>
    <row r="832" spans="1:49" s="207" customFormat="1" x14ac:dyDescent="0.25">
      <c r="A832" s="47"/>
      <c r="B832" s="47"/>
      <c r="C832" s="47"/>
      <c r="D832" s="208"/>
      <c r="E832" s="220"/>
      <c r="F832" s="220"/>
      <c r="G832" s="220"/>
      <c r="H832" s="220"/>
      <c r="I832" s="220"/>
      <c r="J832" s="220"/>
      <c r="K832" s="220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</row>
    <row r="833" spans="1:49" s="207" customFormat="1" x14ac:dyDescent="0.25">
      <c r="A833" s="47"/>
      <c r="B833" s="47"/>
      <c r="C833" s="47"/>
      <c r="D833" s="208"/>
      <c r="E833" s="220"/>
      <c r="F833" s="220"/>
      <c r="G833" s="220"/>
      <c r="H833" s="220"/>
      <c r="I833" s="220"/>
      <c r="J833" s="220"/>
      <c r="K833" s="220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</row>
    <row r="834" spans="1:49" s="207" customFormat="1" x14ac:dyDescent="0.25">
      <c r="A834" s="47"/>
      <c r="B834" s="47"/>
      <c r="C834" s="47"/>
      <c r="D834" s="208"/>
      <c r="E834" s="220"/>
      <c r="F834" s="220"/>
      <c r="G834" s="220"/>
      <c r="H834" s="220"/>
      <c r="I834" s="220"/>
      <c r="J834" s="220"/>
      <c r="K834" s="220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</row>
    <row r="835" spans="1:49" s="207" customFormat="1" x14ac:dyDescent="0.25">
      <c r="A835" s="47"/>
      <c r="B835" s="47"/>
      <c r="C835" s="47"/>
      <c r="D835" s="208"/>
      <c r="E835" s="220"/>
      <c r="F835" s="220"/>
      <c r="G835" s="220"/>
      <c r="H835" s="220"/>
      <c r="I835" s="220"/>
      <c r="J835" s="220"/>
      <c r="K835" s="220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</row>
    <row r="836" spans="1:49" s="207" customFormat="1" x14ac:dyDescent="0.25">
      <c r="A836" s="47"/>
      <c r="B836" s="47"/>
      <c r="C836" s="47"/>
      <c r="D836" s="208"/>
      <c r="E836" s="220"/>
      <c r="F836" s="220"/>
      <c r="G836" s="220"/>
      <c r="H836" s="220"/>
      <c r="I836" s="220"/>
      <c r="J836" s="220"/>
      <c r="K836" s="220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</row>
    <row r="837" spans="1:49" s="207" customFormat="1" x14ac:dyDescent="0.25">
      <c r="A837" s="47"/>
      <c r="B837" s="47"/>
      <c r="C837" s="47"/>
      <c r="D837" s="208"/>
      <c r="E837" s="220"/>
      <c r="F837" s="220"/>
      <c r="G837" s="220"/>
      <c r="H837" s="220"/>
      <c r="I837" s="220"/>
      <c r="J837" s="220"/>
      <c r="K837" s="220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</row>
    <row r="838" spans="1:49" s="207" customFormat="1" x14ac:dyDescent="0.25">
      <c r="A838" s="47"/>
      <c r="B838" s="47"/>
      <c r="C838" s="47"/>
      <c r="D838" s="208"/>
      <c r="E838" s="220"/>
      <c r="F838" s="220"/>
      <c r="G838" s="220"/>
      <c r="H838" s="220"/>
      <c r="I838" s="220"/>
      <c r="J838" s="220"/>
      <c r="K838" s="220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</row>
    <row r="839" spans="1:49" s="207" customFormat="1" x14ac:dyDescent="0.25">
      <c r="A839" s="47"/>
      <c r="B839" s="47"/>
      <c r="C839" s="47"/>
      <c r="D839" s="208"/>
      <c r="E839" s="220"/>
      <c r="F839" s="220"/>
      <c r="G839" s="220"/>
      <c r="H839" s="220"/>
      <c r="I839" s="220"/>
      <c r="J839" s="220"/>
      <c r="K839" s="220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</row>
    <row r="840" spans="1:49" s="207" customFormat="1" x14ac:dyDescent="0.25">
      <c r="A840" s="47"/>
      <c r="B840" s="47"/>
      <c r="C840" s="47"/>
      <c r="D840" s="208"/>
      <c r="E840" s="220"/>
      <c r="F840" s="220"/>
      <c r="G840" s="220"/>
      <c r="H840" s="220"/>
      <c r="I840" s="220"/>
      <c r="J840" s="220"/>
      <c r="K840" s="220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</row>
    <row r="841" spans="1:49" s="207" customFormat="1" x14ac:dyDescent="0.25">
      <c r="A841" s="47"/>
      <c r="B841" s="47"/>
      <c r="C841" s="47"/>
      <c r="D841" s="208"/>
      <c r="E841" s="220"/>
      <c r="F841" s="220"/>
      <c r="G841" s="220"/>
      <c r="H841" s="220"/>
      <c r="I841" s="220"/>
      <c r="J841" s="220"/>
      <c r="K841" s="220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</row>
    <row r="842" spans="1:49" s="207" customFormat="1" x14ac:dyDescent="0.25">
      <c r="A842" s="47"/>
      <c r="B842" s="47"/>
      <c r="C842" s="47"/>
      <c r="D842" s="208"/>
      <c r="E842" s="220"/>
      <c r="F842" s="220"/>
      <c r="G842" s="220"/>
      <c r="H842" s="220"/>
      <c r="I842" s="220"/>
      <c r="J842" s="220"/>
      <c r="K842" s="220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</row>
    <row r="843" spans="1:49" s="207" customFormat="1" x14ac:dyDescent="0.25">
      <c r="A843" s="47"/>
      <c r="B843" s="47"/>
      <c r="C843" s="47"/>
      <c r="D843" s="208"/>
      <c r="E843" s="220"/>
      <c r="F843" s="220"/>
      <c r="G843" s="220"/>
      <c r="H843" s="220"/>
      <c r="I843" s="220"/>
      <c r="J843" s="220"/>
      <c r="K843" s="220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</row>
    <row r="844" spans="1:49" s="207" customFormat="1" x14ac:dyDescent="0.25">
      <c r="A844" s="47"/>
      <c r="B844" s="47"/>
      <c r="C844" s="47"/>
      <c r="D844" s="208"/>
      <c r="E844" s="220"/>
      <c r="F844" s="220"/>
      <c r="G844" s="220"/>
      <c r="H844" s="220"/>
      <c r="I844" s="220"/>
      <c r="J844" s="220"/>
      <c r="K844" s="220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</row>
    <row r="845" spans="1:49" s="207" customFormat="1" x14ac:dyDescent="0.25">
      <c r="A845" s="47"/>
      <c r="B845" s="47"/>
      <c r="C845" s="47"/>
      <c r="D845" s="208"/>
      <c r="E845" s="220"/>
      <c r="F845" s="220"/>
      <c r="G845" s="220"/>
      <c r="H845" s="220"/>
      <c r="I845" s="220"/>
      <c r="J845" s="220"/>
      <c r="K845" s="220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</row>
    <row r="846" spans="1:49" s="207" customFormat="1" x14ac:dyDescent="0.25">
      <c r="A846" s="47"/>
      <c r="B846" s="47"/>
      <c r="C846" s="47"/>
      <c r="D846" s="208"/>
      <c r="E846" s="220"/>
      <c r="F846" s="220"/>
      <c r="G846" s="220"/>
      <c r="H846" s="220"/>
      <c r="I846" s="220"/>
      <c r="J846" s="220"/>
      <c r="K846" s="220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</row>
    <row r="847" spans="1:49" s="207" customFormat="1" x14ac:dyDescent="0.25">
      <c r="A847" s="47"/>
      <c r="B847" s="47"/>
      <c r="C847" s="47"/>
      <c r="D847" s="208"/>
      <c r="E847" s="220"/>
      <c r="F847" s="220"/>
      <c r="G847" s="220"/>
      <c r="H847" s="220"/>
      <c r="I847" s="220"/>
      <c r="J847" s="220"/>
      <c r="K847" s="220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</row>
    <row r="848" spans="1:49" s="207" customFormat="1" x14ac:dyDescent="0.25">
      <c r="A848" s="47"/>
      <c r="B848" s="47"/>
      <c r="C848" s="47"/>
      <c r="D848" s="208"/>
      <c r="E848" s="220"/>
      <c r="F848" s="220"/>
      <c r="G848" s="220"/>
      <c r="H848" s="220"/>
      <c r="I848" s="220"/>
      <c r="J848" s="220"/>
      <c r="K848" s="220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</row>
    <row r="849" spans="1:49" s="207" customFormat="1" x14ac:dyDescent="0.25">
      <c r="A849" s="47"/>
      <c r="B849" s="47"/>
      <c r="C849" s="47"/>
      <c r="D849" s="208"/>
      <c r="E849" s="220"/>
      <c r="F849" s="220"/>
      <c r="G849" s="220"/>
      <c r="H849" s="220"/>
      <c r="I849" s="220"/>
      <c r="J849" s="220"/>
      <c r="K849" s="220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</row>
    <row r="850" spans="1:49" s="207" customFormat="1" x14ac:dyDescent="0.25">
      <c r="A850" s="47"/>
      <c r="B850" s="47"/>
      <c r="C850" s="47"/>
      <c r="D850" s="208"/>
      <c r="E850" s="220"/>
      <c r="F850" s="220"/>
      <c r="G850" s="220"/>
      <c r="H850" s="220"/>
      <c r="I850" s="220"/>
      <c r="J850" s="220"/>
      <c r="K850" s="220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</row>
    <row r="851" spans="1:49" s="207" customFormat="1" x14ac:dyDescent="0.25">
      <c r="A851" s="47"/>
      <c r="B851" s="47"/>
      <c r="C851" s="47"/>
      <c r="D851" s="208"/>
      <c r="E851" s="220"/>
      <c r="F851" s="220"/>
      <c r="G851" s="220"/>
      <c r="H851" s="220"/>
      <c r="I851" s="220"/>
      <c r="J851" s="220"/>
      <c r="K851" s="220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</row>
    <row r="852" spans="1:49" s="207" customFormat="1" x14ac:dyDescent="0.25">
      <c r="A852" s="47"/>
      <c r="B852" s="47"/>
      <c r="C852" s="47"/>
      <c r="D852" s="208"/>
      <c r="E852" s="220"/>
      <c r="F852" s="220"/>
      <c r="G852" s="220"/>
      <c r="H852" s="220"/>
      <c r="I852" s="220"/>
      <c r="J852" s="220"/>
      <c r="K852" s="220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</row>
    <row r="853" spans="1:49" s="207" customFormat="1" x14ac:dyDescent="0.25">
      <c r="A853" s="47"/>
      <c r="B853" s="47"/>
      <c r="C853" s="47"/>
      <c r="D853" s="208"/>
      <c r="E853" s="220"/>
      <c r="F853" s="220"/>
      <c r="G853" s="220"/>
      <c r="H853" s="220"/>
      <c r="I853" s="220"/>
      <c r="J853" s="220"/>
      <c r="K853" s="220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</row>
    <row r="854" spans="1:49" s="207" customFormat="1" x14ac:dyDescent="0.25">
      <c r="A854" s="47"/>
      <c r="B854" s="47"/>
      <c r="C854" s="47"/>
      <c r="D854" s="208"/>
      <c r="E854" s="220"/>
      <c r="F854" s="220"/>
      <c r="G854" s="220"/>
      <c r="H854" s="220"/>
      <c r="I854" s="220"/>
      <c r="J854" s="220"/>
      <c r="K854" s="220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</row>
    <row r="855" spans="1:49" s="207" customFormat="1" x14ac:dyDescent="0.25">
      <c r="A855" s="47"/>
      <c r="B855" s="47"/>
      <c r="C855" s="47"/>
      <c r="D855" s="208"/>
      <c r="E855" s="220"/>
      <c r="F855" s="220"/>
      <c r="G855" s="220"/>
      <c r="H855" s="220"/>
      <c r="I855" s="220"/>
      <c r="J855" s="220"/>
      <c r="K855" s="220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</row>
    <row r="856" spans="1:49" s="207" customFormat="1" x14ac:dyDescent="0.25">
      <c r="A856" s="47"/>
      <c r="B856" s="47"/>
      <c r="C856" s="47"/>
      <c r="D856" s="208"/>
      <c r="E856" s="220"/>
      <c r="F856" s="220"/>
      <c r="G856" s="220"/>
      <c r="H856" s="220"/>
      <c r="I856" s="220"/>
      <c r="J856" s="220"/>
      <c r="K856" s="220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</row>
    <row r="857" spans="1:49" s="207" customFormat="1" x14ac:dyDescent="0.25">
      <c r="A857" s="47"/>
      <c r="B857" s="47"/>
      <c r="C857" s="47"/>
      <c r="D857" s="208"/>
      <c r="E857" s="220"/>
      <c r="F857" s="220"/>
      <c r="G857" s="220"/>
      <c r="H857" s="220"/>
      <c r="I857" s="220"/>
      <c r="J857" s="220"/>
      <c r="K857" s="220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</row>
    <row r="858" spans="1:49" s="207" customFormat="1" x14ac:dyDescent="0.25">
      <c r="A858" s="47"/>
      <c r="B858" s="47"/>
      <c r="C858" s="47"/>
      <c r="D858" s="208"/>
      <c r="E858" s="220"/>
      <c r="F858" s="220"/>
      <c r="G858" s="220"/>
      <c r="H858" s="220"/>
      <c r="I858" s="220"/>
      <c r="J858" s="220"/>
      <c r="K858" s="220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</row>
    <row r="859" spans="1:49" s="207" customFormat="1" x14ac:dyDescent="0.25">
      <c r="A859" s="47"/>
      <c r="B859" s="47"/>
      <c r="C859" s="47"/>
      <c r="D859" s="208"/>
      <c r="E859" s="220"/>
      <c r="F859" s="220"/>
      <c r="G859" s="220"/>
      <c r="H859" s="220"/>
      <c r="I859" s="220"/>
      <c r="J859" s="220"/>
      <c r="K859" s="220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</row>
    <row r="860" spans="1:49" s="207" customFormat="1" x14ac:dyDescent="0.25">
      <c r="A860" s="47"/>
      <c r="B860" s="47"/>
      <c r="C860" s="47"/>
      <c r="D860" s="208"/>
      <c r="E860" s="220"/>
      <c r="F860" s="220"/>
      <c r="G860" s="220"/>
      <c r="H860" s="220"/>
      <c r="I860" s="220"/>
      <c r="J860" s="220"/>
      <c r="K860" s="220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</row>
    <row r="861" spans="1:49" s="207" customFormat="1" x14ac:dyDescent="0.25">
      <c r="A861" s="47"/>
      <c r="B861" s="47"/>
      <c r="C861" s="47"/>
      <c r="D861" s="208"/>
      <c r="E861" s="220"/>
      <c r="F861" s="220"/>
      <c r="G861" s="220"/>
      <c r="H861" s="220"/>
      <c r="I861" s="220"/>
      <c r="J861" s="220"/>
      <c r="K861" s="220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</row>
    <row r="862" spans="1:49" s="207" customFormat="1" x14ac:dyDescent="0.25">
      <c r="A862" s="47"/>
      <c r="B862" s="47"/>
      <c r="C862" s="47"/>
      <c r="D862" s="208"/>
      <c r="E862" s="220"/>
      <c r="F862" s="220"/>
      <c r="G862" s="220"/>
      <c r="H862" s="220"/>
      <c r="I862" s="220"/>
      <c r="J862" s="220"/>
      <c r="K862" s="220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</row>
    <row r="863" spans="1:49" s="207" customFormat="1" x14ac:dyDescent="0.25">
      <c r="A863" s="47"/>
      <c r="B863" s="47"/>
      <c r="C863" s="47"/>
      <c r="D863" s="208"/>
      <c r="E863" s="220"/>
      <c r="F863" s="220"/>
      <c r="G863" s="220"/>
      <c r="H863" s="220"/>
      <c r="I863" s="220"/>
      <c r="J863" s="220"/>
      <c r="K863" s="220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</row>
    <row r="864" spans="1:49" s="207" customFormat="1" x14ac:dyDescent="0.25">
      <c r="A864" s="47"/>
      <c r="B864" s="47"/>
      <c r="C864" s="47"/>
      <c r="D864" s="208"/>
      <c r="E864" s="220"/>
      <c r="F864" s="220"/>
      <c r="G864" s="220"/>
      <c r="H864" s="220"/>
      <c r="I864" s="220"/>
      <c r="J864" s="220"/>
      <c r="K864" s="220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</row>
    <row r="865" spans="1:49" s="207" customFormat="1" x14ac:dyDescent="0.25">
      <c r="A865" s="47"/>
      <c r="B865" s="47"/>
      <c r="C865" s="47"/>
      <c r="D865" s="208"/>
      <c r="E865" s="220"/>
      <c r="F865" s="220"/>
      <c r="G865" s="220"/>
      <c r="H865" s="220"/>
      <c r="I865" s="220"/>
      <c r="J865" s="220"/>
      <c r="K865" s="220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</row>
    <row r="866" spans="1:49" s="207" customFormat="1" x14ac:dyDescent="0.25">
      <c r="A866" s="47"/>
      <c r="B866" s="47"/>
      <c r="C866" s="47"/>
      <c r="D866" s="208"/>
      <c r="E866" s="220"/>
      <c r="F866" s="220"/>
      <c r="G866" s="220"/>
      <c r="H866" s="220"/>
      <c r="I866" s="220"/>
      <c r="J866" s="220"/>
      <c r="K866" s="220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</row>
    <row r="867" spans="1:49" s="207" customFormat="1" x14ac:dyDescent="0.25">
      <c r="A867" s="47"/>
      <c r="B867" s="47"/>
      <c r="C867" s="47"/>
      <c r="D867" s="208"/>
      <c r="E867" s="220"/>
      <c r="F867" s="220"/>
      <c r="G867" s="220"/>
      <c r="H867" s="220"/>
      <c r="I867" s="220"/>
      <c r="J867" s="220"/>
      <c r="K867" s="220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</row>
    <row r="868" spans="1:49" s="207" customFormat="1" x14ac:dyDescent="0.25">
      <c r="A868" s="47"/>
      <c r="B868" s="47"/>
      <c r="C868" s="47"/>
      <c r="D868" s="208"/>
      <c r="E868" s="220"/>
      <c r="F868" s="220"/>
      <c r="G868" s="220"/>
      <c r="H868" s="220"/>
      <c r="I868" s="220"/>
      <c r="J868" s="220"/>
      <c r="K868" s="220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</row>
    <row r="869" spans="1:49" s="207" customFormat="1" x14ac:dyDescent="0.25">
      <c r="A869" s="47"/>
      <c r="B869" s="47"/>
      <c r="C869" s="47"/>
      <c r="D869" s="208"/>
      <c r="E869" s="220"/>
      <c r="F869" s="220"/>
      <c r="G869" s="220"/>
      <c r="H869" s="220"/>
      <c r="I869" s="220"/>
      <c r="J869" s="220"/>
      <c r="K869" s="220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</row>
    <row r="870" spans="1:49" s="207" customFormat="1" x14ac:dyDescent="0.25">
      <c r="A870" s="47"/>
      <c r="B870" s="47"/>
      <c r="C870" s="47"/>
      <c r="D870" s="208"/>
      <c r="E870" s="220"/>
      <c r="F870" s="220"/>
      <c r="G870" s="220"/>
      <c r="H870" s="220"/>
      <c r="I870" s="220"/>
      <c r="J870" s="220"/>
      <c r="K870" s="220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</row>
    <row r="871" spans="1:49" s="207" customFormat="1" x14ac:dyDescent="0.25">
      <c r="A871" s="47"/>
      <c r="B871" s="47"/>
      <c r="C871" s="47"/>
      <c r="D871" s="208"/>
      <c r="E871" s="220"/>
      <c r="F871" s="220"/>
      <c r="G871" s="220"/>
      <c r="H871" s="220"/>
      <c r="I871" s="220"/>
      <c r="J871" s="220"/>
      <c r="K871" s="220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</row>
    <row r="872" spans="1:49" s="207" customFormat="1" x14ac:dyDescent="0.25">
      <c r="A872" s="47"/>
      <c r="B872" s="47"/>
      <c r="C872" s="47"/>
      <c r="D872" s="208"/>
      <c r="E872" s="220"/>
      <c r="F872" s="220"/>
      <c r="G872" s="220"/>
      <c r="H872" s="220"/>
      <c r="I872" s="220"/>
      <c r="J872" s="220"/>
      <c r="K872" s="220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</row>
    <row r="873" spans="1:49" s="207" customFormat="1" x14ac:dyDescent="0.25">
      <c r="A873" s="47"/>
      <c r="B873" s="47"/>
      <c r="C873" s="47"/>
      <c r="D873" s="208"/>
      <c r="E873" s="220"/>
      <c r="F873" s="220"/>
      <c r="G873" s="220"/>
      <c r="H873" s="220"/>
      <c r="I873" s="220"/>
      <c r="J873" s="220"/>
      <c r="K873" s="220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</row>
    <row r="874" spans="1:49" s="207" customFormat="1" x14ac:dyDescent="0.25">
      <c r="A874" s="47"/>
      <c r="B874" s="47"/>
      <c r="C874" s="47"/>
      <c r="D874" s="208"/>
      <c r="E874" s="220"/>
      <c r="F874" s="220"/>
      <c r="G874" s="220"/>
      <c r="H874" s="220"/>
      <c r="I874" s="220"/>
      <c r="J874" s="220"/>
      <c r="K874" s="220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</row>
    <row r="875" spans="1:49" s="207" customFormat="1" x14ac:dyDescent="0.25">
      <c r="A875" s="47"/>
      <c r="B875" s="47"/>
      <c r="C875" s="47"/>
      <c r="D875" s="208"/>
      <c r="E875" s="220"/>
      <c r="F875" s="220"/>
      <c r="G875" s="220"/>
      <c r="H875" s="220"/>
      <c r="I875" s="220"/>
      <c r="J875" s="220"/>
      <c r="K875" s="220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</row>
    <row r="876" spans="1:49" s="207" customFormat="1" x14ac:dyDescent="0.25">
      <c r="A876" s="47"/>
      <c r="B876" s="47"/>
      <c r="C876" s="47"/>
      <c r="D876" s="208"/>
      <c r="E876" s="220"/>
      <c r="F876" s="220"/>
      <c r="G876" s="220"/>
      <c r="H876" s="220"/>
      <c r="I876" s="220"/>
      <c r="J876" s="220"/>
      <c r="K876" s="220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</row>
    <row r="877" spans="1:49" s="207" customFormat="1" x14ac:dyDescent="0.25">
      <c r="A877" s="47"/>
      <c r="B877" s="47"/>
      <c r="C877" s="47"/>
      <c r="D877" s="208"/>
      <c r="E877" s="220"/>
      <c r="F877" s="220"/>
      <c r="G877" s="220"/>
      <c r="H877" s="220"/>
      <c r="I877" s="220"/>
      <c r="J877" s="220"/>
      <c r="K877" s="220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</row>
    <row r="878" spans="1:49" s="207" customFormat="1" x14ac:dyDescent="0.25">
      <c r="A878" s="47"/>
      <c r="B878" s="47"/>
      <c r="C878" s="47"/>
      <c r="D878" s="208"/>
      <c r="E878" s="220"/>
      <c r="F878" s="220"/>
      <c r="G878" s="220"/>
      <c r="H878" s="220"/>
      <c r="I878" s="220"/>
      <c r="J878" s="220"/>
      <c r="K878" s="220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</row>
    <row r="879" spans="1:49" s="207" customFormat="1" x14ac:dyDescent="0.25">
      <c r="A879" s="47"/>
      <c r="B879" s="47"/>
      <c r="C879" s="47"/>
      <c r="D879" s="208"/>
      <c r="E879" s="220"/>
      <c r="F879" s="220"/>
      <c r="G879" s="220"/>
      <c r="H879" s="220"/>
      <c r="I879" s="220"/>
      <c r="J879" s="220"/>
      <c r="K879" s="220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</row>
    <row r="880" spans="1:49" s="207" customFormat="1" x14ac:dyDescent="0.25">
      <c r="A880" s="47"/>
      <c r="B880" s="47"/>
      <c r="C880" s="47"/>
      <c r="D880" s="208"/>
      <c r="E880" s="220"/>
      <c r="F880" s="220"/>
      <c r="G880" s="220"/>
      <c r="H880" s="220"/>
      <c r="I880" s="220"/>
      <c r="J880" s="220"/>
      <c r="K880" s="220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</row>
    <row r="881" spans="1:49" s="207" customFormat="1" x14ac:dyDescent="0.25">
      <c r="A881" s="47"/>
      <c r="B881" s="47"/>
      <c r="C881" s="47"/>
      <c r="D881" s="208"/>
      <c r="E881" s="220"/>
      <c r="F881" s="220"/>
      <c r="G881" s="220"/>
      <c r="H881" s="220"/>
      <c r="I881" s="220"/>
      <c r="J881" s="220"/>
      <c r="K881" s="220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</row>
    <row r="882" spans="1:49" s="207" customFormat="1" x14ac:dyDescent="0.25">
      <c r="A882" s="47"/>
      <c r="B882" s="47"/>
      <c r="C882" s="47"/>
      <c r="D882" s="208"/>
      <c r="E882" s="220"/>
      <c r="F882" s="220"/>
      <c r="G882" s="220"/>
      <c r="H882" s="220"/>
      <c r="I882" s="220"/>
      <c r="J882" s="220"/>
      <c r="K882" s="220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</row>
    <row r="883" spans="1:49" s="207" customFormat="1" x14ac:dyDescent="0.25">
      <c r="A883" s="47"/>
      <c r="B883" s="47"/>
      <c r="C883" s="47"/>
      <c r="D883" s="208"/>
      <c r="E883" s="220"/>
      <c r="F883" s="220"/>
      <c r="G883" s="220"/>
      <c r="H883" s="220"/>
      <c r="I883" s="220"/>
      <c r="J883" s="220"/>
      <c r="K883" s="220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</row>
    <row r="884" spans="1:49" s="207" customFormat="1" x14ac:dyDescent="0.25">
      <c r="A884" s="47"/>
      <c r="B884" s="47"/>
      <c r="C884" s="47"/>
      <c r="D884" s="208"/>
      <c r="E884" s="220"/>
      <c r="F884" s="220"/>
      <c r="G884" s="220"/>
      <c r="H884" s="220"/>
      <c r="I884" s="220"/>
      <c r="J884" s="220"/>
      <c r="K884" s="220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</row>
    <row r="885" spans="1:49" s="207" customFormat="1" x14ac:dyDescent="0.25">
      <c r="A885" s="47"/>
      <c r="B885" s="47"/>
      <c r="C885" s="47"/>
      <c r="D885" s="208"/>
      <c r="E885" s="220"/>
      <c r="F885" s="220"/>
      <c r="G885" s="220"/>
      <c r="H885" s="220"/>
      <c r="I885" s="220"/>
      <c r="J885" s="220"/>
      <c r="K885" s="220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</row>
    <row r="886" spans="1:49" s="207" customFormat="1" x14ac:dyDescent="0.25">
      <c r="A886" s="47"/>
      <c r="B886" s="47"/>
      <c r="C886" s="47"/>
      <c r="D886" s="208"/>
      <c r="E886" s="220"/>
      <c r="F886" s="220"/>
      <c r="G886" s="220"/>
      <c r="H886" s="220"/>
      <c r="I886" s="220"/>
      <c r="J886" s="220"/>
      <c r="K886" s="220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</row>
    <row r="887" spans="1:49" s="207" customFormat="1" x14ac:dyDescent="0.25">
      <c r="A887" s="47"/>
      <c r="B887" s="47"/>
      <c r="C887" s="47"/>
      <c r="D887" s="208"/>
      <c r="E887" s="220"/>
      <c r="F887" s="220"/>
      <c r="G887" s="220"/>
      <c r="H887" s="220"/>
      <c r="I887" s="220"/>
      <c r="J887" s="220"/>
      <c r="K887" s="220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</row>
    <row r="888" spans="1:49" s="207" customFormat="1" x14ac:dyDescent="0.25">
      <c r="A888" s="47"/>
      <c r="B888" s="47"/>
      <c r="C888" s="47"/>
      <c r="D888" s="208"/>
      <c r="E888" s="220"/>
      <c r="F888" s="220"/>
      <c r="G888" s="220"/>
      <c r="H888" s="220"/>
      <c r="I888" s="220"/>
      <c r="J888" s="220"/>
      <c r="K888" s="220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</row>
    <row r="889" spans="1:49" s="207" customFormat="1" x14ac:dyDescent="0.25">
      <c r="A889" s="47"/>
      <c r="B889" s="47"/>
      <c r="C889" s="47"/>
      <c r="D889" s="208"/>
      <c r="E889" s="220"/>
      <c r="F889" s="220"/>
      <c r="G889" s="220"/>
      <c r="H889" s="220"/>
      <c r="I889" s="220"/>
      <c r="J889" s="220"/>
      <c r="K889" s="220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</row>
    <row r="890" spans="1:49" s="207" customFormat="1" x14ac:dyDescent="0.25">
      <c r="A890" s="47"/>
      <c r="B890" s="47"/>
      <c r="C890" s="47"/>
      <c r="D890" s="208"/>
      <c r="E890" s="220"/>
      <c r="F890" s="220"/>
      <c r="G890" s="220"/>
      <c r="H890" s="220"/>
      <c r="I890" s="220"/>
      <c r="J890" s="220"/>
      <c r="K890" s="220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</row>
    <row r="891" spans="1:49" s="207" customFormat="1" x14ac:dyDescent="0.25">
      <c r="A891" s="47"/>
      <c r="B891" s="47"/>
      <c r="C891" s="47"/>
      <c r="D891" s="208"/>
      <c r="E891" s="220"/>
      <c r="F891" s="220"/>
      <c r="G891" s="220"/>
      <c r="H891" s="220"/>
      <c r="I891" s="220"/>
      <c r="J891" s="220"/>
      <c r="K891" s="220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</row>
    <row r="892" spans="1:49" s="207" customFormat="1" x14ac:dyDescent="0.25">
      <c r="A892" s="47"/>
      <c r="B892" s="47"/>
      <c r="C892" s="47"/>
      <c r="D892" s="208"/>
      <c r="E892" s="220"/>
      <c r="F892" s="220"/>
      <c r="G892" s="220"/>
      <c r="H892" s="220"/>
      <c r="I892" s="220"/>
      <c r="J892" s="220"/>
      <c r="K892" s="220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</row>
    <row r="893" spans="1:49" s="207" customFormat="1" x14ac:dyDescent="0.25">
      <c r="A893" s="47"/>
      <c r="B893" s="47"/>
      <c r="C893" s="47"/>
      <c r="D893" s="208"/>
      <c r="E893" s="220"/>
      <c r="F893" s="220"/>
      <c r="G893" s="220"/>
      <c r="H893" s="220"/>
      <c r="I893" s="220"/>
      <c r="J893" s="220"/>
      <c r="K893" s="220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</row>
    <row r="894" spans="1:49" s="207" customFormat="1" x14ac:dyDescent="0.25">
      <c r="A894" s="47"/>
      <c r="B894" s="47"/>
      <c r="C894" s="47"/>
      <c r="D894" s="208"/>
      <c r="E894" s="220"/>
      <c r="F894" s="220"/>
      <c r="G894" s="220"/>
      <c r="H894" s="220"/>
      <c r="I894" s="220"/>
      <c r="J894" s="220"/>
      <c r="K894" s="220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</row>
    <row r="895" spans="1:49" s="207" customFormat="1" x14ac:dyDescent="0.25">
      <c r="A895" s="47"/>
      <c r="B895" s="47"/>
      <c r="C895" s="47"/>
      <c r="D895" s="208"/>
      <c r="E895" s="220"/>
      <c r="F895" s="220"/>
      <c r="G895" s="220"/>
      <c r="H895" s="220"/>
      <c r="I895" s="220"/>
      <c r="J895" s="220"/>
      <c r="K895" s="220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</row>
    <row r="896" spans="1:49" s="207" customFormat="1" x14ac:dyDescent="0.25">
      <c r="A896" s="47"/>
      <c r="B896" s="47"/>
      <c r="C896" s="47"/>
      <c r="D896" s="208"/>
      <c r="E896" s="220"/>
      <c r="F896" s="220"/>
      <c r="G896" s="220"/>
      <c r="H896" s="220"/>
      <c r="I896" s="220"/>
      <c r="J896" s="220"/>
      <c r="K896" s="220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</row>
    <row r="897" spans="1:49" s="207" customFormat="1" x14ac:dyDescent="0.25">
      <c r="A897" s="47"/>
      <c r="B897" s="47"/>
      <c r="C897" s="47"/>
      <c r="D897" s="208"/>
      <c r="E897" s="220"/>
      <c r="F897" s="220"/>
      <c r="G897" s="220"/>
      <c r="H897" s="220"/>
      <c r="I897" s="220"/>
      <c r="J897" s="220"/>
      <c r="K897" s="220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</row>
    <row r="898" spans="1:49" s="207" customFormat="1" x14ac:dyDescent="0.25">
      <c r="A898" s="47"/>
      <c r="B898" s="47"/>
      <c r="C898" s="47"/>
      <c r="D898" s="208"/>
      <c r="E898" s="220"/>
      <c r="F898" s="220"/>
      <c r="G898" s="220"/>
      <c r="H898" s="220"/>
      <c r="I898" s="220"/>
      <c r="J898" s="220"/>
      <c r="K898" s="220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</row>
    <row r="899" spans="1:49" s="207" customFormat="1" x14ac:dyDescent="0.25">
      <c r="A899" s="47"/>
      <c r="B899" s="47"/>
      <c r="C899" s="47"/>
      <c r="D899" s="208"/>
      <c r="E899" s="220"/>
      <c r="F899" s="220"/>
      <c r="G899" s="220"/>
      <c r="H899" s="220"/>
      <c r="I899" s="220"/>
      <c r="J899" s="220"/>
      <c r="K899" s="220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</row>
    <row r="900" spans="1:49" s="207" customFormat="1" x14ac:dyDescent="0.25">
      <c r="A900" s="47"/>
      <c r="B900" s="47"/>
      <c r="C900" s="47"/>
      <c r="D900" s="208"/>
      <c r="E900" s="220"/>
      <c r="F900" s="220"/>
      <c r="G900" s="220"/>
      <c r="H900" s="220"/>
      <c r="I900" s="220"/>
      <c r="J900" s="220"/>
      <c r="K900" s="220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</row>
    <row r="901" spans="1:49" s="207" customFormat="1" x14ac:dyDescent="0.25">
      <c r="A901" s="47"/>
      <c r="B901" s="47"/>
      <c r="C901" s="47"/>
      <c r="D901" s="208"/>
      <c r="E901" s="220"/>
      <c r="F901" s="220"/>
      <c r="G901" s="220"/>
      <c r="H901" s="220"/>
      <c r="I901" s="220"/>
      <c r="J901" s="220"/>
      <c r="K901" s="220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</row>
    <row r="902" spans="1:49" s="207" customFormat="1" x14ac:dyDescent="0.25">
      <c r="A902" s="47"/>
      <c r="B902" s="47"/>
      <c r="C902" s="47"/>
      <c r="D902" s="208"/>
      <c r="E902" s="220"/>
      <c r="F902" s="220"/>
      <c r="G902" s="220"/>
      <c r="H902" s="220"/>
      <c r="I902" s="220"/>
      <c r="J902" s="220"/>
      <c r="K902" s="220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</row>
    <row r="903" spans="1:49" s="207" customFormat="1" x14ac:dyDescent="0.25">
      <c r="A903" s="47"/>
      <c r="B903" s="47"/>
      <c r="C903" s="47"/>
      <c r="D903" s="208"/>
      <c r="E903" s="220"/>
      <c r="F903" s="220"/>
      <c r="G903" s="220"/>
      <c r="H903" s="220"/>
      <c r="I903" s="220"/>
      <c r="J903" s="220"/>
      <c r="K903" s="220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</row>
    <row r="904" spans="1:49" s="207" customFormat="1" x14ac:dyDescent="0.25">
      <c r="A904" s="47"/>
      <c r="B904" s="47"/>
      <c r="C904" s="47"/>
      <c r="D904" s="208"/>
      <c r="E904" s="220"/>
      <c r="F904" s="220"/>
      <c r="G904" s="220"/>
      <c r="H904" s="220"/>
      <c r="I904" s="220"/>
      <c r="J904" s="220"/>
      <c r="K904" s="220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</row>
    <row r="905" spans="1:49" s="207" customFormat="1" x14ac:dyDescent="0.25">
      <c r="A905" s="47"/>
      <c r="B905" s="47"/>
      <c r="C905" s="47"/>
      <c r="D905" s="208"/>
      <c r="E905" s="220"/>
      <c r="F905" s="220"/>
      <c r="G905" s="220"/>
      <c r="H905" s="220"/>
      <c r="I905" s="220"/>
      <c r="J905" s="220"/>
      <c r="K905" s="220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</row>
    <row r="906" spans="1:49" s="207" customFormat="1" x14ac:dyDescent="0.25">
      <c r="A906" s="47"/>
      <c r="B906" s="47"/>
      <c r="C906" s="47"/>
      <c r="D906" s="208"/>
      <c r="E906" s="220"/>
      <c r="F906" s="220"/>
      <c r="G906" s="220"/>
      <c r="H906" s="220"/>
      <c r="I906" s="220"/>
      <c r="J906" s="220"/>
      <c r="K906" s="220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</row>
    <row r="907" spans="1:49" s="207" customFormat="1" x14ac:dyDescent="0.25">
      <c r="A907" s="47"/>
      <c r="B907" s="47"/>
      <c r="C907" s="47"/>
      <c r="D907" s="208"/>
      <c r="E907" s="220"/>
      <c r="F907" s="220"/>
      <c r="G907" s="220"/>
      <c r="H907" s="220"/>
      <c r="I907" s="220"/>
      <c r="J907" s="220"/>
      <c r="K907" s="220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</row>
    <row r="908" spans="1:49" s="207" customFormat="1" x14ac:dyDescent="0.25">
      <c r="A908" s="47"/>
      <c r="B908" s="47"/>
      <c r="C908" s="47"/>
      <c r="D908" s="208"/>
      <c r="E908" s="220"/>
      <c r="F908" s="220"/>
      <c r="G908" s="220"/>
      <c r="H908" s="220"/>
      <c r="I908" s="220"/>
      <c r="J908" s="220"/>
      <c r="K908" s="220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</row>
    <row r="909" spans="1:49" s="207" customFormat="1" x14ac:dyDescent="0.25">
      <c r="A909" s="47"/>
      <c r="B909" s="47"/>
      <c r="C909" s="47"/>
      <c r="D909" s="208"/>
      <c r="E909" s="220"/>
      <c r="F909" s="220"/>
      <c r="G909" s="220"/>
      <c r="H909" s="220"/>
      <c r="I909" s="220"/>
      <c r="J909" s="220"/>
      <c r="K909" s="220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</row>
    <row r="910" spans="1:49" s="207" customFormat="1" x14ac:dyDescent="0.25">
      <c r="A910" s="47"/>
      <c r="B910" s="47"/>
      <c r="C910" s="47"/>
      <c r="D910" s="208"/>
      <c r="E910" s="220"/>
      <c r="F910" s="220"/>
      <c r="G910" s="220"/>
      <c r="H910" s="220"/>
      <c r="I910" s="220"/>
      <c r="J910" s="220"/>
      <c r="K910" s="220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</row>
    <row r="911" spans="1:49" s="207" customFormat="1" x14ac:dyDescent="0.25">
      <c r="A911" s="47"/>
      <c r="B911" s="47"/>
      <c r="C911" s="47"/>
      <c r="D911" s="208"/>
      <c r="E911" s="220"/>
      <c r="F911" s="220"/>
      <c r="G911" s="220"/>
      <c r="H911" s="220"/>
      <c r="I911" s="220"/>
      <c r="J911" s="220"/>
      <c r="K911" s="220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</row>
    <row r="912" spans="1:49" s="207" customFormat="1" x14ac:dyDescent="0.25">
      <c r="A912" s="47"/>
      <c r="B912" s="47"/>
      <c r="C912" s="47"/>
      <c r="D912" s="208"/>
      <c r="E912" s="220"/>
      <c r="F912" s="220"/>
      <c r="G912" s="220"/>
      <c r="H912" s="220"/>
      <c r="I912" s="220"/>
      <c r="J912" s="220"/>
      <c r="K912" s="220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</row>
    <row r="913" spans="1:49" s="207" customFormat="1" x14ac:dyDescent="0.25">
      <c r="A913" s="47"/>
      <c r="B913" s="47"/>
      <c r="C913" s="47"/>
      <c r="D913" s="208"/>
      <c r="E913" s="220"/>
      <c r="F913" s="220"/>
      <c r="G913" s="220"/>
      <c r="H913" s="220"/>
      <c r="I913" s="220"/>
      <c r="J913" s="220"/>
      <c r="K913" s="220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</row>
    <row r="914" spans="1:49" s="207" customFormat="1" x14ac:dyDescent="0.25">
      <c r="A914" s="47"/>
      <c r="B914" s="47"/>
      <c r="C914" s="47"/>
      <c r="D914" s="208"/>
      <c r="E914" s="220"/>
      <c r="F914" s="220"/>
      <c r="G914" s="220"/>
      <c r="H914" s="220"/>
      <c r="I914" s="220"/>
      <c r="J914" s="220"/>
      <c r="K914" s="220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</row>
    <row r="915" spans="1:49" s="207" customFormat="1" x14ac:dyDescent="0.25">
      <c r="A915" s="47"/>
      <c r="B915" s="47"/>
      <c r="C915" s="47"/>
      <c r="D915" s="208"/>
      <c r="E915" s="220"/>
      <c r="F915" s="220"/>
      <c r="G915" s="220"/>
      <c r="H915" s="220"/>
      <c r="I915" s="220"/>
      <c r="J915" s="220"/>
      <c r="K915" s="220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</row>
    <row r="916" spans="1:49" s="207" customFormat="1" x14ac:dyDescent="0.25">
      <c r="A916" s="47"/>
      <c r="B916" s="47"/>
      <c r="C916" s="47"/>
      <c r="D916" s="208"/>
      <c r="E916" s="220"/>
      <c r="F916" s="220"/>
      <c r="G916" s="220"/>
      <c r="H916" s="220"/>
      <c r="I916" s="220"/>
      <c r="J916" s="220"/>
      <c r="K916" s="220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</row>
    <row r="917" spans="1:49" s="207" customFormat="1" x14ac:dyDescent="0.25">
      <c r="A917" s="47"/>
      <c r="B917" s="47"/>
      <c r="C917" s="47"/>
      <c r="D917" s="208"/>
      <c r="E917" s="220"/>
      <c r="F917" s="220"/>
      <c r="G917" s="220"/>
      <c r="H917" s="220"/>
      <c r="I917" s="220"/>
      <c r="J917" s="220"/>
      <c r="K917" s="220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</row>
    <row r="918" spans="1:49" s="207" customFormat="1" x14ac:dyDescent="0.25">
      <c r="A918" s="47"/>
      <c r="B918" s="47"/>
      <c r="C918" s="47"/>
      <c r="D918" s="208"/>
      <c r="E918" s="220"/>
      <c r="F918" s="220"/>
      <c r="G918" s="220"/>
      <c r="H918" s="220"/>
      <c r="I918" s="220"/>
      <c r="J918" s="220"/>
      <c r="K918" s="220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</row>
    <row r="919" spans="1:49" s="207" customFormat="1" x14ac:dyDescent="0.25">
      <c r="A919" s="47"/>
      <c r="B919" s="47"/>
      <c r="C919" s="47"/>
      <c r="D919" s="208"/>
      <c r="E919" s="220"/>
      <c r="F919" s="220"/>
      <c r="G919" s="220"/>
      <c r="H919" s="220"/>
      <c r="I919" s="220"/>
      <c r="J919" s="220"/>
      <c r="K919" s="220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</row>
    <row r="920" spans="1:49" s="207" customFormat="1" x14ac:dyDescent="0.25">
      <c r="A920" s="47"/>
      <c r="B920" s="47"/>
      <c r="C920" s="47"/>
      <c r="D920" s="208"/>
      <c r="E920" s="220"/>
      <c r="F920" s="220"/>
      <c r="G920" s="220"/>
      <c r="H920" s="220"/>
      <c r="I920" s="220"/>
      <c r="J920" s="220"/>
      <c r="K920" s="220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</row>
    <row r="921" spans="1:49" s="207" customFormat="1" x14ac:dyDescent="0.25">
      <c r="A921" s="47"/>
      <c r="B921" s="47"/>
      <c r="C921" s="47"/>
      <c r="D921" s="208"/>
      <c r="E921" s="220"/>
      <c r="F921" s="220"/>
      <c r="G921" s="220"/>
      <c r="H921" s="220"/>
      <c r="I921" s="220"/>
      <c r="J921" s="220"/>
      <c r="K921" s="220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</row>
    <row r="922" spans="1:49" s="207" customFormat="1" x14ac:dyDescent="0.25">
      <c r="A922" s="47"/>
      <c r="B922" s="47"/>
      <c r="C922" s="47"/>
      <c r="D922" s="208"/>
      <c r="E922" s="220"/>
      <c r="F922" s="220"/>
      <c r="G922" s="220"/>
      <c r="H922" s="220"/>
      <c r="I922" s="220"/>
      <c r="J922" s="220"/>
      <c r="K922" s="220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</row>
    <row r="923" spans="1:49" s="207" customFormat="1" x14ac:dyDescent="0.25">
      <c r="A923" s="47"/>
      <c r="B923" s="47"/>
      <c r="C923" s="47"/>
      <c r="D923" s="208"/>
      <c r="E923" s="220"/>
      <c r="F923" s="220"/>
      <c r="G923" s="220"/>
      <c r="H923" s="220"/>
      <c r="I923" s="220"/>
      <c r="J923" s="220"/>
      <c r="K923" s="220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</row>
    <row r="924" spans="1:49" s="207" customFormat="1" x14ac:dyDescent="0.25">
      <c r="A924" s="47"/>
      <c r="B924" s="47"/>
      <c r="C924" s="47"/>
      <c r="D924" s="208"/>
      <c r="E924" s="220"/>
      <c r="F924" s="220"/>
      <c r="G924" s="220"/>
      <c r="H924" s="220"/>
      <c r="I924" s="220"/>
      <c r="J924" s="220"/>
      <c r="K924" s="220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</row>
    <row r="925" spans="1:49" s="207" customFormat="1" x14ac:dyDescent="0.25">
      <c r="A925" s="47"/>
      <c r="B925" s="47"/>
      <c r="C925" s="47"/>
      <c r="D925" s="208"/>
      <c r="E925" s="220"/>
      <c r="F925" s="220"/>
      <c r="G925" s="220"/>
      <c r="H925" s="220"/>
      <c r="I925" s="220"/>
      <c r="J925" s="220"/>
      <c r="K925" s="220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</row>
    <row r="926" spans="1:49" s="207" customFormat="1" x14ac:dyDescent="0.25">
      <c r="A926" s="47"/>
      <c r="B926" s="47"/>
      <c r="C926" s="47"/>
      <c r="D926" s="208"/>
      <c r="E926" s="220"/>
      <c r="F926" s="220"/>
      <c r="G926" s="220"/>
      <c r="H926" s="220"/>
      <c r="I926" s="220"/>
      <c r="J926" s="220"/>
      <c r="K926" s="220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</row>
    <row r="927" spans="1:49" s="207" customFormat="1" x14ac:dyDescent="0.25">
      <c r="A927" s="47"/>
      <c r="B927" s="47"/>
      <c r="C927" s="47"/>
      <c r="D927" s="208"/>
      <c r="E927" s="220"/>
      <c r="F927" s="220"/>
      <c r="G927" s="220"/>
      <c r="H927" s="220"/>
      <c r="I927" s="220"/>
      <c r="J927" s="220"/>
      <c r="K927" s="220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</row>
    <row r="928" spans="1:49" s="207" customFormat="1" x14ac:dyDescent="0.25">
      <c r="A928" s="47"/>
      <c r="B928" s="47"/>
      <c r="C928" s="47"/>
      <c r="D928" s="208"/>
      <c r="E928" s="220"/>
      <c r="F928" s="220"/>
      <c r="G928" s="220"/>
      <c r="H928" s="220"/>
      <c r="I928" s="220"/>
      <c r="J928" s="220"/>
      <c r="K928" s="220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</row>
    <row r="929" spans="1:49" s="207" customFormat="1" x14ac:dyDescent="0.25">
      <c r="A929" s="47"/>
      <c r="B929" s="47"/>
      <c r="C929" s="47"/>
      <c r="D929" s="208"/>
      <c r="E929" s="220"/>
      <c r="F929" s="220"/>
      <c r="G929" s="220"/>
      <c r="H929" s="220"/>
      <c r="I929" s="220"/>
      <c r="J929" s="220"/>
      <c r="K929" s="220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</row>
    <row r="930" spans="1:49" s="207" customFormat="1" x14ac:dyDescent="0.25">
      <c r="A930" s="47"/>
      <c r="B930" s="47"/>
      <c r="C930" s="47"/>
      <c r="D930" s="208"/>
      <c r="E930" s="220"/>
      <c r="F930" s="220"/>
      <c r="G930" s="220"/>
      <c r="H930" s="220"/>
      <c r="I930" s="220"/>
      <c r="J930" s="220"/>
      <c r="K930" s="220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</row>
    <row r="931" spans="1:49" s="207" customFormat="1" x14ac:dyDescent="0.25">
      <c r="A931" s="47"/>
      <c r="B931" s="47"/>
      <c r="C931" s="47"/>
      <c r="D931" s="208"/>
      <c r="E931" s="220"/>
      <c r="F931" s="220"/>
      <c r="G931" s="220"/>
      <c r="H931" s="220"/>
      <c r="I931" s="220"/>
      <c r="J931" s="220"/>
      <c r="K931" s="220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</row>
    <row r="932" spans="1:49" s="207" customFormat="1" x14ac:dyDescent="0.25">
      <c r="A932" s="47"/>
      <c r="B932" s="47"/>
      <c r="C932" s="47"/>
      <c r="D932" s="208"/>
      <c r="E932" s="220"/>
      <c r="F932" s="220"/>
      <c r="G932" s="220"/>
      <c r="H932" s="220"/>
      <c r="I932" s="220"/>
      <c r="J932" s="220"/>
      <c r="K932" s="220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</row>
    <row r="933" spans="1:49" s="207" customFormat="1" x14ac:dyDescent="0.25">
      <c r="A933" s="47"/>
      <c r="B933" s="47"/>
      <c r="C933" s="47"/>
      <c r="D933" s="208"/>
      <c r="E933" s="220"/>
      <c r="F933" s="220"/>
      <c r="G933" s="220"/>
      <c r="H933" s="220"/>
      <c r="I933" s="220"/>
      <c r="J933" s="220"/>
      <c r="K933" s="220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</row>
    <row r="934" spans="1:49" s="207" customFormat="1" x14ac:dyDescent="0.25">
      <c r="A934" s="47"/>
      <c r="B934" s="47"/>
      <c r="C934" s="47"/>
      <c r="D934" s="208"/>
      <c r="E934" s="220"/>
      <c r="F934" s="220"/>
      <c r="G934" s="220"/>
      <c r="H934" s="220"/>
      <c r="I934" s="220"/>
      <c r="J934" s="220"/>
      <c r="K934" s="220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</row>
    <row r="935" spans="1:49" s="207" customFormat="1" x14ac:dyDescent="0.25">
      <c r="A935" s="47"/>
      <c r="B935" s="47"/>
      <c r="C935" s="47"/>
      <c r="D935" s="208"/>
      <c r="E935" s="220"/>
      <c r="F935" s="220"/>
      <c r="G935" s="220"/>
      <c r="H935" s="220"/>
      <c r="I935" s="220"/>
      <c r="J935" s="220"/>
      <c r="K935" s="220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</row>
    <row r="936" spans="1:49" s="207" customFormat="1" x14ac:dyDescent="0.25">
      <c r="A936" s="47"/>
      <c r="B936" s="47"/>
      <c r="C936" s="47"/>
      <c r="D936" s="208"/>
      <c r="E936" s="220"/>
      <c r="F936" s="220"/>
      <c r="G936" s="220"/>
      <c r="H936" s="220"/>
      <c r="I936" s="220"/>
      <c r="J936" s="220"/>
      <c r="K936" s="220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</row>
    <row r="937" spans="1:49" s="207" customFormat="1" x14ac:dyDescent="0.25">
      <c r="A937" s="47"/>
      <c r="B937" s="47"/>
      <c r="C937" s="47"/>
      <c r="D937" s="208"/>
      <c r="E937" s="220"/>
      <c r="F937" s="220"/>
      <c r="G937" s="220"/>
      <c r="H937" s="220"/>
      <c r="I937" s="220"/>
      <c r="J937" s="220"/>
      <c r="K937" s="220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</row>
    <row r="938" spans="1:49" s="207" customFormat="1" x14ac:dyDescent="0.25">
      <c r="A938" s="47"/>
      <c r="B938" s="47"/>
      <c r="C938" s="47"/>
      <c r="D938" s="208"/>
      <c r="E938" s="220"/>
      <c r="F938" s="220"/>
      <c r="G938" s="220"/>
      <c r="H938" s="220"/>
      <c r="I938" s="220"/>
      <c r="J938" s="220"/>
      <c r="K938" s="220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</row>
    <row r="939" spans="1:49" s="207" customFormat="1" x14ac:dyDescent="0.25">
      <c r="A939" s="47"/>
      <c r="B939" s="47"/>
      <c r="C939" s="47"/>
      <c r="D939" s="208"/>
      <c r="E939" s="220"/>
      <c r="F939" s="220"/>
      <c r="G939" s="220"/>
      <c r="H939" s="220"/>
      <c r="I939" s="220"/>
      <c r="J939" s="220"/>
      <c r="K939" s="220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</row>
    <row r="940" spans="1:49" s="207" customFormat="1" x14ac:dyDescent="0.25">
      <c r="A940" s="47"/>
      <c r="B940" s="47"/>
      <c r="C940" s="47"/>
      <c r="D940" s="208"/>
      <c r="E940" s="220"/>
      <c r="F940" s="220"/>
      <c r="G940" s="220"/>
      <c r="H940" s="220"/>
      <c r="I940" s="220"/>
      <c r="J940" s="220"/>
      <c r="K940" s="220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</row>
    <row r="941" spans="1:49" s="207" customFormat="1" x14ac:dyDescent="0.25">
      <c r="A941" s="47"/>
      <c r="B941" s="47"/>
      <c r="C941" s="47"/>
      <c r="D941" s="208"/>
      <c r="E941" s="220"/>
      <c r="F941" s="220"/>
      <c r="G941" s="220"/>
      <c r="H941" s="220"/>
      <c r="I941" s="220"/>
      <c r="J941" s="220"/>
      <c r="K941" s="220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</row>
    <row r="942" spans="1:49" s="207" customFormat="1" x14ac:dyDescent="0.25">
      <c r="A942" s="47"/>
      <c r="B942" s="47"/>
      <c r="C942" s="47"/>
      <c r="D942" s="208"/>
      <c r="E942" s="220"/>
      <c r="F942" s="220"/>
      <c r="G942" s="220"/>
      <c r="H942" s="220"/>
      <c r="I942" s="220"/>
      <c r="J942" s="220"/>
      <c r="K942" s="220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</row>
    <row r="943" spans="1:49" s="207" customFormat="1" x14ac:dyDescent="0.25">
      <c r="A943" s="47"/>
      <c r="B943" s="47"/>
      <c r="C943" s="47"/>
      <c r="D943" s="208"/>
      <c r="E943" s="220"/>
      <c r="F943" s="220"/>
      <c r="G943" s="220"/>
      <c r="H943" s="220"/>
      <c r="I943" s="220"/>
      <c r="J943" s="220"/>
      <c r="K943" s="220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</row>
    <row r="944" spans="1:49" s="207" customFormat="1" x14ac:dyDescent="0.25">
      <c r="A944" s="47"/>
      <c r="B944" s="47"/>
      <c r="C944" s="47"/>
      <c r="D944" s="208"/>
      <c r="E944" s="220"/>
      <c r="F944" s="220"/>
      <c r="G944" s="220"/>
      <c r="H944" s="220"/>
      <c r="I944" s="220"/>
      <c r="J944" s="220"/>
      <c r="K944" s="220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</row>
    <row r="945" spans="1:49" s="207" customFormat="1" x14ac:dyDescent="0.25">
      <c r="A945" s="47"/>
      <c r="B945" s="47"/>
      <c r="C945" s="47"/>
      <c r="D945" s="208"/>
      <c r="E945" s="220"/>
      <c r="F945" s="220"/>
      <c r="G945" s="220"/>
      <c r="H945" s="220"/>
      <c r="I945" s="220"/>
      <c r="J945" s="220"/>
      <c r="K945" s="220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</row>
    <row r="946" spans="1:49" s="207" customFormat="1" x14ac:dyDescent="0.25">
      <c r="A946" s="47"/>
      <c r="B946" s="47"/>
      <c r="C946" s="47"/>
      <c r="D946" s="208"/>
      <c r="E946" s="220"/>
      <c r="F946" s="220"/>
      <c r="G946" s="220"/>
      <c r="H946" s="220"/>
      <c r="I946" s="220"/>
      <c r="J946" s="220"/>
      <c r="K946" s="220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</row>
    <row r="947" spans="1:49" s="207" customFormat="1" x14ac:dyDescent="0.25">
      <c r="A947" s="47"/>
      <c r="B947" s="47"/>
      <c r="C947" s="47"/>
      <c r="D947" s="208"/>
      <c r="E947" s="220"/>
      <c r="F947" s="220"/>
      <c r="G947" s="220"/>
      <c r="H947" s="220"/>
      <c r="I947" s="220"/>
      <c r="J947" s="220"/>
      <c r="K947" s="220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</row>
    <row r="948" spans="1:49" s="207" customFormat="1" x14ac:dyDescent="0.25">
      <c r="A948" s="47"/>
      <c r="B948" s="47"/>
      <c r="C948" s="47"/>
      <c r="D948" s="208"/>
      <c r="E948" s="220"/>
      <c r="F948" s="220"/>
      <c r="G948" s="220"/>
      <c r="H948" s="220"/>
      <c r="I948" s="220"/>
      <c r="J948" s="220"/>
      <c r="K948" s="220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</row>
    <row r="949" spans="1:49" s="207" customFormat="1" x14ac:dyDescent="0.25">
      <c r="A949" s="47"/>
      <c r="B949" s="47"/>
      <c r="C949" s="47"/>
      <c r="D949" s="208"/>
      <c r="E949" s="220"/>
      <c r="F949" s="220"/>
      <c r="G949" s="220"/>
      <c r="H949" s="220"/>
      <c r="I949" s="220"/>
      <c r="J949" s="220"/>
      <c r="K949" s="220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</row>
    <row r="950" spans="1:49" s="207" customFormat="1" x14ac:dyDescent="0.25">
      <c r="A950" s="47"/>
      <c r="B950" s="47"/>
      <c r="C950" s="47"/>
      <c r="D950" s="208"/>
      <c r="E950" s="220"/>
      <c r="F950" s="220"/>
      <c r="G950" s="220"/>
      <c r="H950" s="220"/>
      <c r="I950" s="220"/>
      <c r="J950" s="220"/>
      <c r="K950" s="220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</row>
    <row r="951" spans="1:49" s="207" customFormat="1" x14ac:dyDescent="0.25">
      <c r="A951" s="47"/>
      <c r="B951" s="47"/>
      <c r="C951" s="47"/>
      <c r="D951" s="208"/>
      <c r="E951" s="220"/>
      <c r="F951" s="220"/>
      <c r="G951" s="220"/>
      <c r="H951" s="220"/>
      <c r="I951" s="220"/>
      <c r="J951" s="220"/>
      <c r="K951" s="220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</row>
    <row r="952" spans="1:49" s="207" customFormat="1" x14ac:dyDescent="0.25">
      <c r="A952" s="47"/>
      <c r="B952" s="47"/>
      <c r="C952" s="47"/>
      <c r="D952" s="208"/>
      <c r="E952" s="220"/>
      <c r="F952" s="220"/>
      <c r="G952" s="220"/>
      <c r="H952" s="220"/>
      <c r="I952" s="220"/>
      <c r="J952" s="220"/>
      <c r="K952" s="220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</row>
    <row r="953" spans="1:49" s="207" customFormat="1" x14ac:dyDescent="0.25">
      <c r="A953" s="47"/>
      <c r="B953" s="47"/>
      <c r="C953" s="47"/>
      <c r="D953" s="208"/>
      <c r="E953" s="220"/>
      <c r="F953" s="220"/>
      <c r="G953" s="220"/>
      <c r="H953" s="220"/>
      <c r="I953" s="220"/>
      <c r="J953" s="220"/>
      <c r="K953" s="220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</row>
    <row r="954" spans="1:49" s="207" customFormat="1" x14ac:dyDescent="0.25">
      <c r="A954" s="47"/>
      <c r="B954" s="47"/>
      <c r="C954" s="47"/>
      <c r="D954" s="208"/>
      <c r="E954" s="220"/>
      <c r="F954" s="220"/>
      <c r="G954" s="220"/>
      <c r="H954" s="220"/>
      <c r="I954" s="220"/>
      <c r="J954" s="220"/>
      <c r="K954" s="220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</row>
    <row r="955" spans="1:49" s="207" customFormat="1" x14ac:dyDescent="0.25">
      <c r="A955" s="47"/>
      <c r="B955" s="47"/>
      <c r="C955" s="47"/>
      <c r="D955" s="208"/>
      <c r="E955" s="220"/>
      <c r="F955" s="220"/>
      <c r="G955" s="220"/>
      <c r="H955" s="220"/>
      <c r="I955" s="220"/>
      <c r="J955" s="220"/>
      <c r="K955" s="220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</row>
    <row r="956" spans="1:49" s="207" customFormat="1" x14ac:dyDescent="0.25">
      <c r="A956" s="47"/>
      <c r="B956" s="47"/>
      <c r="C956" s="47"/>
      <c r="D956" s="208"/>
      <c r="E956" s="220"/>
      <c r="F956" s="220"/>
      <c r="G956" s="220"/>
      <c r="H956" s="220"/>
      <c r="I956" s="220"/>
      <c r="J956" s="220"/>
      <c r="K956" s="220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</row>
    <row r="957" spans="1:49" s="207" customFormat="1" x14ac:dyDescent="0.25">
      <c r="A957" s="47"/>
      <c r="B957" s="47"/>
      <c r="C957" s="47"/>
      <c r="D957" s="208"/>
      <c r="E957" s="220"/>
      <c r="F957" s="220"/>
      <c r="G957" s="220"/>
      <c r="H957" s="220"/>
      <c r="I957" s="220"/>
      <c r="J957" s="220"/>
      <c r="K957" s="220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</row>
    <row r="958" spans="1:49" s="207" customFormat="1" x14ac:dyDescent="0.25">
      <c r="A958" s="47"/>
      <c r="B958" s="47"/>
      <c r="C958" s="47"/>
      <c r="D958" s="208"/>
      <c r="E958" s="220"/>
      <c r="F958" s="220"/>
      <c r="G958" s="220"/>
      <c r="H958" s="220"/>
      <c r="I958" s="220"/>
      <c r="J958" s="220"/>
      <c r="K958" s="220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</row>
    <row r="959" spans="1:49" s="207" customFormat="1" x14ac:dyDescent="0.25">
      <c r="A959" s="47"/>
      <c r="B959" s="47"/>
      <c r="C959" s="47"/>
      <c r="D959" s="208"/>
      <c r="E959" s="220"/>
      <c r="F959" s="220"/>
      <c r="G959" s="220"/>
      <c r="H959" s="220"/>
      <c r="I959" s="220"/>
      <c r="J959" s="220"/>
      <c r="K959" s="220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</row>
    <row r="960" spans="1:49" s="207" customFormat="1" x14ac:dyDescent="0.25">
      <c r="A960" s="47"/>
      <c r="B960" s="47"/>
      <c r="C960" s="47"/>
      <c r="D960" s="208"/>
      <c r="E960" s="220"/>
      <c r="F960" s="220"/>
      <c r="G960" s="220"/>
      <c r="H960" s="220"/>
      <c r="I960" s="220"/>
      <c r="J960" s="220"/>
      <c r="K960" s="220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</row>
    <row r="961" spans="1:49" s="207" customFormat="1" x14ac:dyDescent="0.25">
      <c r="A961" s="47"/>
      <c r="B961" s="47"/>
      <c r="C961" s="47"/>
      <c r="D961" s="208"/>
      <c r="E961" s="220"/>
      <c r="F961" s="220"/>
      <c r="G961" s="220"/>
      <c r="H961" s="220"/>
      <c r="I961" s="220"/>
      <c r="J961" s="220"/>
      <c r="K961" s="220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</row>
    <row r="962" spans="1:49" s="207" customFormat="1" x14ac:dyDescent="0.25">
      <c r="A962" s="47"/>
      <c r="B962" s="47"/>
      <c r="C962" s="47"/>
      <c r="D962" s="208"/>
      <c r="E962" s="220"/>
      <c r="F962" s="220"/>
      <c r="G962" s="220"/>
      <c r="H962" s="220"/>
      <c r="I962" s="220"/>
      <c r="J962" s="220"/>
      <c r="K962" s="220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</row>
    <row r="963" spans="1:49" s="207" customFormat="1" x14ac:dyDescent="0.25">
      <c r="A963" s="47"/>
      <c r="B963" s="47"/>
      <c r="C963" s="47"/>
      <c r="D963" s="208"/>
      <c r="E963" s="220"/>
      <c r="F963" s="220"/>
      <c r="G963" s="220"/>
      <c r="H963" s="220"/>
      <c r="I963" s="220"/>
      <c r="J963" s="220"/>
      <c r="K963" s="220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</row>
    <row r="964" spans="1:49" s="207" customFormat="1" x14ac:dyDescent="0.25">
      <c r="A964" s="47"/>
      <c r="B964" s="47"/>
      <c r="C964" s="47"/>
      <c r="D964" s="208"/>
      <c r="E964" s="220"/>
      <c r="F964" s="220"/>
      <c r="G964" s="220"/>
      <c r="H964" s="220"/>
      <c r="I964" s="220"/>
      <c r="J964" s="220"/>
      <c r="K964" s="220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</row>
    <row r="965" spans="1:49" s="207" customFormat="1" x14ac:dyDescent="0.25">
      <c r="A965" s="47"/>
      <c r="B965" s="47"/>
      <c r="C965" s="47"/>
      <c r="D965" s="208"/>
      <c r="E965" s="220"/>
      <c r="F965" s="220"/>
      <c r="G965" s="220"/>
      <c r="H965" s="220"/>
      <c r="I965" s="220"/>
      <c r="J965" s="220"/>
      <c r="K965" s="220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</row>
    <row r="966" spans="1:49" s="207" customFormat="1" x14ac:dyDescent="0.25">
      <c r="A966" s="47"/>
      <c r="B966" s="47"/>
      <c r="C966" s="47"/>
      <c r="D966" s="208"/>
      <c r="E966" s="220"/>
      <c r="F966" s="220"/>
      <c r="G966" s="220"/>
      <c r="H966" s="220"/>
      <c r="I966" s="220"/>
      <c r="J966" s="220"/>
      <c r="K966" s="220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</row>
    <row r="967" spans="1:49" s="207" customFormat="1" x14ac:dyDescent="0.25">
      <c r="A967" s="47"/>
      <c r="B967" s="47"/>
      <c r="C967" s="47"/>
      <c r="D967" s="208"/>
      <c r="E967" s="220"/>
      <c r="F967" s="220"/>
      <c r="G967" s="220"/>
      <c r="H967" s="220"/>
      <c r="I967" s="220"/>
      <c r="J967" s="220"/>
      <c r="K967" s="220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</row>
    <row r="968" spans="1:49" s="207" customFormat="1" x14ac:dyDescent="0.25">
      <c r="A968" s="47"/>
      <c r="B968" s="47"/>
      <c r="C968" s="47"/>
      <c r="D968" s="208"/>
      <c r="E968" s="220"/>
      <c r="F968" s="220"/>
      <c r="G968" s="220"/>
      <c r="H968" s="220"/>
      <c r="I968" s="220"/>
      <c r="J968" s="220"/>
      <c r="K968" s="220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</row>
    <row r="969" spans="1:49" s="207" customFormat="1" x14ac:dyDescent="0.25">
      <c r="A969" s="47"/>
      <c r="B969" s="47"/>
      <c r="C969" s="47"/>
      <c r="D969" s="208"/>
      <c r="E969" s="220"/>
      <c r="F969" s="220"/>
      <c r="G969" s="220"/>
      <c r="H969" s="220"/>
      <c r="I969" s="220"/>
      <c r="J969" s="220"/>
      <c r="K969" s="220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</row>
    <row r="970" spans="1:49" s="207" customFormat="1" x14ac:dyDescent="0.25">
      <c r="A970" s="47"/>
      <c r="B970" s="47"/>
      <c r="C970" s="47"/>
      <c r="D970" s="208"/>
      <c r="E970" s="220"/>
      <c r="F970" s="220"/>
      <c r="G970" s="220"/>
      <c r="H970" s="220"/>
      <c r="I970" s="220"/>
      <c r="J970" s="220"/>
      <c r="K970" s="220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</row>
    <row r="971" spans="1:49" s="207" customFormat="1" x14ac:dyDescent="0.25">
      <c r="A971" s="47"/>
      <c r="B971" s="47"/>
      <c r="C971" s="47"/>
      <c r="D971" s="208"/>
      <c r="E971" s="220"/>
      <c r="F971" s="220"/>
      <c r="G971" s="220"/>
      <c r="H971" s="220"/>
      <c r="I971" s="220"/>
      <c r="J971" s="220"/>
      <c r="K971" s="220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</row>
    <row r="972" spans="1:49" s="207" customFormat="1" x14ac:dyDescent="0.25">
      <c r="A972" s="47"/>
      <c r="B972" s="47"/>
      <c r="C972" s="47"/>
      <c r="D972" s="208"/>
      <c r="E972" s="220"/>
      <c r="F972" s="220"/>
      <c r="G972" s="220"/>
      <c r="H972" s="220"/>
      <c r="I972" s="220"/>
      <c r="J972" s="220"/>
      <c r="K972" s="220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</row>
    <row r="973" spans="1:49" s="207" customFormat="1" x14ac:dyDescent="0.25">
      <c r="A973" s="47"/>
      <c r="B973" s="47"/>
      <c r="C973" s="47"/>
      <c r="D973" s="208"/>
      <c r="E973" s="220"/>
      <c r="F973" s="220"/>
      <c r="G973" s="220"/>
      <c r="H973" s="220"/>
      <c r="I973" s="220"/>
      <c r="J973" s="220"/>
      <c r="K973" s="220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</row>
    <row r="974" spans="1:49" s="207" customFormat="1" x14ac:dyDescent="0.25">
      <c r="A974" s="47"/>
      <c r="B974" s="47"/>
      <c r="C974" s="47"/>
      <c r="D974" s="208"/>
      <c r="E974" s="220"/>
      <c r="F974" s="220"/>
      <c r="G974" s="220"/>
      <c r="H974" s="220"/>
      <c r="I974" s="220"/>
      <c r="J974" s="220"/>
      <c r="K974" s="220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</row>
    <row r="975" spans="1:49" s="207" customFormat="1" x14ac:dyDescent="0.25">
      <c r="A975" s="47"/>
      <c r="B975" s="47"/>
      <c r="C975" s="47"/>
      <c r="D975" s="208"/>
      <c r="E975" s="220"/>
      <c r="F975" s="220"/>
      <c r="G975" s="220"/>
      <c r="H975" s="220"/>
      <c r="I975" s="220"/>
      <c r="J975" s="220"/>
      <c r="K975" s="220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</row>
    <row r="976" spans="1:49" s="207" customFormat="1" x14ac:dyDescent="0.25">
      <c r="A976" s="47"/>
      <c r="B976" s="47"/>
      <c r="C976" s="47"/>
      <c r="D976" s="208"/>
      <c r="E976" s="220"/>
      <c r="F976" s="220"/>
      <c r="G976" s="220"/>
      <c r="H976" s="220"/>
      <c r="I976" s="220"/>
      <c r="J976" s="220"/>
      <c r="K976" s="220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</row>
    <row r="977" spans="1:49" s="207" customFormat="1" x14ac:dyDescent="0.25">
      <c r="A977" s="47"/>
      <c r="B977" s="47"/>
      <c r="C977" s="47"/>
      <c r="D977" s="208"/>
      <c r="E977" s="220"/>
      <c r="F977" s="220"/>
      <c r="G977" s="220"/>
      <c r="H977" s="220"/>
      <c r="I977" s="220"/>
      <c r="J977" s="220"/>
      <c r="K977" s="220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</row>
    <row r="978" spans="1:49" s="207" customFormat="1" x14ac:dyDescent="0.25">
      <c r="A978" s="47"/>
      <c r="B978" s="47"/>
      <c r="C978" s="47"/>
      <c r="D978" s="208"/>
      <c r="E978" s="220"/>
      <c r="F978" s="220"/>
      <c r="G978" s="220"/>
      <c r="H978" s="220"/>
      <c r="I978" s="220"/>
      <c r="J978" s="220"/>
      <c r="K978" s="220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</row>
    <row r="979" spans="1:49" s="207" customFormat="1" x14ac:dyDescent="0.25">
      <c r="A979" s="47"/>
      <c r="B979" s="47"/>
      <c r="C979" s="47"/>
      <c r="D979" s="208"/>
      <c r="E979" s="220"/>
      <c r="F979" s="220"/>
      <c r="G979" s="220"/>
      <c r="H979" s="220"/>
      <c r="I979" s="220"/>
      <c r="J979" s="220"/>
      <c r="K979" s="220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</row>
    <row r="980" spans="1:49" s="207" customFormat="1" x14ac:dyDescent="0.25">
      <c r="A980" s="47"/>
      <c r="B980" s="47"/>
      <c r="C980" s="47"/>
      <c r="D980" s="208"/>
      <c r="E980" s="220"/>
      <c r="F980" s="220"/>
      <c r="G980" s="220"/>
      <c r="H980" s="220"/>
      <c r="I980" s="220"/>
      <c r="J980" s="220"/>
      <c r="K980" s="220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</row>
    <row r="981" spans="1:49" s="207" customFormat="1" x14ac:dyDescent="0.25">
      <c r="A981" s="47"/>
      <c r="B981" s="47"/>
      <c r="C981" s="47"/>
      <c r="D981" s="208"/>
      <c r="E981" s="220"/>
      <c r="F981" s="220"/>
      <c r="G981" s="220"/>
      <c r="H981" s="220"/>
      <c r="I981" s="220"/>
      <c r="J981" s="220"/>
      <c r="K981" s="220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</row>
    <row r="982" spans="1:49" s="207" customFormat="1" x14ac:dyDescent="0.25">
      <c r="A982" s="47"/>
      <c r="B982" s="47"/>
      <c r="C982" s="47"/>
      <c r="D982" s="208"/>
      <c r="E982" s="220"/>
      <c r="F982" s="220"/>
      <c r="G982" s="220"/>
      <c r="H982" s="220"/>
      <c r="I982" s="220"/>
      <c r="J982" s="220"/>
      <c r="K982" s="220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</row>
    <row r="983" spans="1:49" s="207" customFormat="1" x14ac:dyDescent="0.25">
      <c r="A983" s="47"/>
      <c r="B983" s="47"/>
      <c r="C983" s="47"/>
      <c r="D983" s="208"/>
      <c r="E983" s="220"/>
      <c r="F983" s="220"/>
      <c r="G983" s="220"/>
      <c r="H983" s="220"/>
      <c r="I983" s="220"/>
      <c r="J983" s="220"/>
      <c r="K983" s="220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</row>
    <row r="984" spans="1:49" s="207" customFormat="1" x14ac:dyDescent="0.25">
      <c r="A984" s="47"/>
      <c r="B984" s="47"/>
      <c r="C984" s="47"/>
      <c r="D984" s="208"/>
      <c r="E984" s="220"/>
      <c r="F984" s="220"/>
      <c r="G984" s="220"/>
      <c r="H984" s="220"/>
      <c r="I984" s="220"/>
      <c r="J984" s="220"/>
      <c r="K984" s="220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</row>
    <row r="985" spans="1:49" s="207" customFormat="1" x14ac:dyDescent="0.25">
      <c r="A985" s="47"/>
      <c r="B985" s="47"/>
      <c r="C985" s="47"/>
      <c r="D985" s="208"/>
      <c r="E985" s="220"/>
      <c r="F985" s="220"/>
      <c r="G985" s="220"/>
      <c r="H985" s="220"/>
      <c r="I985" s="220"/>
      <c r="J985" s="220"/>
      <c r="K985" s="220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</row>
    <row r="986" spans="1:49" s="207" customFormat="1" x14ac:dyDescent="0.25">
      <c r="A986" s="47"/>
      <c r="B986" s="47"/>
      <c r="C986" s="47"/>
      <c r="D986" s="208"/>
      <c r="E986" s="220"/>
      <c r="F986" s="220"/>
      <c r="G986" s="220"/>
      <c r="H986" s="220"/>
      <c r="I986" s="220"/>
      <c r="J986" s="220"/>
      <c r="K986" s="220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</row>
    <row r="987" spans="1:49" s="207" customFormat="1" x14ac:dyDescent="0.25">
      <c r="A987" s="47"/>
      <c r="B987" s="47"/>
      <c r="C987" s="47"/>
      <c r="D987" s="208"/>
      <c r="E987" s="220"/>
      <c r="F987" s="220"/>
      <c r="G987" s="220"/>
      <c r="H987" s="220"/>
      <c r="I987" s="220"/>
      <c r="J987" s="220"/>
      <c r="K987" s="220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</row>
    <row r="988" spans="1:49" s="207" customFormat="1" x14ac:dyDescent="0.25">
      <c r="A988" s="47"/>
      <c r="B988" s="47"/>
      <c r="C988" s="47"/>
      <c r="D988" s="208"/>
      <c r="E988" s="220"/>
      <c r="F988" s="220"/>
      <c r="G988" s="220"/>
      <c r="H988" s="220"/>
      <c r="I988" s="220"/>
      <c r="J988" s="220"/>
      <c r="K988" s="220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</row>
    <row r="989" spans="1:49" s="207" customFormat="1" x14ac:dyDescent="0.25">
      <c r="A989" s="47"/>
      <c r="B989" s="47"/>
      <c r="C989" s="47"/>
      <c r="D989" s="208"/>
      <c r="E989" s="220"/>
      <c r="F989" s="220"/>
      <c r="G989" s="220"/>
      <c r="H989" s="220"/>
      <c r="I989" s="220"/>
      <c r="J989" s="220"/>
      <c r="K989" s="220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</row>
    <row r="990" spans="1:49" s="207" customFormat="1" x14ac:dyDescent="0.25">
      <c r="A990" s="47"/>
      <c r="B990" s="47"/>
      <c r="C990" s="47"/>
      <c r="D990" s="208"/>
      <c r="E990" s="220"/>
      <c r="F990" s="220"/>
      <c r="G990" s="220"/>
      <c r="H990" s="220"/>
      <c r="I990" s="220"/>
      <c r="J990" s="220"/>
      <c r="K990" s="220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</row>
    <row r="991" spans="1:49" s="207" customFormat="1" x14ac:dyDescent="0.25">
      <c r="A991" s="47"/>
      <c r="B991" s="47"/>
      <c r="C991" s="47"/>
      <c r="D991" s="208"/>
      <c r="E991" s="220"/>
      <c r="F991" s="220"/>
      <c r="G991" s="220"/>
      <c r="H991" s="220"/>
      <c r="I991" s="220"/>
      <c r="J991" s="220"/>
      <c r="K991" s="220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</row>
    <row r="992" spans="1:49" s="207" customFormat="1" x14ac:dyDescent="0.25">
      <c r="A992" s="47"/>
      <c r="B992" s="47"/>
      <c r="C992" s="47"/>
      <c r="D992" s="208"/>
      <c r="E992" s="220"/>
      <c r="F992" s="220"/>
      <c r="G992" s="220"/>
      <c r="H992" s="220"/>
      <c r="I992" s="220"/>
      <c r="J992" s="220"/>
      <c r="K992" s="220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</row>
    <row r="993" spans="1:49" s="207" customFormat="1" x14ac:dyDescent="0.25">
      <c r="A993" s="47"/>
      <c r="B993" s="47"/>
      <c r="C993" s="47"/>
      <c r="D993" s="208"/>
      <c r="E993" s="220"/>
      <c r="F993" s="220"/>
      <c r="G993" s="220"/>
      <c r="H993" s="220"/>
      <c r="I993" s="220"/>
      <c r="J993" s="220"/>
      <c r="K993" s="220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</row>
    <row r="994" spans="1:49" s="207" customFormat="1" x14ac:dyDescent="0.25">
      <c r="A994" s="47"/>
      <c r="B994" s="47"/>
      <c r="C994" s="47"/>
      <c r="D994" s="208"/>
      <c r="E994" s="220"/>
      <c r="F994" s="220"/>
      <c r="G994" s="220"/>
      <c r="H994" s="220"/>
      <c r="I994" s="220"/>
      <c r="J994" s="220"/>
      <c r="K994" s="220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</row>
    <row r="995" spans="1:49" s="207" customFormat="1" x14ac:dyDescent="0.25">
      <c r="A995" s="47"/>
      <c r="B995" s="47"/>
      <c r="C995" s="47"/>
      <c r="D995" s="208"/>
      <c r="E995" s="220"/>
      <c r="F995" s="220"/>
      <c r="G995" s="220"/>
      <c r="H995" s="220"/>
      <c r="I995" s="220"/>
      <c r="J995" s="220"/>
      <c r="K995" s="220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</row>
    <row r="996" spans="1:49" s="207" customFormat="1" x14ac:dyDescent="0.25">
      <c r="A996" s="47"/>
      <c r="B996" s="47"/>
      <c r="C996" s="47"/>
      <c r="D996" s="208"/>
      <c r="E996" s="220"/>
      <c r="F996" s="220"/>
      <c r="G996" s="220"/>
      <c r="H996" s="220"/>
      <c r="I996" s="220"/>
      <c r="J996" s="220"/>
      <c r="K996" s="220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</row>
    <row r="997" spans="1:49" s="207" customFormat="1" x14ac:dyDescent="0.25">
      <c r="A997" s="47"/>
      <c r="B997" s="47"/>
      <c r="C997" s="47"/>
      <c r="D997" s="208"/>
      <c r="E997" s="220"/>
      <c r="F997" s="220"/>
      <c r="G997" s="220"/>
      <c r="H997" s="220"/>
      <c r="I997" s="220"/>
      <c r="J997" s="220"/>
      <c r="K997" s="220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</row>
    <row r="998" spans="1:49" s="207" customFormat="1" x14ac:dyDescent="0.25">
      <c r="A998" s="47"/>
      <c r="B998" s="47"/>
      <c r="C998" s="47"/>
      <c r="D998" s="208"/>
      <c r="E998" s="220"/>
      <c r="F998" s="220"/>
      <c r="G998" s="220"/>
      <c r="H998" s="220"/>
      <c r="I998" s="220"/>
      <c r="J998" s="220"/>
      <c r="K998" s="220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</row>
    <row r="999" spans="1:49" s="207" customFormat="1" x14ac:dyDescent="0.25">
      <c r="A999" s="47"/>
      <c r="B999" s="47"/>
      <c r="C999" s="47"/>
      <c r="D999" s="208"/>
      <c r="E999" s="220"/>
      <c r="F999" s="220"/>
      <c r="G999" s="220"/>
      <c r="H999" s="220"/>
      <c r="I999" s="220"/>
      <c r="J999" s="220"/>
      <c r="K999" s="220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</row>
    <row r="1000" spans="1:49" s="207" customFormat="1" x14ac:dyDescent="0.25">
      <c r="A1000" s="47"/>
      <c r="B1000" s="47"/>
      <c r="C1000" s="47"/>
      <c r="D1000" s="208"/>
      <c r="E1000" s="220"/>
      <c r="F1000" s="220"/>
      <c r="G1000" s="220"/>
      <c r="H1000" s="220"/>
      <c r="I1000" s="220"/>
      <c r="J1000" s="220"/>
      <c r="K1000" s="220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</row>
    <row r="1001" spans="1:49" s="207" customFormat="1" x14ac:dyDescent="0.25">
      <c r="A1001" s="47"/>
      <c r="B1001" s="47"/>
      <c r="C1001" s="47"/>
      <c r="D1001" s="208"/>
      <c r="E1001" s="220"/>
      <c r="F1001" s="220"/>
      <c r="G1001" s="220"/>
      <c r="H1001" s="220"/>
      <c r="I1001" s="220"/>
      <c r="J1001" s="220"/>
      <c r="K1001" s="220"/>
      <c r="M1001" s="208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</row>
    <row r="1002" spans="1:49" s="207" customFormat="1" x14ac:dyDescent="0.25">
      <c r="A1002" s="47"/>
      <c r="B1002" s="47"/>
      <c r="C1002" s="47"/>
      <c r="D1002" s="208"/>
      <c r="E1002" s="220"/>
      <c r="F1002" s="220"/>
      <c r="G1002" s="220"/>
      <c r="H1002" s="220"/>
      <c r="I1002" s="220"/>
      <c r="J1002" s="220"/>
      <c r="K1002" s="220"/>
      <c r="M1002" s="208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</row>
    <row r="1003" spans="1:49" s="207" customFormat="1" x14ac:dyDescent="0.25">
      <c r="A1003" s="47"/>
      <c r="B1003" s="47"/>
      <c r="C1003" s="47"/>
      <c r="D1003" s="208"/>
      <c r="E1003" s="220"/>
      <c r="F1003" s="220"/>
      <c r="G1003" s="220"/>
      <c r="H1003" s="220"/>
      <c r="I1003" s="220"/>
      <c r="J1003" s="220"/>
      <c r="K1003" s="220"/>
      <c r="M1003" s="208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</row>
    <row r="1004" spans="1:49" s="207" customFormat="1" x14ac:dyDescent="0.25">
      <c r="A1004" s="47"/>
      <c r="B1004" s="47"/>
      <c r="C1004" s="47"/>
      <c r="D1004" s="208"/>
      <c r="E1004" s="220"/>
      <c r="F1004" s="220"/>
      <c r="G1004" s="220"/>
      <c r="H1004" s="220"/>
      <c r="I1004" s="220"/>
      <c r="J1004" s="220"/>
      <c r="K1004" s="220"/>
      <c r="M1004" s="208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</row>
    <row r="1005" spans="1:49" s="207" customFormat="1" x14ac:dyDescent="0.25">
      <c r="A1005" s="47"/>
      <c r="B1005" s="47"/>
      <c r="C1005" s="47"/>
      <c r="D1005" s="208"/>
      <c r="E1005" s="220"/>
      <c r="F1005" s="220"/>
      <c r="G1005" s="220"/>
      <c r="H1005" s="220"/>
      <c r="I1005" s="220"/>
      <c r="J1005" s="220"/>
      <c r="K1005" s="220"/>
      <c r="M1005" s="208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</row>
    <row r="1006" spans="1:49" s="207" customFormat="1" x14ac:dyDescent="0.25">
      <c r="A1006" s="47"/>
      <c r="B1006" s="47"/>
      <c r="C1006" s="47"/>
      <c r="D1006" s="208"/>
      <c r="E1006" s="220"/>
      <c r="F1006" s="220"/>
      <c r="G1006" s="220"/>
      <c r="H1006" s="220"/>
      <c r="I1006" s="220"/>
      <c r="J1006" s="220"/>
      <c r="K1006" s="220"/>
      <c r="M1006" s="208"/>
      <c r="N1006" s="208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</row>
    <row r="1007" spans="1:49" s="207" customFormat="1" x14ac:dyDescent="0.25">
      <c r="A1007" s="47"/>
      <c r="B1007" s="47"/>
      <c r="C1007" s="47"/>
      <c r="D1007" s="208"/>
      <c r="E1007" s="220"/>
      <c r="F1007" s="220"/>
      <c r="G1007" s="220"/>
      <c r="H1007" s="220"/>
      <c r="I1007" s="220"/>
      <c r="J1007" s="220"/>
      <c r="K1007" s="220"/>
      <c r="M1007" s="208"/>
      <c r="N1007" s="208"/>
      <c r="O1007" s="208"/>
      <c r="P1007" s="208"/>
      <c r="Q1007" s="208"/>
      <c r="R1007" s="208"/>
      <c r="S1007" s="208"/>
      <c r="T1007" s="208"/>
      <c r="U1007" s="208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</row>
    <row r="1008" spans="1:49" s="207" customFormat="1" x14ac:dyDescent="0.25">
      <c r="A1008" s="47"/>
      <c r="B1008" s="47"/>
      <c r="C1008" s="47"/>
      <c r="D1008" s="208"/>
      <c r="E1008" s="220"/>
      <c r="F1008" s="220"/>
      <c r="G1008" s="220"/>
      <c r="H1008" s="220"/>
      <c r="I1008" s="220"/>
      <c r="J1008" s="220"/>
      <c r="K1008" s="220"/>
      <c r="M1008" s="208"/>
      <c r="N1008" s="208"/>
      <c r="O1008" s="208"/>
      <c r="P1008" s="208"/>
      <c r="Q1008" s="208"/>
      <c r="R1008" s="208"/>
      <c r="S1008" s="208"/>
      <c r="T1008" s="208"/>
      <c r="U1008" s="208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</row>
    <row r="1009" spans="1:49" s="207" customFormat="1" x14ac:dyDescent="0.25">
      <c r="A1009" s="47"/>
      <c r="B1009" s="47"/>
      <c r="C1009" s="47"/>
      <c r="D1009" s="208"/>
      <c r="E1009" s="220"/>
      <c r="F1009" s="220"/>
      <c r="G1009" s="220"/>
      <c r="H1009" s="220"/>
      <c r="I1009" s="220"/>
      <c r="J1009" s="220"/>
      <c r="K1009" s="220"/>
      <c r="M1009" s="208"/>
      <c r="N1009" s="208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</row>
    <row r="1010" spans="1:49" s="207" customFormat="1" x14ac:dyDescent="0.25">
      <c r="A1010" s="47"/>
      <c r="B1010" s="47"/>
      <c r="C1010" s="47"/>
      <c r="D1010" s="208"/>
      <c r="E1010" s="220"/>
      <c r="F1010" s="220"/>
      <c r="G1010" s="220"/>
      <c r="H1010" s="220"/>
      <c r="I1010" s="220"/>
      <c r="J1010" s="220"/>
      <c r="K1010" s="220"/>
      <c r="M1010" s="208"/>
      <c r="N1010" s="208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</row>
    <row r="1011" spans="1:49" s="207" customFormat="1" x14ac:dyDescent="0.25">
      <c r="A1011" s="47"/>
      <c r="B1011" s="47"/>
      <c r="C1011" s="47"/>
      <c r="D1011" s="208"/>
      <c r="E1011" s="220"/>
      <c r="F1011" s="220"/>
      <c r="G1011" s="220"/>
      <c r="H1011" s="220"/>
      <c r="I1011" s="220"/>
      <c r="J1011" s="220"/>
      <c r="K1011" s="220"/>
      <c r="M1011" s="208"/>
      <c r="N1011" s="208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</row>
    <row r="1012" spans="1:49" s="207" customFormat="1" x14ac:dyDescent="0.25">
      <c r="A1012" s="47"/>
      <c r="B1012" s="47"/>
      <c r="C1012" s="47"/>
      <c r="D1012" s="208"/>
      <c r="E1012" s="220"/>
      <c r="F1012" s="220"/>
      <c r="G1012" s="220"/>
      <c r="H1012" s="220"/>
      <c r="I1012" s="220"/>
      <c r="J1012" s="220"/>
      <c r="K1012" s="220"/>
      <c r="M1012" s="208"/>
      <c r="N1012" s="208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</row>
    <row r="1013" spans="1:49" s="207" customFormat="1" x14ac:dyDescent="0.25">
      <c r="A1013" s="47"/>
      <c r="B1013" s="47"/>
      <c r="C1013" s="47"/>
      <c r="D1013" s="208"/>
      <c r="E1013" s="220"/>
      <c r="F1013" s="220"/>
      <c r="G1013" s="220"/>
      <c r="H1013" s="220"/>
      <c r="I1013" s="220"/>
      <c r="J1013" s="220"/>
      <c r="K1013" s="220"/>
      <c r="M1013" s="208"/>
      <c r="N1013" s="208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</row>
    <row r="1014" spans="1:49" s="207" customFormat="1" x14ac:dyDescent="0.25">
      <c r="A1014" s="47"/>
      <c r="B1014" s="47"/>
      <c r="C1014" s="47"/>
      <c r="D1014" s="208"/>
      <c r="E1014" s="220"/>
      <c r="F1014" s="220"/>
      <c r="G1014" s="220"/>
      <c r="H1014" s="220"/>
      <c r="I1014" s="220"/>
      <c r="J1014" s="220"/>
      <c r="K1014" s="220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</row>
    <row r="1015" spans="1:49" s="207" customFormat="1" x14ac:dyDescent="0.25">
      <c r="A1015" s="47"/>
      <c r="B1015" s="47"/>
      <c r="C1015" s="47"/>
      <c r="D1015" s="208"/>
      <c r="E1015" s="220"/>
      <c r="F1015" s="220"/>
      <c r="G1015" s="220"/>
      <c r="H1015" s="220"/>
      <c r="I1015" s="220"/>
      <c r="J1015" s="220"/>
      <c r="K1015" s="220"/>
      <c r="M1015" s="208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</row>
    <row r="1016" spans="1:49" s="207" customFormat="1" x14ac:dyDescent="0.25">
      <c r="A1016" s="47"/>
      <c r="B1016" s="47"/>
      <c r="C1016" s="47"/>
      <c r="D1016" s="208"/>
      <c r="E1016" s="220"/>
      <c r="F1016" s="220"/>
      <c r="G1016" s="220"/>
      <c r="H1016" s="220"/>
      <c r="I1016" s="220"/>
      <c r="J1016" s="220"/>
      <c r="K1016" s="220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</row>
    <row r="1017" spans="1:49" s="207" customFormat="1" x14ac:dyDescent="0.25">
      <c r="A1017" s="47"/>
      <c r="B1017" s="47"/>
      <c r="C1017" s="47"/>
      <c r="D1017" s="208"/>
      <c r="E1017" s="220"/>
      <c r="F1017" s="220"/>
      <c r="G1017" s="220"/>
      <c r="H1017" s="220"/>
      <c r="I1017" s="220"/>
      <c r="J1017" s="220"/>
      <c r="K1017" s="220"/>
      <c r="M1017" s="208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</row>
    <row r="1018" spans="1:49" s="207" customFormat="1" x14ac:dyDescent="0.25">
      <c r="A1018" s="47"/>
      <c r="B1018" s="47"/>
      <c r="C1018" s="47"/>
      <c r="D1018" s="208"/>
      <c r="E1018" s="220"/>
      <c r="F1018" s="220"/>
      <c r="G1018" s="220"/>
      <c r="H1018" s="220"/>
      <c r="I1018" s="220"/>
      <c r="J1018" s="220"/>
      <c r="K1018" s="220"/>
      <c r="M1018" s="208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</row>
    <row r="1019" spans="1:49" s="207" customFormat="1" x14ac:dyDescent="0.25">
      <c r="A1019" s="47"/>
      <c r="B1019" s="47"/>
      <c r="C1019" s="47"/>
      <c r="D1019" s="208"/>
      <c r="E1019" s="220"/>
      <c r="F1019" s="220"/>
      <c r="G1019" s="220"/>
      <c r="H1019" s="220"/>
      <c r="I1019" s="220"/>
      <c r="J1019" s="220"/>
      <c r="K1019" s="220"/>
      <c r="M1019" s="208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</row>
    <row r="1020" spans="1:49" s="207" customFormat="1" x14ac:dyDescent="0.25">
      <c r="A1020" s="47"/>
      <c r="B1020" s="47"/>
      <c r="C1020" s="47"/>
      <c r="D1020" s="208"/>
      <c r="E1020" s="220"/>
      <c r="F1020" s="220"/>
      <c r="G1020" s="220"/>
      <c r="H1020" s="220"/>
      <c r="I1020" s="220"/>
      <c r="J1020" s="220"/>
      <c r="K1020" s="220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</row>
    <row r="1021" spans="1:49" s="207" customFormat="1" x14ac:dyDescent="0.25">
      <c r="A1021" s="47"/>
      <c r="B1021" s="47"/>
      <c r="C1021" s="47"/>
      <c r="D1021" s="208"/>
      <c r="E1021" s="220"/>
      <c r="F1021" s="220"/>
      <c r="G1021" s="220"/>
      <c r="H1021" s="220"/>
      <c r="I1021" s="220"/>
      <c r="J1021" s="220"/>
      <c r="K1021" s="220"/>
      <c r="M1021" s="208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</row>
    <row r="1022" spans="1:49" s="207" customFormat="1" x14ac:dyDescent="0.25">
      <c r="A1022" s="47"/>
      <c r="B1022" s="47"/>
      <c r="C1022" s="47"/>
      <c r="D1022" s="208"/>
      <c r="E1022" s="220"/>
      <c r="F1022" s="220"/>
      <c r="G1022" s="220"/>
      <c r="H1022" s="220"/>
      <c r="I1022" s="220"/>
      <c r="J1022" s="220"/>
      <c r="K1022" s="220"/>
      <c r="M1022" s="208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</row>
    <row r="1023" spans="1:49" s="207" customFormat="1" x14ac:dyDescent="0.25">
      <c r="A1023" s="47"/>
      <c r="B1023" s="47"/>
      <c r="C1023" s="47"/>
      <c r="D1023" s="208"/>
      <c r="E1023" s="220"/>
      <c r="F1023" s="220"/>
      <c r="G1023" s="220"/>
      <c r="H1023" s="220"/>
      <c r="I1023" s="220"/>
      <c r="J1023" s="220"/>
      <c r="K1023" s="220"/>
      <c r="M1023" s="208"/>
      <c r="N1023" s="208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8"/>
      <c r="Y1023" s="208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</row>
    <row r="1024" spans="1:49" s="207" customFormat="1" x14ac:dyDescent="0.25">
      <c r="A1024" s="47"/>
      <c r="B1024" s="47"/>
      <c r="C1024" s="47"/>
      <c r="D1024" s="208"/>
      <c r="E1024" s="220"/>
      <c r="F1024" s="220"/>
      <c r="G1024" s="220"/>
      <c r="H1024" s="220"/>
      <c r="I1024" s="220"/>
      <c r="J1024" s="220"/>
      <c r="K1024" s="220"/>
      <c r="M1024" s="208"/>
      <c r="N1024" s="208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8"/>
      <c r="Y1024" s="208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</row>
    <row r="1025" spans="1:49" s="207" customFormat="1" x14ac:dyDescent="0.25">
      <c r="A1025" s="47"/>
      <c r="B1025" s="47"/>
      <c r="C1025" s="47"/>
      <c r="D1025" s="208"/>
      <c r="E1025" s="220"/>
      <c r="F1025" s="220"/>
      <c r="G1025" s="220"/>
      <c r="H1025" s="220"/>
      <c r="I1025" s="220"/>
      <c r="J1025" s="220"/>
      <c r="K1025" s="220"/>
      <c r="M1025" s="208"/>
      <c r="N1025" s="208"/>
      <c r="O1025" s="208"/>
      <c r="P1025" s="208"/>
      <c r="Q1025" s="208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</row>
    <row r="1026" spans="1:49" s="207" customFormat="1" x14ac:dyDescent="0.25">
      <c r="A1026" s="47"/>
      <c r="B1026" s="47"/>
      <c r="C1026" s="47"/>
      <c r="D1026" s="208"/>
      <c r="E1026" s="220"/>
      <c r="F1026" s="220"/>
      <c r="G1026" s="220"/>
      <c r="H1026" s="220"/>
      <c r="I1026" s="220"/>
      <c r="J1026" s="220"/>
      <c r="K1026" s="220"/>
      <c r="M1026" s="208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</row>
    <row r="1027" spans="1:49" s="207" customFormat="1" x14ac:dyDescent="0.25">
      <c r="A1027" s="47"/>
      <c r="B1027" s="47"/>
      <c r="C1027" s="47"/>
      <c r="D1027" s="208"/>
      <c r="E1027" s="220"/>
      <c r="F1027" s="220"/>
      <c r="G1027" s="220"/>
      <c r="H1027" s="220"/>
      <c r="I1027" s="220"/>
      <c r="J1027" s="220"/>
      <c r="K1027" s="220"/>
      <c r="M1027" s="208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</row>
    <row r="1028" spans="1:49" s="207" customFormat="1" x14ac:dyDescent="0.25">
      <c r="A1028" s="47"/>
      <c r="B1028" s="47"/>
      <c r="C1028" s="47"/>
      <c r="D1028" s="208"/>
      <c r="E1028" s="220"/>
      <c r="F1028" s="220"/>
      <c r="G1028" s="220"/>
      <c r="H1028" s="220"/>
      <c r="I1028" s="220"/>
      <c r="J1028" s="220"/>
      <c r="K1028" s="220"/>
      <c r="M1028" s="208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</row>
    <row r="1029" spans="1:49" s="207" customFormat="1" x14ac:dyDescent="0.25">
      <c r="A1029" s="47"/>
      <c r="B1029" s="47"/>
      <c r="C1029" s="47"/>
      <c r="D1029" s="208"/>
      <c r="E1029" s="220"/>
      <c r="F1029" s="220"/>
      <c r="G1029" s="220"/>
      <c r="H1029" s="220"/>
      <c r="I1029" s="220"/>
      <c r="J1029" s="220"/>
      <c r="K1029" s="220"/>
      <c r="M1029" s="208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</row>
    <row r="1030" spans="1:49" s="207" customFormat="1" x14ac:dyDescent="0.25">
      <c r="A1030" s="47"/>
      <c r="B1030" s="47"/>
      <c r="C1030" s="47"/>
      <c r="D1030" s="208"/>
      <c r="E1030" s="220"/>
      <c r="F1030" s="220"/>
      <c r="G1030" s="220"/>
      <c r="H1030" s="220"/>
      <c r="I1030" s="220"/>
      <c r="J1030" s="220"/>
      <c r="K1030" s="220"/>
      <c r="M1030" s="208"/>
      <c r="N1030" s="208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</row>
    <row r="1031" spans="1:49" s="207" customFormat="1" x14ac:dyDescent="0.25">
      <c r="A1031" s="47"/>
      <c r="B1031" s="47"/>
      <c r="C1031" s="47"/>
      <c r="D1031" s="208"/>
      <c r="E1031" s="220"/>
      <c r="F1031" s="220"/>
      <c r="G1031" s="220"/>
      <c r="H1031" s="220"/>
      <c r="I1031" s="220"/>
      <c r="J1031" s="220"/>
      <c r="K1031" s="220"/>
      <c r="M1031" s="208"/>
      <c r="N1031" s="208"/>
      <c r="O1031" s="208"/>
      <c r="P1031" s="208"/>
      <c r="Q1031" s="208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</row>
    <row r="1032" spans="1:49" s="207" customFormat="1" x14ac:dyDescent="0.25">
      <c r="A1032" s="47"/>
      <c r="B1032" s="47"/>
      <c r="C1032" s="47"/>
      <c r="D1032" s="208"/>
      <c r="E1032" s="220"/>
      <c r="F1032" s="220"/>
      <c r="G1032" s="220"/>
      <c r="H1032" s="220"/>
      <c r="I1032" s="220"/>
      <c r="J1032" s="220"/>
      <c r="K1032" s="220"/>
      <c r="M1032" s="208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</row>
    <row r="1033" spans="1:49" s="207" customFormat="1" x14ac:dyDescent="0.25">
      <c r="A1033" s="47"/>
      <c r="B1033" s="47"/>
      <c r="C1033" s="47"/>
      <c r="D1033" s="208"/>
      <c r="E1033" s="220"/>
      <c r="F1033" s="220"/>
      <c r="G1033" s="220"/>
      <c r="H1033" s="220"/>
      <c r="I1033" s="220"/>
      <c r="J1033" s="220"/>
      <c r="K1033" s="220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</row>
    <row r="1034" spans="1:49" s="207" customFormat="1" x14ac:dyDescent="0.25">
      <c r="A1034" s="47"/>
      <c r="B1034" s="47"/>
      <c r="C1034" s="47"/>
      <c r="D1034" s="208"/>
      <c r="E1034" s="220"/>
      <c r="F1034" s="220"/>
      <c r="G1034" s="220"/>
      <c r="H1034" s="220"/>
      <c r="I1034" s="220"/>
      <c r="J1034" s="220"/>
      <c r="K1034" s="220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</row>
    <row r="1035" spans="1:49" s="207" customFormat="1" x14ac:dyDescent="0.25">
      <c r="A1035" s="47"/>
      <c r="B1035" s="47"/>
      <c r="C1035" s="47"/>
      <c r="D1035" s="208"/>
      <c r="E1035" s="220"/>
      <c r="F1035" s="220"/>
      <c r="G1035" s="220"/>
      <c r="H1035" s="220"/>
      <c r="I1035" s="220"/>
      <c r="J1035" s="220"/>
      <c r="K1035" s="220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</row>
    <row r="1036" spans="1:49" s="207" customFormat="1" x14ac:dyDescent="0.25">
      <c r="A1036" s="47"/>
      <c r="B1036" s="47"/>
      <c r="C1036" s="47"/>
      <c r="D1036" s="208"/>
      <c r="E1036" s="220"/>
      <c r="F1036" s="220"/>
      <c r="G1036" s="220"/>
      <c r="H1036" s="220"/>
      <c r="I1036" s="220"/>
      <c r="J1036" s="220"/>
      <c r="K1036" s="220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</row>
    <row r="1037" spans="1:49" s="207" customFormat="1" x14ac:dyDescent="0.25">
      <c r="A1037" s="47"/>
      <c r="B1037" s="47"/>
      <c r="C1037" s="47"/>
      <c r="D1037" s="208"/>
      <c r="E1037" s="220"/>
      <c r="F1037" s="220"/>
      <c r="G1037" s="220"/>
      <c r="H1037" s="220"/>
      <c r="I1037" s="220"/>
      <c r="J1037" s="220"/>
      <c r="K1037" s="220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</row>
    <row r="1038" spans="1:49" s="207" customFormat="1" x14ac:dyDescent="0.25">
      <c r="A1038" s="47"/>
      <c r="B1038" s="47"/>
      <c r="C1038" s="47"/>
      <c r="D1038" s="208"/>
      <c r="E1038" s="220"/>
      <c r="F1038" s="220"/>
      <c r="G1038" s="220"/>
      <c r="H1038" s="220"/>
      <c r="I1038" s="220"/>
      <c r="J1038" s="220"/>
      <c r="K1038" s="220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</row>
    <row r="1039" spans="1:49" s="207" customFormat="1" x14ac:dyDescent="0.25">
      <c r="A1039" s="47"/>
      <c r="B1039" s="47"/>
      <c r="C1039" s="47"/>
      <c r="D1039" s="208"/>
      <c r="E1039" s="220"/>
      <c r="F1039" s="220"/>
      <c r="G1039" s="220"/>
      <c r="H1039" s="220"/>
      <c r="I1039" s="220"/>
      <c r="J1039" s="220"/>
      <c r="K1039" s="220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</row>
    <row r="1040" spans="1:49" s="207" customFormat="1" x14ac:dyDescent="0.25">
      <c r="A1040" s="47"/>
      <c r="B1040" s="47"/>
      <c r="C1040" s="47"/>
      <c r="D1040" s="208"/>
      <c r="E1040" s="220"/>
      <c r="F1040" s="220"/>
      <c r="G1040" s="220"/>
      <c r="H1040" s="220"/>
      <c r="I1040" s="220"/>
      <c r="J1040" s="220"/>
      <c r="K1040" s="220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</row>
    <row r="1041" spans="1:49" s="207" customFormat="1" x14ac:dyDescent="0.25">
      <c r="A1041" s="47"/>
      <c r="B1041" s="47"/>
      <c r="C1041" s="47"/>
      <c r="D1041" s="208"/>
      <c r="E1041" s="220"/>
      <c r="F1041" s="220"/>
      <c r="G1041" s="220"/>
      <c r="H1041" s="220"/>
      <c r="I1041" s="220"/>
      <c r="J1041" s="220"/>
      <c r="K1041" s="220"/>
      <c r="M1041" s="208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</row>
    <row r="1042" spans="1:49" s="207" customFormat="1" x14ac:dyDescent="0.25">
      <c r="A1042" s="47"/>
      <c r="B1042" s="47"/>
      <c r="C1042" s="47"/>
      <c r="D1042" s="208"/>
      <c r="E1042" s="220"/>
      <c r="F1042" s="220"/>
      <c r="G1042" s="220"/>
      <c r="H1042" s="220"/>
      <c r="I1042" s="220"/>
      <c r="J1042" s="220"/>
      <c r="K1042" s="220"/>
      <c r="M1042" s="208"/>
      <c r="N1042" s="208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8"/>
      <c r="Y1042" s="208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</row>
    <row r="1043" spans="1:49" s="207" customFormat="1" x14ac:dyDescent="0.25">
      <c r="A1043" s="47"/>
      <c r="B1043" s="47"/>
      <c r="C1043" s="47"/>
      <c r="D1043" s="208"/>
      <c r="E1043" s="220"/>
      <c r="F1043" s="220"/>
      <c r="G1043" s="220"/>
      <c r="H1043" s="220"/>
      <c r="I1043" s="220"/>
      <c r="J1043" s="220"/>
      <c r="K1043" s="220"/>
      <c r="M1043" s="208"/>
      <c r="N1043" s="208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8"/>
      <c r="Y1043" s="208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</row>
    <row r="1044" spans="1:49" s="207" customFormat="1" x14ac:dyDescent="0.25">
      <c r="A1044" s="47"/>
      <c r="B1044" s="47"/>
      <c r="C1044" s="47"/>
      <c r="D1044" s="208"/>
      <c r="E1044" s="220"/>
      <c r="F1044" s="220"/>
      <c r="G1044" s="220"/>
      <c r="H1044" s="220"/>
      <c r="I1044" s="220"/>
      <c r="J1044" s="220"/>
      <c r="K1044" s="220"/>
      <c r="M1044" s="208"/>
      <c r="N1044" s="208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8"/>
      <c r="Y1044" s="208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</row>
    <row r="1045" spans="1:49" s="207" customFormat="1" x14ac:dyDescent="0.25">
      <c r="A1045" s="47"/>
      <c r="B1045" s="47"/>
      <c r="C1045" s="47"/>
      <c r="D1045" s="208"/>
      <c r="E1045" s="220"/>
      <c r="F1045" s="220"/>
      <c r="G1045" s="220"/>
      <c r="H1045" s="220"/>
      <c r="I1045" s="220"/>
      <c r="J1045" s="220"/>
      <c r="K1045" s="220"/>
      <c r="M1045" s="208"/>
      <c r="N1045" s="208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</row>
    <row r="1046" spans="1:49" s="207" customFormat="1" x14ac:dyDescent="0.25">
      <c r="A1046" s="47"/>
      <c r="B1046" s="47"/>
      <c r="C1046" s="47"/>
      <c r="D1046" s="208"/>
      <c r="E1046" s="220"/>
      <c r="F1046" s="220"/>
      <c r="G1046" s="220"/>
      <c r="H1046" s="220"/>
      <c r="I1046" s="220"/>
      <c r="J1046" s="220"/>
      <c r="K1046" s="220"/>
      <c r="M1046" s="208"/>
      <c r="N1046" s="208"/>
      <c r="O1046" s="208"/>
      <c r="P1046" s="208"/>
      <c r="Q1046" s="208"/>
      <c r="R1046" s="208"/>
      <c r="S1046" s="208"/>
      <c r="T1046" s="208"/>
      <c r="U1046" s="208"/>
      <c r="V1046" s="208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</row>
    <row r="1047" spans="1:49" s="207" customFormat="1" x14ac:dyDescent="0.25">
      <c r="A1047" s="47"/>
      <c r="B1047" s="47"/>
      <c r="C1047" s="47"/>
      <c r="D1047" s="208"/>
      <c r="E1047" s="220"/>
      <c r="F1047" s="220"/>
      <c r="G1047" s="220"/>
      <c r="H1047" s="220"/>
      <c r="I1047" s="220"/>
      <c r="J1047" s="220"/>
      <c r="K1047" s="220"/>
      <c r="M1047" s="208"/>
      <c r="N1047" s="208"/>
      <c r="O1047" s="208"/>
      <c r="P1047" s="208"/>
      <c r="Q1047" s="208"/>
      <c r="R1047" s="208"/>
      <c r="S1047" s="208"/>
      <c r="T1047" s="208"/>
      <c r="U1047" s="208"/>
      <c r="V1047" s="208"/>
      <c r="W1047" s="208"/>
      <c r="X1047" s="208"/>
      <c r="Y1047" s="208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</row>
    <row r="1048" spans="1:49" s="207" customFormat="1" x14ac:dyDescent="0.25">
      <c r="A1048" s="47"/>
      <c r="B1048" s="47"/>
      <c r="C1048" s="47"/>
      <c r="D1048" s="208"/>
      <c r="E1048" s="220"/>
      <c r="F1048" s="220"/>
      <c r="G1048" s="220"/>
      <c r="H1048" s="220"/>
      <c r="I1048" s="220"/>
      <c r="J1048" s="220"/>
      <c r="K1048" s="220"/>
      <c r="M1048" s="208"/>
      <c r="N1048" s="208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8"/>
      <c r="Y1048" s="208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</row>
    <row r="1049" spans="1:49" s="207" customFormat="1" x14ac:dyDescent="0.25">
      <c r="A1049" s="47"/>
      <c r="B1049" s="47"/>
      <c r="C1049" s="47"/>
      <c r="D1049" s="208"/>
      <c r="E1049" s="220"/>
      <c r="F1049" s="220"/>
      <c r="G1049" s="220"/>
      <c r="H1049" s="220"/>
      <c r="I1049" s="220"/>
      <c r="J1049" s="220"/>
      <c r="K1049" s="220"/>
      <c r="M1049" s="208"/>
      <c r="N1049" s="208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8"/>
      <c r="Y1049" s="208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</row>
    <row r="1050" spans="1:49" s="207" customFormat="1" x14ac:dyDescent="0.25">
      <c r="A1050" s="47"/>
      <c r="B1050" s="47"/>
      <c r="C1050" s="47"/>
      <c r="D1050" s="208"/>
      <c r="E1050" s="220"/>
      <c r="F1050" s="220"/>
      <c r="G1050" s="220"/>
      <c r="H1050" s="220"/>
      <c r="I1050" s="220"/>
      <c r="J1050" s="220"/>
      <c r="K1050" s="220"/>
      <c r="M1050" s="208"/>
      <c r="N1050" s="208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8"/>
      <c r="Y1050" s="208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</row>
    <row r="1051" spans="1:49" s="207" customFormat="1" x14ac:dyDescent="0.25">
      <c r="A1051" s="47"/>
      <c r="B1051" s="47"/>
      <c r="C1051" s="47"/>
      <c r="D1051" s="208"/>
      <c r="E1051" s="220"/>
      <c r="F1051" s="220"/>
      <c r="G1051" s="220"/>
      <c r="H1051" s="220"/>
      <c r="I1051" s="220"/>
      <c r="J1051" s="220"/>
      <c r="K1051" s="220"/>
      <c r="M1051" s="208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</row>
    <row r="1052" spans="1:49" s="207" customFormat="1" x14ac:dyDescent="0.25">
      <c r="A1052" s="47"/>
      <c r="B1052" s="47"/>
      <c r="C1052" s="47"/>
      <c r="D1052" s="208"/>
      <c r="E1052" s="220"/>
      <c r="F1052" s="220"/>
      <c r="G1052" s="220"/>
      <c r="H1052" s="220"/>
      <c r="I1052" s="220"/>
      <c r="J1052" s="220"/>
      <c r="K1052" s="220"/>
      <c r="M1052" s="208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</row>
    <row r="1053" spans="1:49" s="207" customFormat="1" x14ac:dyDescent="0.25">
      <c r="A1053" s="47"/>
      <c r="B1053" s="47"/>
      <c r="C1053" s="47"/>
      <c r="D1053" s="208"/>
      <c r="E1053" s="220"/>
      <c r="F1053" s="220"/>
      <c r="G1053" s="220"/>
      <c r="H1053" s="220"/>
      <c r="I1053" s="220"/>
      <c r="J1053" s="220"/>
      <c r="K1053" s="220"/>
      <c r="M1053" s="208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</row>
    <row r="1054" spans="1:49" s="207" customFormat="1" x14ac:dyDescent="0.25">
      <c r="A1054" s="47"/>
      <c r="B1054" s="47"/>
      <c r="C1054" s="47"/>
      <c r="D1054" s="208"/>
      <c r="E1054" s="220"/>
      <c r="F1054" s="220"/>
      <c r="G1054" s="220"/>
      <c r="H1054" s="220"/>
      <c r="I1054" s="220"/>
      <c r="J1054" s="220"/>
      <c r="K1054" s="220"/>
      <c r="M1054" s="208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</row>
    <row r="1055" spans="1:49" s="207" customFormat="1" x14ac:dyDescent="0.25">
      <c r="A1055" s="47"/>
      <c r="B1055" s="47"/>
      <c r="C1055" s="47"/>
      <c r="D1055" s="208"/>
      <c r="E1055" s="220"/>
      <c r="F1055" s="220"/>
      <c r="G1055" s="220"/>
      <c r="H1055" s="220"/>
      <c r="I1055" s="220"/>
      <c r="J1055" s="220"/>
      <c r="K1055" s="220"/>
      <c r="M1055" s="208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</row>
    <row r="1056" spans="1:49" s="207" customFormat="1" x14ac:dyDescent="0.25">
      <c r="A1056" s="47"/>
      <c r="B1056" s="47"/>
      <c r="C1056" s="47"/>
      <c r="D1056" s="208"/>
      <c r="E1056" s="220"/>
      <c r="F1056" s="220"/>
      <c r="G1056" s="220"/>
      <c r="H1056" s="220"/>
      <c r="I1056" s="220"/>
      <c r="J1056" s="220"/>
      <c r="K1056" s="220"/>
      <c r="M1056" s="208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</row>
    <row r="1057" spans="1:49" s="207" customFormat="1" x14ac:dyDescent="0.25">
      <c r="A1057" s="47"/>
      <c r="B1057" s="47"/>
      <c r="C1057" s="47"/>
      <c r="D1057" s="208"/>
      <c r="E1057" s="220"/>
      <c r="F1057" s="220"/>
      <c r="G1057" s="220"/>
      <c r="H1057" s="220"/>
      <c r="I1057" s="220"/>
      <c r="J1057" s="220"/>
      <c r="K1057" s="220"/>
      <c r="M1057" s="208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</row>
    <row r="1058" spans="1:49" s="207" customFormat="1" x14ac:dyDescent="0.25">
      <c r="A1058" s="47"/>
      <c r="B1058" s="47"/>
      <c r="C1058" s="47"/>
      <c r="D1058" s="208"/>
      <c r="E1058" s="220"/>
      <c r="F1058" s="220"/>
      <c r="G1058" s="220"/>
      <c r="H1058" s="220"/>
      <c r="I1058" s="220"/>
      <c r="J1058" s="220"/>
      <c r="K1058" s="220"/>
      <c r="M1058" s="208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</row>
    <row r="1059" spans="1:49" s="207" customFormat="1" x14ac:dyDescent="0.25">
      <c r="A1059" s="47"/>
      <c r="B1059" s="47"/>
      <c r="C1059" s="47"/>
      <c r="D1059" s="208"/>
      <c r="E1059" s="220"/>
      <c r="F1059" s="220"/>
      <c r="G1059" s="220"/>
      <c r="H1059" s="220"/>
      <c r="I1059" s="220"/>
      <c r="J1059" s="220"/>
      <c r="K1059" s="220"/>
      <c r="M1059" s="208"/>
      <c r="N1059" s="208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</row>
    <row r="1060" spans="1:49" s="207" customFormat="1" x14ac:dyDescent="0.25">
      <c r="A1060" s="47"/>
      <c r="B1060" s="47"/>
      <c r="C1060" s="47"/>
      <c r="D1060" s="208"/>
      <c r="E1060" s="220"/>
      <c r="F1060" s="220"/>
      <c r="G1060" s="220"/>
      <c r="H1060" s="220"/>
      <c r="I1060" s="220"/>
      <c r="J1060" s="220"/>
      <c r="K1060" s="220"/>
      <c r="M1060" s="208"/>
      <c r="N1060" s="208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</row>
    <row r="1061" spans="1:49" s="207" customFormat="1" x14ac:dyDescent="0.25">
      <c r="A1061" s="47"/>
      <c r="B1061" s="47"/>
      <c r="C1061" s="47"/>
      <c r="D1061" s="208"/>
      <c r="E1061" s="220"/>
      <c r="F1061" s="220"/>
      <c r="G1061" s="220"/>
      <c r="H1061" s="220"/>
      <c r="I1061" s="220"/>
      <c r="J1061" s="220"/>
      <c r="K1061" s="220"/>
      <c r="M1061" s="208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</row>
    <row r="1062" spans="1:49" s="207" customFormat="1" x14ac:dyDescent="0.25">
      <c r="A1062" s="47"/>
      <c r="B1062" s="47"/>
      <c r="C1062" s="47"/>
      <c r="D1062" s="208"/>
      <c r="E1062" s="220"/>
      <c r="F1062" s="220"/>
      <c r="G1062" s="220"/>
      <c r="H1062" s="220"/>
      <c r="I1062" s="220"/>
      <c r="J1062" s="220"/>
      <c r="K1062" s="220"/>
      <c r="M1062" s="208"/>
      <c r="N1062" s="208"/>
      <c r="O1062" s="208"/>
      <c r="P1062" s="208"/>
      <c r="Q1062" s="208"/>
      <c r="R1062" s="208"/>
      <c r="S1062" s="208"/>
      <c r="T1062" s="208"/>
      <c r="U1062" s="208"/>
      <c r="V1062" s="208"/>
      <c r="W1062" s="208"/>
      <c r="X1062" s="208"/>
      <c r="Y1062" s="208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</row>
    <row r="1063" spans="1:49" s="207" customFormat="1" x14ac:dyDescent="0.25">
      <c r="A1063" s="47"/>
      <c r="B1063" s="47"/>
      <c r="C1063" s="47"/>
      <c r="D1063" s="208"/>
      <c r="E1063" s="220"/>
      <c r="F1063" s="220"/>
      <c r="G1063" s="220"/>
      <c r="H1063" s="220"/>
      <c r="I1063" s="220"/>
      <c r="J1063" s="220"/>
      <c r="K1063" s="220"/>
      <c r="M1063" s="208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</row>
    <row r="1064" spans="1:49" s="207" customFormat="1" x14ac:dyDescent="0.25">
      <c r="A1064" s="47"/>
      <c r="B1064" s="47"/>
      <c r="C1064" s="47"/>
      <c r="D1064" s="208"/>
      <c r="E1064" s="220"/>
      <c r="F1064" s="220"/>
      <c r="G1064" s="220"/>
      <c r="H1064" s="220"/>
      <c r="I1064" s="220"/>
      <c r="J1064" s="220"/>
      <c r="K1064" s="220"/>
      <c r="M1064" s="208"/>
      <c r="N1064" s="208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8"/>
      <c r="Y1064" s="208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</row>
    <row r="1065" spans="1:49" s="207" customFormat="1" x14ac:dyDescent="0.25">
      <c r="A1065" s="47"/>
      <c r="B1065" s="47"/>
      <c r="C1065" s="47"/>
      <c r="D1065" s="208"/>
      <c r="E1065" s="220"/>
      <c r="F1065" s="220"/>
      <c r="G1065" s="220"/>
      <c r="H1065" s="220"/>
      <c r="I1065" s="220"/>
      <c r="J1065" s="220"/>
      <c r="K1065" s="220"/>
      <c r="M1065" s="208"/>
      <c r="N1065" s="208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</row>
    <row r="1066" spans="1:49" s="207" customFormat="1" x14ac:dyDescent="0.25">
      <c r="A1066" s="47"/>
      <c r="B1066" s="47"/>
      <c r="C1066" s="47"/>
      <c r="D1066" s="208"/>
      <c r="E1066" s="220"/>
      <c r="F1066" s="220"/>
      <c r="G1066" s="220"/>
      <c r="H1066" s="220"/>
      <c r="I1066" s="220"/>
      <c r="J1066" s="220"/>
      <c r="K1066" s="220"/>
      <c r="M1066" s="208"/>
      <c r="N1066" s="208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</row>
    <row r="1067" spans="1:49" s="207" customFormat="1" x14ac:dyDescent="0.25">
      <c r="A1067" s="47"/>
      <c r="B1067" s="47"/>
      <c r="C1067" s="47"/>
      <c r="D1067" s="208"/>
      <c r="E1067" s="220"/>
      <c r="F1067" s="220"/>
      <c r="G1067" s="220"/>
      <c r="H1067" s="220"/>
      <c r="I1067" s="220"/>
      <c r="J1067" s="220"/>
      <c r="K1067" s="220"/>
      <c r="M1067" s="208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208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</row>
    <row r="1068" spans="1:49" s="207" customFormat="1" x14ac:dyDescent="0.25">
      <c r="A1068" s="47"/>
      <c r="B1068" s="47"/>
      <c r="C1068" s="47"/>
      <c r="D1068" s="208"/>
      <c r="E1068" s="220"/>
      <c r="F1068" s="220"/>
      <c r="G1068" s="220"/>
      <c r="H1068" s="220"/>
      <c r="I1068" s="220"/>
      <c r="J1068" s="220"/>
      <c r="K1068" s="220"/>
      <c r="M1068" s="208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208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</row>
    <row r="1069" spans="1:49" s="207" customFormat="1" x14ac:dyDescent="0.25">
      <c r="A1069" s="47"/>
      <c r="B1069" s="47"/>
      <c r="C1069" s="47"/>
      <c r="D1069" s="208"/>
      <c r="E1069" s="220"/>
      <c r="F1069" s="220"/>
      <c r="G1069" s="220"/>
      <c r="H1069" s="220"/>
      <c r="I1069" s="220"/>
      <c r="J1069" s="220"/>
      <c r="K1069" s="220"/>
      <c r="M1069" s="208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208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</row>
    <row r="1070" spans="1:49" s="207" customFormat="1" x14ac:dyDescent="0.25">
      <c r="A1070" s="47"/>
      <c r="B1070" s="47"/>
      <c r="C1070" s="47"/>
      <c r="D1070" s="208"/>
      <c r="E1070" s="220"/>
      <c r="F1070" s="220"/>
      <c r="G1070" s="220"/>
      <c r="H1070" s="220"/>
      <c r="I1070" s="220"/>
      <c r="J1070" s="220"/>
      <c r="K1070" s="220"/>
      <c r="M1070" s="208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208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</row>
    <row r="1071" spans="1:49" s="207" customFormat="1" x14ac:dyDescent="0.25">
      <c r="A1071" s="47"/>
      <c r="B1071" s="47"/>
      <c r="C1071" s="47"/>
      <c r="D1071" s="208"/>
      <c r="E1071" s="220"/>
      <c r="F1071" s="220"/>
      <c r="G1071" s="220"/>
      <c r="H1071" s="220"/>
      <c r="I1071" s="220"/>
      <c r="J1071" s="220"/>
      <c r="K1071" s="220"/>
      <c r="M1071" s="208"/>
      <c r="N1071" s="208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8"/>
      <c r="Y1071" s="208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</row>
    <row r="1072" spans="1:49" s="207" customFormat="1" x14ac:dyDescent="0.25">
      <c r="A1072" s="47"/>
      <c r="B1072" s="47"/>
      <c r="C1072" s="47"/>
      <c r="D1072" s="208"/>
      <c r="E1072" s="220"/>
      <c r="F1072" s="220"/>
      <c r="G1072" s="220"/>
      <c r="H1072" s="220"/>
      <c r="I1072" s="220"/>
      <c r="J1072" s="220"/>
      <c r="K1072" s="220"/>
      <c r="M1072" s="208"/>
      <c r="N1072" s="208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8"/>
      <c r="Y1072" s="208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</row>
    <row r="1073" spans="1:49" s="207" customFormat="1" x14ac:dyDescent="0.25">
      <c r="A1073" s="47"/>
      <c r="B1073" s="47"/>
      <c r="C1073" s="47"/>
      <c r="D1073" s="208"/>
      <c r="E1073" s="220"/>
      <c r="F1073" s="220"/>
      <c r="G1073" s="220"/>
      <c r="H1073" s="220"/>
      <c r="I1073" s="220"/>
      <c r="J1073" s="220"/>
      <c r="K1073" s="220"/>
      <c r="M1073" s="208"/>
      <c r="N1073" s="208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</row>
    <row r="1074" spans="1:49" s="207" customFormat="1" x14ac:dyDescent="0.25">
      <c r="A1074" s="47"/>
      <c r="B1074" s="47"/>
      <c r="C1074" s="47"/>
      <c r="D1074" s="208"/>
      <c r="E1074" s="220"/>
      <c r="F1074" s="220"/>
      <c r="G1074" s="220"/>
      <c r="H1074" s="220"/>
      <c r="I1074" s="220"/>
      <c r="J1074" s="220"/>
      <c r="K1074" s="220"/>
      <c r="M1074" s="208"/>
      <c r="N1074" s="208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</row>
    <row r="1075" spans="1:49" s="207" customFormat="1" x14ac:dyDescent="0.25">
      <c r="A1075" s="47"/>
      <c r="B1075" s="47"/>
      <c r="C1075" s="47"/>
      <c r="D1075" s="208"/>
      <c r="E1075" s="220"/>
      <c r="F1075" s="220"/>
      <c r="G1075" s="220"/>
      <c r="H1075" s="220"/>
      <c r="I1075" s="220"/>
      <c r="J1075" s="220"/>
      <c r="K1075" s="220"/>
      <c r="M1075" s="208"/>
      <c r="N1075" s="208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</row>
    <row r="1076" spans="1:49" s="207" customFormat="1" x14ac:dyDescent="0.25">
      <c r="A1076" s="47"/>
      <c r="B1076" s="47"/>
      <c r="C1076" s="47"/>
      <c r="D1076" s="208"/>
      <c r="E1076" s="220"/>
      <c r="F1076" s="220"/>
      <c r="G1076" s="220"/>
      <c r="H1076" s="220"/>
      <c r="I1076" s="220"/>
      <c r="J1076" s="220"/>
      <c r="K1076" s="220"/>
      <c r="M1076" s="208"/>
      <c r="N1076" s="208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</row>
    <row r="1077" spans="1:49" s="207" customFormat="1" x14ac:dyDescent="0.25">
      <c r="A1077" s="47"/>
      <c r="B1077" s="47"/>
      <c r="C1077" s="47"/>
      <c r="D1077" s="208"/>
      <c r="E1077" s="220"/>
      <c r="F1077" s="220"/>
      <c r="G1077" s="220"/>
      <c r="H1077" s="220"/>
      <c r="I1077" s="220"/>
      <c r="J1077" s="220"/>
      <c r="K1077" s="220"/>
      <c r="M1077" s="208"/>
      <c r="N1077" s="208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</row>
    <row r="1078" spans="1:49" s="207" customFormat="1" x14ac:dyDescent="0.25">
      <c r="A1078" s="47"/>
      <c r="B1078" s="47"/>
      <c r="C1078" s="47"/>
      <c r="D1078" s="208"/>
      <c r="E1078" s="220"/>
      <c r="F1078" s="220"/>
      <c r="G1078" s="220"/>
      <c r="H1078" s="220"/>
      <c r="I1078" s="220"/>
      <c r="J1078" s="220"/>
      <c r="K1078" s="220"/>
      <c r="M1078" s="208"/>
      <c r="N1078" s="208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</row>
    <row r="1079" spans="1:49" s="207" customFormat="1" x14ac:dyDescent="0.25">
      <c r="A1079" s="47"/>
      <c r="B1079" s="47"/>
      <c r="C1079" s="47"/>
      <c r="D1079" s="208"/>
      <c r="E1079" s="220"/>
      <c r="F1079" s="220"/>
      <c r="G1079" s="220"/>
      <c r="H1079" s="220"/>
      <c r="I1079" s="220"/>
      <c r="J1079" s="220"/>
      <c r="K1079" s="220"/>
      <c r="M1079" s="208"/>
      <c r="N1079" s="208"/>
      <c r="O1079" s="208"/>
      <c r="P1079" s="208"/>
      <c r="Q1079" s="208"/>
      <c r="R1079" s="208"/>
      <c r="S1079" s="208"/>
      <c r="T1079" s="208"/>
      <c r="U1079" s="208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</row>
    <row r="1080" spans="1:49" s="207" customFormat="1" x14ac:dyDescent="0.25">
      <c r="A1080" s="47"/>
      <c r="B1080" s="47"/>
      <c r="C1080" s="47"/>
      <c r="D1080" s="208"/>
      <c r="E1080" s="220"/>
      <c r="F1080" s="220"/>
      <c r="G1080" s="220"/>
      <c r="H1080" s="220"/>
      <c r="I1080" s="220"/>
      <c r="J1080" s="220"/>
      <c r="K1080" s="220"/>
      <c r="M1080" s="208"/>
      <c r="N1080" s="208"/>
      <c r="O1080" s="208"/>
      <c r="P1080" s="208"/>
      <c r="Q1080" s="208"/>
      <c r="R1080" s="208"/>
      <c r="S1080" s="208"/>
      <c r="T1080" s="208"/>
      <c r="U1080" s="208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</row>
    <row r="1081" spans="1:49" s="207" customFormat="1" x14ac:dyDescent="0.25">
      <c r="A1081" s="47"/>
      <c r="B1081" s="47"/>
      <c r="C1081" s="47"/>
      <c r="D1081" s="208"/>
      <c r="E1081" s="220"/>
      <c r="F1081" s="220"/>
      <c r="G1081" s="220"/>
      <c r="H1081" s="220"/>
      <c r="I1081" s="220"/>
      <c r="J1081" s="220"/>
      <c r="K1081" s="220"/>
      <c r="M1081" s="208"/>
      <c r="N1081" s="208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</row>
    <row r="1082" spans="1:49" s="207" customFormat="1" x14ac:dyDescent="0.25">
      <c r="A1082" s="47"/>
      <c r="B1082" s="47"/>
      <c r="C1082" s="47"/>
      <c r="D1082" s="208"/>
      <c r="E1082" s="220"/>
      <c r="F1082" s="220"/>
      <c r="G1082" s="220"/>
      <c r="H1082" s="220"/>
      <c r="I1082" s="220"/>
      <c r="J1082" s="220"/>
      <c r="K1082" s="220"/>
      <c r="M1082" s="208"/>
      <c r="N1082" s="208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8"/>
      <c r="Y1082" s="208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</row>
    <row r="1083" spans="1:49" s="207" customFormat="1" x14ac:dyDescent="0.25">
      <c r="A1083" s="47"/>
      <c r="B1083" s="47"/>
      <c r="C1083" s="47"/>
      <c r="D1083" s="208"/>
      <c r="E1083" s="220"/>
      <c r="F1083" s="220"/>
      <c r="G1083" s="220"/>
      <c r="H1083" s="220"/>
      <c r="I1083" s="220"/>
      <c r="J1083" s="220"/>
      <c r="K1083" s="220"/>
      <c r="M1083" s="208"/>
      <c r="N1083" s="208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8"/>
      <c r="Y1083" s="208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</row>
    <row r="1084" spans="1:49" s="207" customFormat="1" x14ac:dyDescent="0.25">
      <c r="A1084" s="47"/>
      <c r="B1084" s="47"/>
      <c r="C1084" s="47"/>
      <c r="D1084" s="208"/>
      <c r="E1084" s="220"/>
      <c r="F1084" s="220"/>
      <c r="G1084" s="220"/>
      <c r="H1084" s="220"/>
      <c r="I1084" s="220"/>
      <c r="J1084" s="220"/>
      <c r="K1084" s="220"/>
      <c r="M1084" s="208"/>
      <c r="N1084" s="208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8"/>
      <c r="Y1084" s="208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</row>
    <row r="1085" spans="1:49" s="207" customFormat="1" x14ac:dyDescent="0.25">
      <c r="A1085" s="47"/>
      <c r="B1085" s="47"/>
      <c r="C1085" s="47"/>
      <c r="D1085" s="208"/>
      <c r="E1085" s="220"/>
      <c r="F1085" s="220"/>
      <c r="G1085" s="220"/>
      <c r="H1085" s="220"/>
      <c r="I1085" s="220"/>
      <c r="J1085" s="220"/>
      <c r="K1085" s="220"/>
      <c r="M1085" s="208"/>
      <c r="N1085" s="208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8"/>
      <c r="Y1085" s="208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</row>
    <row r="1086" spans="1:49" s="207" customFormat="1" x14ac:dyDescent="0.25">
      <c r="A1086" s="47"/>
      <c r="B1086" s="47"/>
      <c r="C1086" s="47"/>
      <c r="D1086" s="208"/>
      <c r="E1086" s="220"/>
      <c r="F1086" s="220"/>
      <c r="G1086" s="220"/>
      <c r="H1086" s="220"/>
      <c r="I1086" s="220"/>
      <c r="J1086" s="220"/>
      <c r="K1086" s="220"/>
      <c r="M1086" s="208"/>
      <c r="N1086" s="208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8"/>
      <c r="Y1086" s="208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</row>
    <row r="1087" spans="1:49" s="207" customFormat="1" x14ac:dyDescent="0.25">
      <c r="A1087" s="47"/>
      <c r="B1087" s="47"/>
      <c r="C1087" s="47"/>
      <c r="D1087" s="208"/>
      <c r="E1087" s="220"/>
      <c r="F1087" s="220"/>
      <c r="G1087" s="220"/>
      <c r="H1087" s="220"/>
      <c r="I1087" s="220"/>
      <c r="J1087" s="220"/>
      <c r="K1087" s="220"/>
      <c r="M1087" s="208"/>
      <c r="N1087" s="208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8"/>
      <c r="Y1087" s="208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</row>
    <row r="1088" spans="1:49" s="207" customFormat="1" x14ac:dyDescent="0.25">
      <c r="A1088" s="47"/>
      <c r="B1088" s="47"/>
      <c r="C1088" s="47"/>
      <c r="D1088" s="208"/>
      <c r="E1088" s="220"/>
      <c r="F1088" s="220"/>
      <c r="G1088" s="220"/>
      <c r="H1088" s="220"/>
      <c r="I1088" s="220"/>
      <c r="J1088" s="220"/>
      <c r="K1088" s="220"/>
      <c r="M1088" s="208"/>
      <c r="N1088" s="208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8"/>
      <c r="Y1088" s="208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</row>
    <row r="1089" spans="1:49" s="207" customFormat="1" x14ac:dyDescent="0.25">
      <c r="A1089" s="47"/>
      <c r="B1089" s="47"/>
      <c r="C1089" s="47"/>
      <c r="D1089" s="208"/>
      <c r="E1089" s="220"/>
      <c r="F1089" s="220"/>
      <c r="G1089" s="220"/>
      <c r="H1089" s="220"/>
      <c r="I1089" s="220"/>
      <c r="J1089" s="220"/>
      <c r="K1089" s="220"/>
      <c r="M1089" s="208"/>
      <c r="N1089" s="208"/>
      <c r="O1089" s="208"/>
      <c r="P1089" s="208"/>
      <c r="Q1089" s="208"/>
      <c r="R1089" s="208"/>
      <c r="S1089" s="208"/>
      <c r="T1089" s="208"/>
      <c r="U1089" s="208"/>
      <c r="V1089" s="208"/>
      <c r="W1089" s="208"/>
      <c r="X1089" s="208"/>
      <c r="Y1089" s="208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</row>
    <row r="1090" spans="1:49" s="207" customFormat="1" x14ac:dyDescent="0.25">
      <c r="A1090" s="47"/>
      <c r="B1090" s="47"/>
      <c r="C1090" s="47"/>
      <c r="D1090" s="208"/>
      <c r="E1090" s="220"/>
      <c r="F1090" s="220"/>
      <c r="G1090" s="220"/>
      <c r="H1090" s="220"/>
      <c r="I1090" s="220"/>
      <c r="J1090" s="220"/>
      <c r="K1090" s="220"/>
      <c r="M1090" s="208"/>
      <c r="N1090" s="208"/>
      <c r="O1090" s="208"/>
      <c r="P1090" s="208"/>
      <c r="Q1090" s="208"/>
      <c r="R1090" s="208"/>
      <c r="S1090" s="208"/>
      <c r="T1090" s="208"/>
      <c r="U1090" s="208"/>
      <c r="V1090" s="208"/>
      <c r="W1090" s="208"/>
      <c r="X1090" s="208"/>
      <c r="Y1090" s="208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</row>
    <row r="1091" spans="1:49" s="207" customFormat="1" x14ac:dyDescent="0.25">
      <c r="A1091" s="47"/>
      <c r="B1091" s="47"/>
      <c r="C1091" s="47"/>
      <c r="D1091" s="208"/>
      <c r="E1091" s="220"/>
      <c r="F1091" s="220"/>
      <c r="G1091" s="220"/>
      <c r="H1091" s="220"/>
      <c r="I1091" s="220"/>
      <c r="J1091" s="220"/>
      <c r="K1091" s="220"/>
      <c r="M1091" s="208"/>
      <c r="N1091" s="208"/>
      <c r="O1091" s="208"/>
      <c r="P1091" s="208"/>
      <c r="Q1091" s="208"/>
      <c r="R1091" s="208"/>
      <c r="S1091" s="208"/>
      <c r="T1091" s="208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</row>
    <row r="1092" spans="1:49" s="207" customFormat="1" x14ac:dyDescent="0.25">
      <c r="A1092" s="47"/>
      <c r="B1092" s="47"/>
      <c r="C1092" s="47"/>
      <c r="D1092" s="208"/>
      <c r="E1092" s="220"/>
      <c r="F1092" s="220"/>
      <c r="G1092" s="220"/>
      <c r="H1092" s="220"/>
      <c r="I1092" s="220"/>
      <c r="J1092" s="220"/>
      <c r="K1092" s="220"/>
      <c r="M1092" s="208"/>
      <c r="N1092" s="208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</row>
    <row r="1093" spans="1:49" s="207" customFormat="1" x14ac:dyDescent="0.25">
      <c r="A1093" s="47"/>
      <c r="B1093" s="47"/>
      <c r="C1093" s="47"/>
      <c r="D1093" s="208"/>
      <c r="E1093" s="220"/>
      <c r="F1093" s="220"/>
      <c r="G1093" s="220"/>
      <c r="H1093" s="220"/>
      <c r="I1093" s="220"/>
      <c r="J1093" s="220"/>
      <c r="K1093" s="220"/>
      <c r="M1093" s="208"/>
      <c r="N1093" s="208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</row>
    <row r="1094" spans="1:49" s="207" customFormat="1" x14ac:dyDescent="0.25">
      <c r="A1094" s="47"/>
      <c r="B1094" s="47"/>
      <c r="C1094" s="47"/>
      <c r="D1094" s="208"/>
      <c r="E1094" s="220"/>
      <c r="F1094" s="220"/>
      <c r="G1094" s="220"/>
      <c r="H1094" s="220"/>
      <c r="I1094" s="220"/>
      <c r="J1094" s="220"/>
      <c r="K1094" s="220"/>
      <c r="M1094" s="208"/>
      <c r="N1094" s="208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</row>
    <row r="1095" spans="1:49" s="207" customFormat="1" x14ac:dyDescent="0.25">
      <c r="A1095" s="47"/>
      <c r="B1095" s="47"/>
      <c r="C1095" s="47"/>
      <c r="D1095" s="208"/>
      <c r="E1095" s="220"/>
      <c r="F1095" s="220"/>
      <c r="G1095" s="220"/>
      <c r="H1095" s="220"/>
      <c r="I1095" s="220"/>
      <c r="J1095" s="220"/>
      <c r="K1095" s="220"/>
      <c r="M1095" s="208"/>
      <c r="N1095" s="208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</row>
    <row r="1096" spans="1:49" s="207" customFormat="1" x14ac:dyDescent="0.25">
      <c r="A1096" s="47"/>
      <c r="B1096" s="47"/>
      <c r="C1096" s="47"/>
      <c r="D1096" s="208"/>
      <c r="E1096" s="220"/>
      <c r="F1096" s="220"/>
      <c r="G1096" s="220"/>
      <c r="H1096" s="220"/>
      <c r="I1096" s="220"/>
      <c r="J1096" s="220"/>
      <c r="K1096" s="220"/>
      <c r="M1096" s="208"/>
      <c r="N1096" s="208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</row>
    <row r="1097" spans="1:49" s="207" customFormat="1" x14ac:dyDescent="0.25">
      <c r="A1097" s="47"/>
      <c r="B1097" s="47"/>
      <c r="C1097" s="47"/>
      <c r="D1097" s="208"/>
      <c r="E1097" s="220"/>
      <c r="F1097" s="220"/>
      <c r="G1097" s="220"/>
      <c r="H1097" s="220"/>
      <c r="I1097" s="220"/>
      <c r="J1097" s="220"/>
      <c r="K1097" s="220"/>
      <c r="M1097" s="208"/>
      <c r="N1097" s="208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</row>
    <row r="1098" spans="1:49" s="207" customFormat="1" x14ac:dyDescent="0.25">
      <c r="A1098" s="47"/>
      <c r="B1098" s="47"/>
      <c r="C1098" s="47"/>
      <c r="D1098" s="208"/>
      <c r="E1098" s="220"/>
      <c r="F1098" s="220"/>
      <c r="G1098" s="220"/>
      <c r="H1098" s="220"/>
      <c r="I1098" s="220"/>
      <c r="J1098" s="220"/>
      <c r="K1098" s="220"/>
      <c r="M1098" s="208"/>
      <c r="N1098" s="208"/>
      <c r="O1098" s="208"/>
      <c r="P1098" s="208"/>
      <c r="Q1098" s="208"/>
      <c r="R1098" s="208"/>
      <c r="S1098" s="208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</row>
    <row r="1099" spans="1:49" s="207" customFormat="1" x14ac:dyDescent="0.25">
      <c r="A1099" s="47"/>
      <c r="B1099" s="47"/>
      <c r="C1099" s="47"/>
      <c r="D1099" s="208"/>
      <c r="E1099" s="220"/>
      <c r="F1099" s="220"/>
      <c r="G1099" s="220"/>
      <c r="H1099" s="220"/>
      <c r="I1099" s="220"/>
      <c r="J1099" s="220"/>
      <c r="K1099" s="220"/>
      <c r="M1099" s="208"/>
      <c r="N1099" s="208"/>
      <c r="O1099" s="208"/>
      <c r="P1099" s="208"/>
      <c r="Q1099" s="208"/>
      <c r="R1099" s="208"/>
      <c r="S1099" s="208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</row>
    <row r="1100" spans="1:49" s="207" customFormat="1" x14ac:dyDescent="0.25">
      <c r="A1100" s="47"/>
      <c r="B1100" s="47"/>
      <c r="C1100" s="47"/>
      <c r="D1100" s="208"/>
      <c r="E1100" s="220"/>
      <c r="F1100" s="220"/>
      <c r="G1100" s="220"/>
      <c r="H1100" s="220"/>
      <c r="I1100" s="220"/>
      <c r="J1100" s="220"/>
      <c r="K1100" s="220"/>
      <c r="M1100" s="208"/>
      <c r="N1100" s="208"/>
      <c r="O1100" s="208"/>
      <c r="P1100" s="208"/>
      <c r="Q1100" s="208"/>
      <c r="R1100" s="208"/>
      <c r="S1100" s="208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</row>
    <row r="1101" spans="1:49" s="207" customFormat="1" x14ac:dyDescent="0.25">
      <c r="A1101" s="47"/>
      <c r="B1101" s="47"/>
      <c r="C1101" s="47"/>
      <c r="D1101" s="208"/>
      <c r="E1101" s="220"/>
      <c r="F1101" s="220"/>
      <c r="G1101" s="220"/>
      <c r="H1101" s="220"/>
      <c r="I1101" s="220"/>
      <c r="J1101" s="220"/>
      <c r="K1101" s="220"/>
      <c r="M1101" s="208"/>
      <c r="N1101" s="208"/>
      <c r="O1101" s="208"/>
      <c r="P1101" s="208"/>
      <c r="Q1101" s="208"/>
      <c r="R1101" s="208"/>
      <c r="S1101" s="208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</row>
    <row r="1102" spans="1:49" s="207" customFormat="1" x14ac:dyDescent="0.25">
      <c r="A1102" s="47"/>
      <c r="B1102" s="47"/>
      <c r="C1102" s="47"/>
      <c r="D1102" s="208"/>
      <c r="E1102" s="220"/>
      <c r="F1102" s="220"/>
      <c r="G1102" s="220"/>
      <c r="H1102" s="220"/>
      <c r="I1102" s="220"/>
      <c r="J1102" s="220"/>
      <c r="K1102" s="220"/>
      <c r="M1102" s="208"/>
      <c r="N1102" s="208"/>
      <c r="O1102" s="208"/>
      <c r="P1102" s="208"/>
      <c r="Q1102" s="208"/>
      <c r="R1102" s="208"/>
      <c r="S1102" s="208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</row>
    <row r="1103" spans="1:49" s="207" customFormat="1" x14ac:dyDescent="0.25">
      <c r="A1103" s="47"/>
      <c r="B1103" s="47"/>
      <c r="C1103" s="47"/>
      <c r="D1103" s="208"/>
      <c r="E1103" s="220"/>
      <c r="F1103" s="220"/>
      <c r="G1103" s="220"/>
      <c r="H1103" s="220"/>
      <c r="I1103" s="220"/>
      <c r="J1103" s="220"/>
      <c r="K1103" s="220"/>
      <c r="M1103" s="208"/>
      <c r="N1103" s="208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</row>
    <row r="1104" spans="1:49" s="207" customFormat="1" x14ac:dyDescent="0.25">
      <c r="A1104" s="47"/>
      <c r="B1104" s="47"/>
      <c r="C1104" s="47"/>
      <c r="D1104" s="208"/>
      <c r="E1104" s="220"/>
      <c r="F1104" s="220"/>
      <c r="G1104" s="220"/>
      <c r="H1104" s="220"/>
      <c r="I1104" s="220"/>
      <c r="J1104" s="220"/>
      <c r="K1104" s="220"/>
      <c r="M1104" s="208"/>
      <c r="N1104" s="208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</row>
    <row r="1105" spans="1:49" s="207" customFormat="1" x14ac:dyDescent="0.25">
      <c r="A1105" s="47"/>
      <c r="B1105" s="47"/>
      <c r="C1105" s="47"/>
      <c r="D1105" s="208"/>
      <c r="E1105" s="220"/>
      <c r="F1105" s="220"/>
      <c r="G1105" s="220"/>
      <c r="H1105" s="220"/>
      <c r="I1105" s="220"/>
      <c r="J1105" s="220"/>
      <c r="K1105" s="220"/>
      <c r="M1105" s="208"/>
      <c r="N1105" s="208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</row>
    <row r="1106" spans="1:49" s="207" customFormat="1" x14ac:dyDescent="0.25">
      <c r="A1106" s="47"/>
      <c r="B1106" s="47"/>
      <c r="C1106" s="47"/>
      <c r="D1106" s="208"/>
      <c r="E1106" s="220"/>
      <c r="F1106" s="220"/>
      <c r="G1106" s="220"/>
      <c r="H1106" s="220"/>
      <c r="I1106" s="220"/>
      <c r="J1106" s="220"/>
      <c r="K1106" s="220"/>
      <c r="M1106" s="208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</row>
    <row r="1107" spans="1:49" s="207" customFormat="1" x14ac:dyDescent="0.25">
      <c r="A1107" s="47"/>
      <c r="B1107" s="47"/>
      <c r="C1107" s="47"/>
      <c r="D1107" s="208"/>
      <c r="E1107" s="220"/>
      <c r="F1107" s="220"/>
      <c r="G1107" s="220"/>
      <c r="H1107" s="220"/>
      <c r="I1107" s="220"/>
      <c r="J1107" s="220"/>
      <c r="K1107" s="220"/>
      <c r="M1107" s="208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</row>
    <row r="1108" spans="1:49" s="207" customFormat="1" x14ac:dyDescent="0.25">
      <c r="A1108" s="47"/>
      <c r="B1108" s="47"/>
      <c r="C1108" s="47"/>
      <c r="D1108" s="208"/>
      <c r="E1108" s="220"/>
      <c r="F1108" s="220"/>
      <c r="G1108" s="220"/>
      <c r="H1108" s="220"/>
      <c r="I1108" s="220"/>
      <c r="J1108" s="220"/>
      <c r="K1108" s="220"/>
      <c r="M1108" s="208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</row>
    <row r="1109" spans="1:49" s="207" customFormat="1" x14ac:dyDescent="0.25">
      <c r="A1109" s="47"/>
      <c r="B1109" s="47"/>
      <c r="C1109" s="47"/>
      <c r="D1109" s="208"/>
      <c r="E1109" s="220"/>
      <c r="F1109" s="220"/>
      <c r="G1109" s="220"/>
      <c r="H1109" s="220"/>
      <c r="I1109" s="220"/>
      <c r="J1109" s="220"/>
      <c r="K1109" s="220"/>
      <c r="M1109" s="208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208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</row>
    <row r="1110" spans="1:49" s="207" customFormat="1" x14ac:dyDescent="0.25">
      <c r="A1110" s="47"/>
      <c r="B1110" s="47"/>
      <c r="C1110" s="47"/>
      <c r="D1110" s="208"/>
      <c r="E1110" s="220"/>
      <c r="F1110" s="220"/>
      <c r="G1110" s="220"/>
      <c r="H1110" s="220"/>
      <c r="I1110" s="220"/>
      <c r="J1110" s="220"/>
      <c r="K1110" s="220"/>
      <c r="M1110" s="208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208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</row>
    <row r="1111" spans="1:49" s="207" customFormat="1" x14ac:dyDescent="0.25">
      <c r="A1111" s="47"/>
      <c r="B1111" s="47"/>
      <c r="C1111" s="47"/>
      <c r="D1111" s="208"/>
      <c r="E1111" s="220"/>
      <c r="F1111" s="220"/>
      <c r="G1111" s="220"/>
      <c r="H1111" s="220"/>
      <c r="I1111" s="220"/>
      <c r="J1111" s="220"/>
      <c r="K1111" s="220"/>
      <c r="M1111" s="208"/>
      <c r="N1111" s="208"/>
      <c r="O1111" s="208"/>
      <c r="P1111" s="208"/>
      <c r="Q1111" s="208"/>
      <c r="R1111" s="208"/>
      <c r="S1111" s="208"/>
      <c r="T1111" s="208"/>
      <c r="U1111" s="208"/>
      <c r="V1111" s="208"/>
      <c r="W1111" s="208"/>
      <c r="X1111" s="208"/>
      <c r="Y1111" s="208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</row>
    <row r="1112" spans="1:49" s="207" customFormat="1" x14ac:dyDescent="0.25">
      <c r="A1112" s="47"/>
      <c r="B1112" s="47"/>
      <c r="C1112" s="47"/>
      <c r="D1112" s="208"/>
      <c r="E1112" s="220"/>
      <c r="F1112" s="220"/>
      <c r="G1112" s="220"/>
      <c r="H1112" s="220"/>
      <c r="I1112" s="220"/>
      <c r="J1112" s="220"/>
      <c r="K1112" s="220"/>
      <c r="M1112" s="208"/>
      <c r="N1112" s="208"/>
      <c r="O1112" s="208"/>
      <c r="P1112" s="208"/>
      <c r="Q1112" s="208"/>
      <c r="R1112" s="208"/>
      <c r="S1112" s="208"/>
      <c r="T1112" s="208"/>
      <c r="U1112" s="208"/>
      <c r="V1112" s="208"/>
      <c r="W1112" s="208"/>
      <c r="X1112" s="208"/>
      <c r="Y1112" s="208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</row>
    <row r="1113" spans="1:49" s="207" customFormat="1" x14ac:dyDescent="0.25">
      <c r="A1113" s="47"/>
      <c r="B1113" s="47"/>
      <c r="C1113" s="47"/>
      <c r="D1113" s="208"/>
      <c r="E1113" s="220"/>
      <c r="F1113" s="220"/>
      <c r="G1113" s="220"/>
      <c r="H1113" s="220"/>
      <c r="I1113" s="220"/>
      <c r="J1113" s="220"/>
      <c r="K1113" s="220"/>
      <c r="M1113" s="208"/>
      <c r="N1113" s="208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</row>
    <row r="1114" spans="1:49" s="207" customFormat="1" x14ac:dyDescent="0.25">
      <c r="A1114" s="47"/>
      <c r="B1114" s="47"/>
      <c r="C1114" s="47"/>
      <c r="D1114" s="208"/>
      <c r="E1114" s="220"/>
      <c r="F1114" s="220"/>
      <c r="G1114" s="220"/>
      <c r="H1114" s="220"/>
      <c r="I1114" s="220"/>
      <c r="J1114" s="220"/>
      <c r="K1114" s="220"/>
      <c r="M1114" s="208"/>
      <c r="N1114" s="208"/>
      <c r="O1114" s="208"/>
      <c r="P1114" s="208"/>
      <c r="Q1114" s="208"/>
      <c r="R1114" s="208"/>
      <c r="S1114" s="208"/>
      <c r="T1114" s="208"/>
      <c r="U1114" s="208"/>
      <c r="V1114" s="208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</row>
    <row r="1115" spans="1:49" s="207" customFormat="1" x14ac:dyDescent="0.25">
      <c r="A1115" s="47"/>
      <c r="B1115" s="47"/>
      <c r="C1115" s="47"/>
      <c r="D1115" s="208"/>
      <c r="E1115" s="220"/>
      <c r="F1115" s="220"/>
      <c r="G1115" s="220"/>
      <c r="H1115" s="220"/>
      <c r="I1115" s="220"/>
      <c r="J1115" s="220"/>
      <c r="K1115" s="220"/>
      <c r="M1115" s="208"/>
      <c r="N1115" s="208"/>
      <c r="O1115" s="208"/>
      <c r="P1115" s="208"/>
      <c r="Q1115" s="208"/>
      <c r="R1115" s="208"/>
      <c r="S1115" s="208"/>
      <c r="T1115" s="208"/>
      <c r="U1115" s="208"/>
      <c r="V1115" s="208"/>
      <c r="W1115" s="208"/>
      <c r="X1115" s="208"/>
      <c r="Y1115" s="208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</row>
    <row r="1116" spans="1:49" s="207" customFormat="1" x14ac:dyDescent="0.25">
      <c r="A1116" s="47"/>
      <c r="B1116" s="47"/>
      <c r="C1116" s="47"/>
      <c r="D1116" s="208"/>
      <c r="E1116" s="220"/>
      <c r="F1116" s="220"/>
      <c r="G1116" s="220"/>
      <c r="H1116" s="220"/>
      <c r="I1116" s="220"/>
      <c r="J1116" s="220"/>
      <c r="K1116" s="220"/>
      <c r="M1116" s="208"/>
      <c r="N1116" s="208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8"/>
      <c r="Y1116" s="208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</row>
    <row r="1117" spans="1:49" s="207" customFormat="1" x14ac:dyDescent="0.25">
      <c r="A1117" s="47"/>
      <c r="B1117" s="47"/>
      <c r="C1117" s="47"/>
      <c r="D1117" s="208"/>
      <c r="E1117" s="220"/>
      <c r="F1117" s="220"/>
      <c r="G1117" s="220"/>
      <c r="H1117" s="220"/>
      <c r="I1117" s="220"/>
      <c r="J1117" s="220"/>
      <c r="K1117" s="220"/>
      <c r="M1117" s="208"/>
      <c r="N1117" s="208"/>
      <c r="O1117" s="208"/>
      <c r="P1117" s="208"/>
      <c r="Q1117" s="208"/>
      <c r="R1117" s="208"/>
      <c r="S1117" s="208"/>
      <c r="T1117" s="208"/>
      <c r="U1117" s="208"/>
      <c r="V1117" s="208"/>
      <c r="W1117" s="208"/>
      <c r="X1117" s="208"/>
      <c r="Y1117" s="208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</row>
    <row r="1118" spans="1:49" s="207" customFormat="1" x14ac:dyDescent="0.25">
      <c r="A1118" s="47"/>
      <c r="B1118" s="47"/>
      <c r="C1118" s="47"/>
      <c r="D1118" s="208"/>
      <c r="E1118" s="220"/>
      <c r="F1118" s="220"/>
      <c r="G1118" s="220"/>
      <c r="H1118" s="220"/>
      <c r="I1118" s="220"/>
      <c r="J1118" s="220"/>
      <c r="K1118" s="220"/>
      <c r="M1118" s="208"/>
      <c r="N1118" s="208"/>
      <c r="O1118" s="208"/>
      <c r="P1118" s="208"/>
      <c r="Q1118" s="208"/>
      <c r="R1118" s="208"/>
      <c r="S1118" s="208"/>
      <c r="T1118" s="208"/>
      <c r="U1118" s="208"/>
      <c r="V1118" s="208"/>
      <c r="W1118" s="208"/>
      <c r="X1118" s="208"/>
      <c r="Y1118" s="208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</row>
    <row r="1119" spans="1:49" s="207" customFormat="1" x14ac:dyDescent="0.25">
      <c r="A1119" s="47"/>
      <c r="B1119" s="47"/>
      <c r="C1119" s="47"/>
      <c r="D1119" s="208"/>
      <c r="E1119" s="220"/>
      <c r="F1119" s="220"/>
      <c r="G1119" s="220"/>
      <c r="H1119" s="220"/>
      <c r="I1119" s="220"/>
      <c r="J1119" s="220"/>
      <c r="K1119" s="220"/>
      <c r="M1119" s="208"/>
      <c r="N1119" s="208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</row>
    <row r="1120" spans="1:49" s="207" customFormat="1" x14ac:dyDescent="0.25">
      <c r="A1120" s="47"/>
      <c r="B1120" s="47"/>
      <c r="C1120" s="47"/>
      <c r="D1120" s="208"/>
      <c r="E1120" s="220"/>
      <c r="F1120" s="220"/>
      <c r="G1120" s="220"/>
      <c r="H1120" s="220"/>
      <c r="I1120" s="220"/>
      <c r="J1120" s="220"/>
      <c r="K1120" s="220"/>
      <c r="M1120" s="208"/>
      <c r="N1120" s="208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8"/>
      <c r="Y1120" s="208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</row>
    <row r="1121" spans="1:49" s="207" customFormat="1" x14ac:dyDescent="0.25">
      <c r="A1121" s="47"/>
      <c r="B1121" s="47"/>
      <c r="C1121" s="47"/>
      <c r="D1121" s="208"/>
      <c r="E1121" s="220"/>
      <c r="F1121" s="220"/>
      <c r="G1121" s="220"/>
      <c r="H1121" s="220"/>
      <c r="I1121" s="220"/>
      <c r="J1121" s="220"/>
      <c r="K1121" s="220"/>
      <c r="M1121" s="208"/>
      <c r="N1121" s="208"/>
      <c r="O1121" s="208"/>
      <c r="P1121" s="208"/>
      <c r="Q1121" s="208"/>
      <c r="R1121" s="208"/>
      <c r="S1121" s="208"/>
      <c r="T1121" s="208"/>
      <c r="U1121" s="208"/>
      <c r="V1121" s="208"/>
      <c r="W1121" s="208"/>
      <c r="X1121" s="208"/>
      <c r="Y1121" s="208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</row>
    <row r="1122" spans="1:49" s="207" customFormat="1" x14ac:dyDescent="0.25">
      <c r="A1122" s="47"/>
      <c r="B1122" s="47"/>
      <c r="C1122" s="47"/>
      <c r="D1122" s="208"/>
      <c r="E1122" s="220"/>
      <c r="F1122" s="220"/>
      <c r="G1122" s="220"/>
      <c r="H1122" s="220"/>
      <c r="I1122" s="220"/>
      <c r="J1122" s="220"/>
      <c r="K1122" s="220"/>
      <c r="M1122" s="208"/>
      <c r="N1122" s="208"/>
      <c r="O1122" s="208"/>
      <c r="P1122" s="208"/>
      <c r="Q1122" s="208"/>
      <c r="R1122" s="208"/>
      <c r="S1122" s="208"/>
      <c r="T1122" s="208"/>
      <c r="U1122" s="208"/>
      <c r="V1122" s="208"/>
      <c r="W1122" s="208"/>
      <c r="X1122" s="208"/>
      <c r="Y1122" s="208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</row>
    <row r="1123" spans="1:49" s="207" customFormat="1" x14ac:dyDescent="0.25">
      <c r="A1123" s="47"/>
      <c r="B1123" s="47"/>
      <c r="C1123" s="47"/>
      <c r="D1123" s="208"/>
      <c r="E1123" s="220"/>
      <c r="F1123" s="220"/>
      <c r="G1123" s="220"/>
      <c r="H1123" s="220"/>
      <c r="I1123" s="220"/>
      <c r="J1123" s="220"/>
      <c r="K1123" s="220"/>
      <c r="M1123" s="208"/>
      <c r="N1123" s="208"/>
      <c r="O1123" s="208"/>
      <c r="P1123" s="208"/>
      <c r="Q1123" s="208"/>
      <c r="R1123" s="208"/>
      <c r="S1123" s="208"/>
      <c r="T1123" s="208"/>
      <c r="U1123" s="208"/>
      <c r="V1123" s="208"/>
      <c r="W1123" s="208"/>
      <c r="X1123" s="208"/>
      <c r="Y1123" s="208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</row>
    <row r="1124" spans="1:49" s="207" customFormat="1" x14ac:dyDescent="0.25">
      <c r="A1124" s="47"/>
      <c r="B1124" s="47"/>
      <c r="C1124" s="47"/>
      <c r="D1124" s="208"/>
      <c r="E1124" s="220"/>
      <c r="F1124" s="220"/>
      <c r="G1124" s="220"/>
      <c r="H1124" s="220"/>
      <c r="I1124" s="220"/>
      <c r="J1124" s="220"/>
      <c r="K1124" s="220"/>
      <c r="M1124" s="208"/>
      <c r="N1124" s="208"/>
      <c r="O1124" s="208"/>
      <c r="P1124" s="208"/>
      <c r="Q1124" s="208"/>
      <c r="R1124" s="208"/>
      <c r="S1124" s="208"/>
      <c r="T1124" s="208"/>
      <c r="U1124" s="208"/>
      <c r="V1124" s="208"/>
      <c r="W1124" s="208"/>
      <c r="X1124" s="208"/>
      <c r="Y1124" s="208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</row>
    <row r="1125" spans="1:49" s="207" customFormat="1" x14ac:dyDescent="0.25">
      <c r="A1125" s="47"/>
      <c r="B1125" s="47"/>
      <c r="C1125" s="47"/>
      <c r="D1125" s="208"/>
      <c r="E1125" s="220"/>
      <c r="F1125" s="220"/>
      <c r="G1125" s="220"/>
      <c r="H1125" s="220"/>
      <c r="I1125" s="220"/>
      <c r="J1125" s="220"/>
      <c r="K1125" s="220"/>
      <c r="M1125" s="208"/>
      <c r="N1125" s="208"/>
      <c r="O1125" s="208"/>
      <c r="P1125" s="208"/>
      <c r="Q1125" s="208"/>
      <c r="R1125" s="208"/>
      <c r="S1125" s="208"/>
      <c r="T1125" s="208"/>
      <c r="U1125" s="208"/>
      <c r="V1125" s="208"/>
      <c r="W1125" s="208"/>
      <c r="X1125" s="208"/>
      <c r="Y1125" s="208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</row>
    <row r="1126" spans="1:49" s="207" customFormat="1" x14ac:dyDescent="0.25">
      <c r="A1126" s="47"/>
      <c r="B1126" s="47"/>
      <c r="C1126" s="47"/>
      <c r="D1126" s="208"/>
      <c r="E1126" s="220"/>
      <c r="F1126" s="220"/>
      <c r="G1126" s="220"/>
      <c r="H1126" s="220"/>
      <c r="I1126" s="220"/>
      <c r="J1126" s="220"/>
      <c r="K1126" s="220"/>
      <c r="M1126" s="208"/>
      <c r="N1126" s="208"/>
      <c r="O1126" s="208"/>
      <c r="P1126" s="208"/>
      <c r="Q1126" s="208"/>
      <c r="R1126" s="208"/>
      <c r="S1126" s="208"/>
      <c r="T1126" s="208"/>
      <c r="U1126" s="208"/>
      <c r="V1126" s="208"/>
      <c r="W1126" s="208"/>
      <c r="X1126" s="208"/>
      <c r="Y1126" s="208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</row>
    <row r="1127" spans="1:49" s="207" customFormat="1" x14ac:dyDescent="0.25">
      <c r="A1127" s="47"/>
      <c r="B1127" s="47"/>
      <c r="C1127" s="47"/>
      <c r="D1127" s="208"/>
      <c r="E1127" s="220"/>
      <c r="F1127" s="220"/>
      <c r="G1127" s="220"/>
      <c r="H1127" s="220"/>
      <c r="I1127" s="220"/>
      <c r="J1127" s="220"/>
      <c r="K1127" s="220"/>
      <c r="M1127" s="208"/>
      <c r="N1127" s="208"/>
      <c r="O1127" s="208"/>
      <c r="P1127" s="208"/>
      <c r="Q1127" s="208"/>
      <c r="R1127" s="208"/>
      <c r="S1127" s="208"/>
      <c r="T1127" s="208"/>
      <c r="U1127" s="208"/>
      <c r="V1127" s="208"/>
      <c r="W1127" s="208"/>
      <c r="X1127" s="208"/>
      <c r="Y1127" s="208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</row>
    <row r="1128" spans="1:49" s="207" customFormat="1" x14ac:dyDescent="0.25">
      <c r="A1128" s="47"/>
      <c r="B1128" s="47"/>
      <c r="C1128" s="47"/>
      <c r="D1128" s="208"/>
      <c r="E1128" s="220"/>
      <c r="F1128" s="220"/>
      <c r="G1128" s="220"/>
      <c r="H1128" s="220"/>
      <c r="I1128" s="220"/>
      <c r="J1128" s="220"/>
      <c r="K1128" s="220"/>
      <c r="M1128" s="208"/>
      <c r="N1128" s="208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8"/>
      <c r="Y1128" s="208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</row>
    <row r="1129" spans="1:49" s="207" customFormat="1" x14ac:dyDescent="0.25">
      <c r="A1129" s="47"/>
      <c r="B1129" s="47"/>
      <c r="C1129" s="47"/>
      <c r="D1129" s="208"/>
      <c r="E1129" s="220"/>
      <c r="F1129" s="220"/>
      <c r="G1129" s="220"/>
      <c r="H1129" s="220"/>
      <c r="I1129" s="220"/>
      <c r="J1129" s="220"/>
      <c r="K1129" s="220"/>
      <c r="M1129" s="208"/>
      <c r="N1129" s="208"/>
      <c r="O1129" s="208"/>
      <c r="P1129" s="208"/>
      <c r="Q1129" s="208"/>
      <c r="R1129" s="208"/>
      <c r="S1129" s="208"/>
      <c r="T1129" s="208"/>
      <c r="U1129" s="208"/>
      <c r="V1129" s="208"/>
      <c r="W1129" s="208"/>
      <c r="X1129" s="208"/>
      <c r="Y1129" s="208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</row>
    <row r="1130" spans="1:49" s="207" customFormat="1" x14ac:dyDescent="0.25">
      <c r="A1130" s="47"/>
      <c r="B1130" s="47"/>
      <c r="C1130" s="47"/>
      <c r="D1130" s="208"/>
      <c r="E1130" s="220"/>
      <c r="F1130" s="220"/>
      <c r="G1130" s="220"/>
      <c r="H1130" s="220"/>
      <c r="I1130" s="220"/>
      <c r="J1130" s="220"/>
      <c r="K1130" s="220"/>
      <c r="M1130" s="208"/>
      <c r="N1130" s="208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8"/>
      <c r="Y1130" s="208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</row>
    <row r="1131" spans="1:49" s="207" customFormat="1" x14ac:dyDescent="0.25">
      <c r="A1131" s="47"/>
      <c r="B1131" s="47"/>
      <c r="C1131" s="47"/>
      <c r="D1131" s="208"/>
      <c r="E1131" s="220"/>
      <c r="F1131" s="220"/>
      <c r="G1131" s="220"/>
      <c r="H1131" s="220"/>
      <c r="I1131" s="220"/>
      <c r="J1131" s="220"/>
      <c r="K1131" s="220"/>
      <c r="M1131" s="208"/>
      <c r="N1131" s="208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8"/>
      <c r="Y1131" s="208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</row>
    <row r="1132" spans="1:49" s="207" customFormat="1" x14ac:dyDescent="0.25">
      <c r="A1132" s="47"/>
      <c r="B1132" s="47"/>
      <c r="C1132" s="47"/>
      <c r="D1132" s="208"/>
      <c r="E1132" s="220"/>
      <c r="F1132" s="220"/>
      <c r="G1132" s="220"/>
      <c r="H1132" s="220"/>
      <c r="I1132" s="220"/>
      <c r="J1132" s="220"/>
      <c r="K1132" s="220"/>
      <c r="M1132" s="208"/>
      <c r="N1132" s="208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</row>
    <row r="1133" spans="1:49" s="207" customFormat="1" x14ac:dyDescent="0.25">
      <c r="A1133" s="47"/>
      <c r="B1133" s="47"/>
      <c r="C1133" s="47"/>
      <c r="D1133" s="208"/>
      <c r="E1133" s="220"/>
      <c r="F1133" s="220"/>
      <c r="G1133" s="220"/>
      <c r="H1133" s="220"/>
      <c r="I1133" s="220"/>
      <c r="J1133" s="220"/>
      <c r="K1133" s="220"/>
      <c r="M1133" s="208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</row>
    <row r="1134" spans="1:49" s="207" customFormat="1" x14ac:dyDescent="0.25">
      <c r="A1134" s="47"/>
      <c r="B1134" s="47"/>
      <c r="C1134" s="47"/>
      <c r="D1134" s="208"/>
      <c r="E1134" s="220"/>
      <c r="F1134" s="220"/>
      <c r="G1134" s="220"/>
      <c r="H1134" s="220"/>
      <c r="I1134" s="220"/>
      <c r="J1134" s="220"/>
      <c r="K1134" s="220"/>
      <c r="M1134" s="208"/>
      <c r="N1134" s="208"/>
      <c r="O1134" s="208"/>
      <c r="P1134" s="208"/>
      <c r="Q1134" s="208"/>
      <c r="R1134" s="208"/>
      <c r="S1134" s="208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</row>
    <row r="1135" spans="1:49" s="207" customFormat="1" x14ac:dyDescent="0.25">
      <c r="A1135" s="47"/>
      <c r="B1135" s="47"/>
      <c r="C1135" s="47"/>
      <c r="D1135" s="208"/>
      <c r="E1135" s="220"/>
      <c r="F1135" s="220"/>
      <c r="G1135" s="220"/>
      <c r="H1135" s="220"/>
      <c r="I1135" s="220"/>
      <c r="J1135" s="220"/>
      <c r="K1135" s="220"/>
      <c r="M1135" s="208"/>
      <c r="N1135" s="208"/>
      <c r="O1135" s="208"/>
      <c r="P1135" s="208"/>
      <c r="Q1135" s="208"/>
      <c r="R1135" s="208"/>
      <c r="S1135" s="208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</row>
    <row r="1136" spans="1:49" s="207" customFormat="1" x14ac:dyDescent="0.25">
      <c r="A1136" s="47"/>
      <c r="B1136" s="47"/>
      <c r="C1136" s="47"/>
      <c r="D1136" s="208"/>
      <c r="E1136" s="220"/>
      <c r="F1136" s="220"/>
      <c r="G1136" s="220"/>
      <c r="H1136" s="220"/>
      <c r="I1136" s="220"/>
      <c r="J1136" s="220"/>
      <c r="K1136" s="220"/>
      <c r="M1136" s="208"/>
      <c r="N1136" s="208"/>
      <c r="O1136" s="208"/>
      <c r="P1136" s="208"/>
      <c r="Q1136" s="208"/>
      <c r="R1136" s="208"/>
      <c r="S1136" s="208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</row>
    <row r="1137" spans="1:49" s="207" customFormat="1" x14ac:dyDescent="0.25">
      <c r="A1137" s="47"/>
      <c r="B1137" s="47"/>
      <c r="C1137" s="47"/>
      <c r="D1137" s="208"/>
      <c r="E1137" s="220"/>
      <c r="F1137" s="220"/>
      <c r="G1137" s="220"/>
      <c r="H1137" s="220"/>
      <c r="I1137" s="220"/>
      <c r="J1137" s="220"/>
      <c r="K1137" s="220"/>
      <c r="M1137" s="208"/>
      <c r="N1137" s="208"/>
      <c r="O1137" s="208"/>
      <c r="P1137" s="208"/>
      <c r="Q1137" s="208"/>
      <c r="R1137" s="208"/>
      <c r="S1137" s="208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</row>
    <row r="1138" spans="1:49" s="207" customFormat="1" x14ac:dyDescent="0.25">
      <c r="A1138" s="47"/>
      <c r="B1138" s="47"/>
      <c r="C1138" s="47"/>
      <c r="D1138" s="208"/>
      <c r="E1138" s="220"/>
      <c r="F1138" s="220"/>
      <c r="G1138" s="220"/>
      <c r="H1138" s="220"/>
      <c r="I1138" s="220"/>
      <c r="J1138" s="220"/>
      <c r="K1138" s="220"/>
      <c r="M1138" s="208"/>
      <c r="N1138" s="208"/>
      <c r="O1138" s="208"/>
      <c r="P1138" s="208"/>
      <c r="Q1138" s="208"/>
      <c r="R1138" s="208"/>
      <c r="S1138" s="208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</row>
    <row r="1139" spans="1:49" s="207" customFormat="1" x14ac:dyDescent="0.25">
      <c r="A1139" s="47"/>
      <c r="B1139" s="47"/>
      <c r="C1139" s="47"/>
      <c r="D1139" s="208"/>
      <c r="E1139" s="220"/>
      <c r="F1139" s="220"/>
      <c r="G1139" s="220"/>
      <c r="H1139" s="220"/>
      <c r="I1139" s="220"/>
      <c r="J1139" s="220"/>
      <c r="K1139" s="220"/>
      <c r="M1139" s="208"/>
      <c r="N1139" s="208"/>
      <c r="O1139" s="208"/>
      <c r="P1139" s="208"/>
      <c r="Q1139" s="208"/>
      <c r="R1139" s="208"/>
      <c r="S1139" s="208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</row>
    <row r="1140" spans="1:49" s="207" customFormat="1" x14ac:dyDescent="0.25">
      <c r="A1140" s="47"/>
      <c r="B1140" s="47"/>
      <c r="C1140" s="47"/>
      <c r="D1140" s="208"/>
      <c r="E1140" s="220"/>
      <c r="F1140" s="220"/>
      <c r="G1140" s="220"/>
      <c r="H1140" s="220"/>
      <c r="I1140" s="220"/>
      <c r="J1140" s="220"/>
      <c r="K1140" s="220"/>
      <c r="M1140" s="208"/>
      <c r="N1140" s="208"/>
      <c r="O1140" s="208"/>
      <c r="P1140" s="208"/>
      <c r="Q1140" s="208"/>
      <c r="R1140" s="208"/>
      <c r="S1140" s="208"/>
      <c r="T1140" s="208"/>
      <c r="U1140" s="208"/>
      <c r="V1140" s="208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</row>
    <row r="1141" spans="1:49" s="207" customFormat="1" x14ac:dyDescent="0.25">
      <c r="A1141" s="47"/>
      <c r="B1141" s="47"/>
      <c r="C1141" s="47"/>
      <c r="D1141" s="208"/>
      <c r="E1141" s="220"/>
      <c r="F1141" s="220"/>
      <c r="G1141" s="220"/>
      <c r="H1141" s="220"/>
      <c r="I1141" s="220"/>
      <c r="J1141" s="220"/>
      <c r="K1141" s="220"/>
      <c r="M1141" s="208"/>
      <c r="N1141" s="208"/>
      <c r="O1141" s="208"/>
      <c r="P1141" s="208"/>
      <c r="Q1141" s="208"/>
      <c r="R1141" s="208"/>
      <c r="S1141" s="208"/>
      <c r="T1141" s="208"/>
      <c r="U1141" s="208"/>
      <c r="V1141" s="208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</row>
    <row r="1142" spans="1:49" s="207" customFormat="1" x14ac:dyDescent="0.25">
      <c r="A1142" s="47"/>
      <c r="B1142" s="47"/>
      <c r="C1142" s="47"/>
      <c r="D1142" s="208"/>
      <c r="E1142" s="220"/>
      <c r="F1142" s="220"/>
      <c r="G1142" s="220"/>
      <c r="H1142" s="220"/>
      <c r="I1142" s="220"/>
      <c r="J1142" s="220"/>
      <c r="K1142" s="220"/>
      <c r="M1142" s="208"/>
      <c r="N1142" s="208"/>
      <c r="O1142" s="208"/>
      <c r="P1142" s="208"/>
      <c r="Q1142" s="208"/>
      <c r="R1142" s="208"/>
      <c r="S1142" s="208"/>
      <c r="T1142" s="208"/>
      <c r="U1142" s="208"/>
      <c r="V1142" s="208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</row>
    <row r="1143" spans="1:49" s="207" customFormat="1" x14ac:dyDescent="0.25">
      <c r="A1143" s="47"/>
      <c r="B1143" s="47"/>
      <c r="C1143" s="47"/>
      <c r="D1143" s="208"/>
      <c r="E1143" s="220"/>
      <c r="F1143" s="220"/>
      <c r="G1143" s="220"/>
      <c r="H1143" s="220"/>
      <c r="I1143" s="220"/>
      <c r="J1143" s="220"/>
      <c r="K1143" s="220"/>
      <c r="M1143" s="208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</row>
    <row r="1144" spans="1:49" s="207" customFormat="1" x14ac:dyDescent="0.25">
      <c r="A1144" s="47"/>
      <c r="B1144" s="47"/>
      <c r="C1144" s="47"/>
      <c r="D1144" s="208"/>
      <c r="E1144" s="220"/>
      <c r="F1144" s="220"/>
      <c r="G1144" s="220"/>
      <c r="H1144" s="220"/>
      <c r="I1144" s="220"/>
      <c r="J1144" s="220"/>
      <c r="K1144" s="220"/>
      <c r="M1144" s="208"/>
      <c r="N1144" s="208"/>
      <c r="O1144" s="208"/>
      <c r="P1144" s="208"/>
      <c r="Q1144" s="208"/>
      <c r="R1144" s="208"/>
      <c r="S1144" s="208"/>
      <c r="T1144" s="208"/>
      <c r="U1144" s="208"/>
      <c r="V1144" s="208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</row>
    <row r="1145" spans="1:49" s="207" customFormat="1" x14ac:dyDescent="0.25">
      <c r="A1145" s="47"/>
      <c r="B1145" s="47"/>
      <c r="C1145" s="47"/>
      <c r="D1145" s="208"/>
      <c r="E1145" s="220"/>
      <c r="F1145" s="220"/>
      <c r="G1145" s="220"/>
      <c r="H1145" s="220"/>
      <c r="I1145" s="220"/>
      <c r="J1145" s="220"/>
      <c r="K1145" s="220"/>
      <c r="M1145" s="208"/>
      <c r="N1145" s="208"/>
      <c r="O1145" s="208"/>
      <c r="P1145" s="208"/>
      <c r="Q1145" s="208"/>
      <c r="R1145" s="208"/>
      <c r="S1145" s="208"/>
      <c r="T1145" s="208"/>
      <c r="U1145" s="208"/>
      <c r="V1145" s="208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</row>
    <row r="1146" spans="1:49" s="207" customFormat="1" x14ac:dyDescent="0.25">
      <c r="A1146" s="47"/>
      <c r="B1146" s="47"/>
      <c r="C1146" s="47"/>
      <c r="D1146" s="208"/>
      <c r="E1146" s="220"/>
      <c r="F1146" s="220"/>
      <c r="G1146" s="220"/>
      <c r="H1146" s="220"/>
      <c r="I1146" s="220"/>
      <c r="J1146" s="220"/>
      <c r="K1146" s="220"/>
      <c r="M1146" s="208"/>
      <c r="N1146" s="208"/>
      <c r="O1146" s="208"/>
      <c r="P1146" s="208"/>
      <c r="Q1146" s="208"/>
      <c r="R1146" s="208"/>
      <c r="S1146" s="208"/>
      <c r="T1146" s="208"/>
      <c r="U1146" s="208"/>
      <c r="V1146" s="208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</row>
    <row r="1147" spans="1:49" s="207" customFormat="1" x14ac:dyDescent="0.25">
      <c r="A1147" s="47"/>
      <c r="B1147" s="47"/>
      <c r="C1147" s="47"/>
      <c r="D1147" s="208"/>
      <c r="E1147" s="220"/>
      <c r="F1147" s="220"/>
      <c r="G1147" s="220"/>
      <c r="H1147" s="220"/>
      <c r="I1147" s="220"/>
      <c r="J1147" s="220"/>
      <c r="K1147" s="220"/>
      <c r="M1147" s="208"/>
      <c r="N1147" s="208"/>
      <c r="O1147" s="208"/>
      <c r="P1147" s="208"/>
      <c r="Q1147" s="208"/>
      <c r="R1147" s="208"/>
      <c r="S1147" s="208"/>
      <c r="T1147" s="208"/>
      <c r="U1147" s="208"/>
      <c r="V1147" s="208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</row>
    <row r="1148" spans="1:49" s="207" customFormat="1" x14ac:dyDescent="0.25">
      <c r="A1148" s="47"/>
      <c r="B1148" s="47"/>
      <c r="C1148" s="47"/>
      <c r="D1148" s="208"/>
      <c r="E1148" s="220"/>
      <c r="F1148" s="220"/>
      <c r="G1148" s="220"/>
      <c r="H1148" s="220"/>
      <c r="I1148" s="220"/>
      <c r="J1148" s="220"/>
      <c r="K1148" s="220"/>
      <c r="M1148" s="208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</row>
    <row r="1149" spans="1:49" s="207" customFormat="1" x14ac:dyDescent="0.25">
      <c r="A1149" s="47"/>
      <c r="B1149" s="47"/>
      <c r="C1149" s="47"/>
      <c r="D1149" s="208"/>
      <c r="E1149" s="220"/>
      <c r="F1149" s="220"/>
      <c r="G1149" s="220"/>
      <c r="H1149" s="220"/>
      <c r="I1149" s="220"/>
      <c r="J1149" s="220"/>
      <c r="K1149" s="220"/>
      <c r="M1149" s="208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208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</row>
    <row r="1150" spans="1:49" s="207" customFormat="1" x14ac:dyDescent="0.25">
      <c r="A1150" s="47"/>
      <c r="B1150" s="47"/>
      <c r="C1150" s="47"/>
      <c r="D1150" s="208"/>
      <c r="E1150" s="220"/>
      <c r="F1150" s="220"/>
      <c r="G1150" s="220"/>
      <c r="H1150" s="220"/>
      <c r="I1150" s="220"/>
      <c r="J1150" s="220"/>
      <c r="K1150" s="220"/>
      <c r="M1150" s="208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208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</row>
    <row r="1151" spans="1:49" s="207" customFormat="1" x14ac:dyDescent="0.25">
      <c r="A1151" s="47"/>
      <c r="B1151" s="47"/>
      <c r="C1151" s="47"/>
      <c r="D1151" s="208"/>
      <c r="E1151" s="220"/>
      <c r="F1151" s="220"/>
      <c r="G1151" s="220"/>
      <c r="H1151" s="220"/>
      <c r="I1151" s="220"/>
      <c r="J1151" s="220"/>
      <c r="K1151" s="220"/>
      <c r="M1151" s="208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</row>
    <row r="1152" spans="1:49" s="207" customFormat="1" x14ac:dyDescent="0.25">
      <c r="A1152" s="47"/>
      <c r="B1152" s="47"/>
      <c r="C1152" s="47"/>
      <c r="D1152" s="208"/>
      <c r="E1152" s="220"/>
      <c r="F1152" s="220"/>
      <c r="G1152" s="220"/>
      <c r="H1152" s="220"/>
      <c r="I1152" s="220"/>
      <c r="J1152" s="220"/>
      <c r="K1152" s="220"/>
      <c r="M1152" s="208"/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</row>
    <row r="1153" spans="1:49" s="207" customFormat="1" x14ac:dyDescent="0.25">
      <c r="A1153" s="47"/>
      <c r="B1153" s="47"/>
      <c r="C1153" s="47"/>
      <c r="D1153" s="208"/>
      <c r="E1153" s="220"/>
      <c r="F1153" s="220"/>
      <c r="G1153" s="220"/>
      <c r="H1153" s="220"/>
      <c r="I1153" s="220"/>
      <c r="J1153" s="220"/>
      <c r="K1153" s="220"/>
      <c r="M1153" s="208"/>
      <c r="N1153" s="208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</row>
    <row r="1154" spans="1:49" s="207" customFormat="1" x14ac:dyDescent="0.25">
      <c r="A1154" s="47"/>
      <c r="B1154" s="47"/>
      <c r="C1154" s="47"/>
      <c r="D1154" s="208"/>
      <c r="E1154" s="220"/>
      <c r="F1154" s="220"/>
      <c r="G1154" s="220"/>
      <c r="H1154" s="220"/>
      <c r="I1154" s="220"/>
      <c r="J1154" s="220"/>
      <c r="K1154" s="220"/>
      <c r="M1154" s="208"/>
      <c r="N1154" s="208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</row>
    <row r="1155" spans="1:49" s="207" customFormat="1" x14ac:dyDescent="0.25">
      <c r="A1155" s="47"/>
      <c r="B1155" s="47"/>
      <c r="C1155" s="47"/>
      <c r="D1155" s="208"/>
      <c r="E1155" s="220"/>
      <c r="F1155" s="220"/>
      <c r="G1155" s="220"/>
      <c r="H1155" s="220"/>
      <c r="I1155" s="220"/>
      <c r="J1155" s="220"/>
      <c r="K1155" s="220"/>
      <c r="M1155" s="208"/>
      <c r="N1155" s="208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</row>
    <row r="1156" spans="1:49" s="207" customFormat="1" x14ac:dyDescent="0.25">
      <c r="A1156" s="47"/>
      <c r="B1156" s="47"/>
      <c r="C1156" s="47"/>
      <c r="D1156" s="208"/>
      <c r="E1156" s="220"/>
      <c r="F1156" s="220"/>
      <c r="G1156" s="220"/>
      <c r="H1156" s="220"/>
      <c r="I1156" s="220"/>
      <c r="J1156" s="220"/>
      <c r="K1156" s="220"/>
      <c r="M1156" s="208"/>
      <c r="N1156" s="208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</row>
    <row r="1157" spans="1:49" s="207" customFormat="1" x14ac:dyDescent="0.25">
      <c r="A1157" s="47"/>
      <c r="B1157" s="47"/>
      <c r="C1157" s="47"/>
      <c r="D1157" s="208"/>
      <c r="E1157" s="220"/>
      <c r="F1157" s="220"/>
      <c r="G1157" s="220"/>
      <c r="H1157" s="220"/>
      <c r="I1157" s="220"/>
      <c r="J1157" s="220"/>
      <c r="K1157" s="220"/>
      <c r="M1157" s="208"/>
      <c r="N1157" s="208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</row>
    <row r="1158" spans="1:49" s="207" customFormat="1" x14ac:dyDescent="0.25">
      <c r="A1158" s="47"/>
      <c r="B1158" s="47"/>
      <c r="C1158" s="47"/>
      <c r="D1158" s="208"/>
      <c r="E1158" s="220"/>
      <c r="F1158" s="220"/>
      <c r="G1158" s="220"/>
      <c r="H1158" s="220"/>
      <c r="I1158" s="220"/>
      <c r="J1158" s="220"/>
      <c r="K1158" s="220"/>
      <c r="M1158" s="208"/>
      <c r="N1158" s="208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</row>
    <row r="1159" spans="1:49" s="207" customFormat="1" x14ac:dyDescent="0.25">
      <c r="A1159" s="47"/>
      <c r="B1159" s="47"/>
      <c r="C1159" s="47"/>
      <c r="D1159" s="208"/>
      <c r="E1159" s="220"/>
      <c r="F1159" s="220"/>
      <c r="G1159" s="220"/>
      <c r="H1159" s="220"/>
      <c r="I1159" s="220"/>
      <c r="J1159" s="220"/>
      <c r="K1159" s="220"/>
      <c r="M1159" s="208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</row>
    <row r="1160" spans="1:49" s="207" customFormat="1" x14ac:dyDescent="0.25">
      <c r="A1160" s="47"/>
      <c r="B1160" s="47"/>
      <c r="C1160" s="47"/>
      <c r="D1160" s="208"/>
      <c r="E1160" s="220"/>
      <c r="F1160" s="220"/>
      <c r="G1160" s="220"/>
      <c r="H1160" s="220"/>
      <c r="I1160" s="220"/>
      <c r="J1160" s="220"/>
      <c r="K1160" s="220"/>
      <c r="M1160" s="208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</row>
    <row r="1161" spans="1:49" s="207" customFormat="1" x14ac:dyDescent="0.25">
      <c r="A1161" s="47"/>
      <c r="B1161" s="47"/>
      <c r="C1161" s="47"/>
      <c r="D1161" s="208"/>
      <c r="E1161" s="220"/>
      <c r="F1161" s="220"/>
      <c r="G1161" s="220"/>
      <c r="H1161" s="220"/>
      <c r="I1161" s="220"/>
      <c r="J1161" s="220"/>
      <c r="K1161" s="220"/>
      <c r="M1161" s="208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</row>
    <row r="1162" spans="1:49" s="207" customFormat="1" x14ac:dyDescent="0.25">
      <c r="A1162" s="47"/>
      <c r="B1162" s="47"/>
      <c r="C1162" s="47"/>
      <c r="D1162" s="208"/>
      <c r="E1162" s="220"/>
      <c r="F1162" s="220"/>
      <c r="G1162" s="220"/>
      <c r="H1162" s="220"/>
      <c r="I1162" s="220"/>
      <c r="J1162" s="220"/>
      <c r="K1162" s="220"/>
      <c r="M1162" s="208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</row>
    <row r="1163" spans="1:49" s="207" customFormat="1" x14ac:dyDescent="0.25">
      <c r="A1163" s="47"/>
      <c r="B1163" s="47"/>
      <c r="C1163" s="47"/>
      <c r="D1163" s="208"/>
      <c r="E1163" s="220"/>
      <c r="F1163" s="220"/>
      <c r="G1163" s="220"/>
      <c r="H1163" s="220"/>
      <c r="I1163" s="220"/>
      <c r="J1163" s="220"/>
      <c r="K1163" s="220"/>
      <c r="M1163" s="208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</row>
    <row r="1164" spans="1:49" s="207" customFormat="1" x14ac:dyDescent="0.25">
      <c r="A1164" s="47"/>
      <c r="B1164" s="47"/>
      <c r="C1164" s="47"/>
      <c r="D1164" s="208"/>
      <c r="E1164" s="220"/>
      <c r="F1164" s="220"/>
      <c r="G1164" s="220"/>
      <c r="H1164" s="220"/>
      <c r="I1164" s="220"/>
      <c r="J1164" s="220"/>
      <c r="K1164" s="220"/>
      <c r="M1164" s="208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</row>
    <row r="1165" spans="1:49" s="207" customFormat="1" x14ac:dyDescent="0.25">
      <c r="A1165" s="47"/>
      <c r="B1165" s="47"/>
      <c r="C1165" s="47"/>
      <c r="D1165" s="208"/>
      <c r="E1165" s="220"/>
      <c r="F1165" s="220"/>
      <c r="G1165" s="220"/>
      <c r="H1165" s="220"/>
      <c r="I1165" s="220"/>
      <c r="J1165" s="220"/>
      <c r="K1165" s="220"/>
      <c r="M1165" s="208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</row>
    <row r="1166" spans="1:49" s="207" customFormat="1" x14ac:dyDescent="0.25">
      <c r="A1166" s="47"/>
      <c r="B1166" s="47"/>
      <c r="C1166" s="47"/>
      <c r="D1166" s="208"/>
      <c r="E1166" s="220"/>
      <c r="F1166" s="220"/>
      <c r="G1166" s="220"/>
      <c r="H1166" s="220"/>
      <c r="I1166" s="220"/>
      <c r="J1166" s="220"/>
      <c r="K1166" s="220"/>
      <c r="M1166" s="208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</row>
    <row r="1167" spans="1:49" s="207" customFormat="1" x14ac:dyDescent="0.25">
      <c r="A1167" s="47"/>
      <c r="B1167" s="47"/>
      <c r="C1167" s="47"/>
      <c r="D1167" s="208"/>
      <c r="E1167" s="220"/>
      <c r="F1167" s="220"/>
      <c r="G1167" s="220"/>
      <c r="H1167" s="220"/>
      <c r="I1167" s="220"/>
      <c r="J1167" s="220"/>
      <c r="K1167" s="220"/>
      <c r="M1167" s="208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</row>
    <row r="1168" spans="1:49" s="207" customFormat="1" x14ac:dyDescent="0.25">
      <c r="A1168" s="47"/>
      <c r="B1168" s="47"/>
      <c r="C1168" s="47"/>
      <c r="D1168" s="208"/>
      <c r="E1168" s="220"/>
      <c r="F1168" s="220"/>
      <c r="G1168" s="220"/>
      <c r="H1168" s="220"/>
      <c r="I1168" s="220"/>
      <c r="J1168" s="220"/>
      <c r="K1168" s="220"/>
      <c r="M1168" s="208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</row>
    <row r="1169" spans="1:49" s="207" customFormat="1" x14ac:dyDescent="0.25">
      <c r="A1169" s="47"/>
      <c r="B1169" s="47"/>
      <c r="C1169" s="47"/>
      <c r="D1169" s="208"/>
      <c r="E1169" s="220"/>
      <c r="F1169" s="220"/>
      <c r="G1169" s="220"/>
      <c r="H1169" s="220"/>
      <c r="I1169" s="220"/>
      <c r="J1169" s="220"/>
      <c r="K1169" s="220"/>
      <c r="M1169" s="208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</row>
    <row r="1170" spans="1:49" s="207" customFormat="1" x14ac:dyDescent="0.25">
      <c r="A1170" s="47"/>
      <c r="B1170" s="47"/>
      <c r="C1170" s="47"/>
      <c r="D1170" s="208"/>
      <c r="E1170" s="220"/>
      <c r="F1170" s="220"/>
      <c r="G1170" s="220"/>
      <c r="H1170" s="220"/>
      <c r="I1170" s="220"/>
      <c r="J1170" s="220"/>
      <c r="K1170" s="220"/>
      <c r="M1170" s="208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</row>
    <row r="1171" spans="1:49" s="207" customFormat="1" x14ac:dyDescent="0.25">
      <c r="A1171" s="47"/>
      <c r="B1171" s="47"/>
      <c r="C1171" s="47"/>
      <c r="D1171" s="208"/>
      <c r="E1171" s="220"/>
      <c r="F1171" s="220"/>
      <c r="G1171" s="220"/>
      <c r="H1171" s="220"/>
      <c r="I1171" s="220"/>
      <c r="J1171" s="220"/>
      <c r="K1171" s="220"/>
      <c r="M1171" s="208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</row>
    <row r="1172" spans="1:49" s="207" customFormat="1" x14ac:dyDescent="0.25">
      <c r="A1172" s="47"/>
      <c r="B1172" s="47"/>
      <c r="C1172" s="47"/>
      <c r="D1172" s="208"/>
      <c r="E1172" s="220"/>
      <c r="F1172" s="220"/>
      <c r="G1172" s="220"/>
      <c r="H1172" s="220"/>
      <c r="I1172" s="220"/>
      <c r="J1172" s="220"/>
      <c r="K1172" s="220"/>
      <c r="M1172" s="208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</row>
    <row r="1173" spans="1:49" s="207" customFormat="1" x14ac:dyDescent="0.25">
      <c r="A1173" s="47"/>
      <c r="B1173" s="47"/>
      <c r="C1173" s="47"/>
      <c r="D1173" s="208"/>
      <c r="E1173" s="220"/>
      <c r="F1173" s="220"/>
      <c r="G1173" s="220"/>
      <c r="H1173" s="220"/>
      <c r="I1173" s="220"/>
      <c r="J1173" s="220"/>
      <c r="K1173" s="220"/>
      <c r="M1173" s="208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</row>
    <row r="1174" spans="1:49" s="207" customFormat="1" x14ac:dyDescent="0.25">
      <c r="A1174" s="47"/>
      <c r="B1174" s="47"/>
      <c r="C1174" s="47"/>
      <c r="D1174" s="208"/>
      <c r="E1174" s="220"/>
      <c r="F1174" s="220"/>
      <c r="G1174" s="220"/>
      <c r="H1174" s="220"/>
      <c r="I1174" s="220"/>
      <c r="J1174" s="220"/>
      <c r="K1174" s="220"/>
      <c r="M1174" s="208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</row>
    <row r="1175" spans="1:49" s="207" customFormat="1" x14ac:dyDescent="0.25">
      <c r="A1175" s="47"/>
      <c r="B1175" s="47"/>
      <c r="C1175" s="47"/>
      <c r="D1175" s="208"/>
      <c r="E1175" s="220"/>
      <c r="F1175" s="220"/>
      <c r="G1175" s="220"/>
      <c r="H1175" s="220"/>
      <c r="I1175" s="220"/>
      <c r="J1175" s="220"/>
      <c r="K1175" s="220"/>
      <c r="M1175" s="208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</row>
    <row r="1176" spans="1:49" s="207" customFormat="1" x14ac:dyDescent="0.25">
      <c r="A1176" s="47"/>
      <c r="B1176" s="47"/>
      <c r="C1176" s="47"/>
      <c r="D1176" s="208"/>
      <c r="E1176" s="220"/>
      <c r="F1176" s="220"/>
      <c r="G1176" s="220"/>
      <c r="H1176" s="220"/>
      <c r="I1176" s="220"/>
      <c r="J1176" s="220"/>
      <c r="K1176" s="220"/>
      <c r="M1176" s="208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</row>
    <row r="1177" spans="1:49" s="207" customFormat="1" x14ac:dyDescent="0.25">
      <c r="A1177" s="47"/>
      <c r="B1177" s="47"/>
      <c r="C1177" s="47"/>
      <c r="D1177" s="208"/>
      <c r="E1177" s="220"/>
      <c r="F1177" s="220"/>
      <c r="G1177" s="220"/>
      <c r="H1177" s="220"/>
      <c r="I1177" s="220"/>
      <c r="J1177" s="220"/>
      <c r="K1177" s="220"/>
      <c r="M1177" s="208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</row>
    <row r="1178" spans="1:49" s="207" customFormat="1" x14ac:dyDescent="0.25">
      <c r="A1178" s="47"/>
      <c r="B1178" s="47"/>
      <c r="C1178" s="47"/>
      <c r="D1178" s="208"/>
      <c r="E1178" s="220"/>
      <c r="F1178" s="220"/>
      <c r="G1178" s="220"/>
      <c r="H1178" s="220"/>
      <c r="I1178" s="220"/>
      <c r="J1178" s="220"/>
      <c r="K1178" s="220"/>
      <c r="M1178" s="208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</row>
    <row r="1179" spans="1:49" s="207" customFormat="1" x14ac:dyDescent="0.25">
      <c r="A1179" s="47"/>
      <c r="B1179" s="47"/>
      <c r="C1179" s="47"/>
      <c r="D1179" s="208"/>
      <c r="E1179" s="220"/>
      <c r="F1179" s="220"/>
      <c r="G1179" s="220"/>
      <c r="H1179" s="220"/>
      <c r="I1179" s="220"/>
      <c r="J1179" s="220"/>
      <c r="K1179" s="220"/>
      <c r="M1179" s="208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</row>
    <row r="1180" spans="1:49" s="207" customFormat="1" x14ac:dyDescent="0.25">
      <c r="A1180" s="47"/>
      <c r="B1180" s="47"/>
      <c r="C1180" s="47"/>
      <c r="D1180" s="208"/>
      <c r="E1180" s="220"/>
      <c r="F1180" s="220"/>
      <c r="G1180" s="220"/>
      <c r="H1180" s="220"/>
      <c r="I1180" s="220"/>
      <c r="J1180" s="220"/>
      <c r="K1180" s="220"/>
      <c r="M1180" s="208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</row>
    <row r="1181" spans="1:49" s="207" customFormat="1" x14ac:dyDescent="0.25">
      <c r="A1181" s="47"/>
      <c r="B1181" s="47"/>
      <c r="C1181" s="47"/>
      <c r="D1181" s="208"/>
      <c r="E1181" s="220"/>
      <c r="F1181" s="220"/>
      <c r="G1181" s="220"/>
      <c r="H1181" s="220"/>
      <c r="I1181" s="220"/>
      <c r="J1181" s="220"/>
      <c r="K1181" s="220"/>
      <c r="M1181" s="208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</row>
    <row r="1182" spans="1:49" s="207" customFormat="1" x14ac:dyDescent="0.25">
      <c r="A1182" s="47"/>
      <c r="B1182" s="47"/>
      <c r="C1182" s="47"/>
      <c r="D1182" s="208"/>
      <c r="E1182" s="220"/>
      <c r="F1182" s="220"/>
      <c r="G1182" s="220"/>
      <c r="H1182" s="220"/>
      <c r="I1182" s="220"/>
      <c r="J1182" s="220"/>
      <c r="K1182" s="220"/>
      <c r="M1182" s="208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</row>
    <row r="1183" spans="1:49" s="207" customFormat="1" x14ac:dyDescent="0.25">
      <c r="A1183" s="47"/>
      <c r="B1183" s="47"/>
      <c r="C1183" s="47"/>
      <c r="D1183" s="208"/>
      <c r="E1183" s="220"/>
      <c r="F1183" s="220"/>
      <c r="G1183" s="220"/>
      <c r="H1183" s="220"/>
      <c r="I1183" s="220"/>
      <c r="J1183" s="220"/>
      <c r="K1183" s="220"/>
      <c r="M1183" s="208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</row>
    <row r="1184" spans="1:49" s="207" customFormat="1" x14ac:dyDescent="0.25">
      <c r="A1184" s="47"/>
      <c r="B1184" s="47"/>
      <c r="C1184" s="47"/>
      <c r="D1184" s="208"/>
      <c r="E1184" s="220"/>
      <c r="F1184" s="220"/>
      <c r="G1184" s="220"/>
      <c r="H1184" s="220"/>
      <c r="I1184" s="220"/>
      <c r="J1184" s="220"/>
      <c r="K1184" s="220"/>
      <c r="M1184" s="208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</row>
    <row r="1185" spans="1:49" s="207" customFormat="1" x14ac:dyDescent="0.25">
      <c r="A1185" s="47"/>
      <c r="B1185" s="47"/>
      <c r="C1185" s="47"/>
      <c r="D1185" s="208"/>
      <c r="E1185" s="220"/>
      <c r="F1185" s="220"/>
      <c r="G1185" s="220"/>
      <c r="H1185" s="220"/>
      <c r="I1185" s="220"/>
      <c r="J1185" s="220"/>
      <c r="K1185" s="220"/>
      <c r="M1185" s="208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</row>
    <row r="1186" spans="1:49" s="207" customFormat="1" x14ac:dyDescent="0.25">
      <c r="A1186" s="47"/>
      <c r="B1186" s="47"/>
      <c r="C1186" s="47"/>
      <c r="D1186" s="208"/>
      <c r="E1186" s="220"/>
      <c r="F1186" s="220"/>
      <c r="G1186" s="220"/>
      <c r="H1186" s="220"/>
      <c r="I1186" s="220"/>
      <c r="J1186" s="220"/>
      <c r="K1186" s="220"/>
      <c r="M1186" s="208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</row>
    <row r="1187" spans="1:49" s="207" customFormat="1" x14ac:dyDescent="0.25">
      <c r="A1187" s="47"/>
      <c r="B1187" s="47"/>
      <c r="C1187" s="47"/>
      <c r="D1187" s="208"/>
      <c r="E1187" s="220"/>
      <c r="F1187" s="220"/>
      <c r="G1187" s="220"/>
      <c r="H1187" s="220"/>
      <c r="I1187" s="220"/>
      <c r="J1187" s="220"/>
      <c r="K1187" s="220"/>
      <c r="M1187" s="208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</row>
    <row r="1188" spans="1:49" s="207" customFormat="1" x14ac:dyDescent="0.25">
      <c r="A1188" s="47"/>
      <c r="B1188" s="47"/>
      <c r="C1188" s="47"/>
      <c r="D1188" s="208"/>
      <c r="E1188" s="220"/>
      <c r="F1188" s="220"/>
      <c r="G1188" s="220"/>
      <c r="H1188" s="220"/>
      <c r="I1188" s="220"/>
      <c r="J1188" s="220"/>
      <c r="K1188" s="220"/>
      <c r="M1188" s="208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</row>
    <row r="1189" spans="1:49" s="207" customFormat="1" x14ac:dyDescent="0.25">
      <c r="A1189" s="47"/>
      <c r="B1189" s="47"/>
      <c r="C1189" s="47"/>
      <c r="D1189" s="208"/>
      <c r="E1189" s="220"/>
      <c r="F1189" s="220"/>
      <c r="G1189" s="220"/>
      <c r="H1189" s="220"/>
      <c r="I1189" s="220"/>
      <c r="J1189" s="220"/>
      <c r="K1189" s="220"/>
      <c r="M1189" s="208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</row>
    <row r="1190" spans="1:49" s="207" customFormat="1" x14ac:dyDescent="0.25">
      <c r="A1190" s="47"/>
      <c r="B1190" s="47"/>
      <c r="C1190" s="47"/>
      <c r="D1190" s="208"/>
      <c r="E1190" s="220"/>
      <c r="F1190" s="220"/>
      <c r="G1190" s="220"/>
      <c r="H1190" s="220"/>
      <c r="I1190" s="220"/>
      <c r="J1190" s="220"/>
      <c r="K1190" s="220"/>
      <c r="M1190" s="208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</row>
    <row r="1191" spans="1:49" s="207" customFormat="1" x14ac:dyDescent="0.25">
      <c r="A1191" s="47"/>
      <c r="B1191" s="47"/>
      <c r="C1191" s="47"/>
      <c r="D1191" s="208"/>
      <c r="E1191" s="220"/>
      <c r="F1191" s="220"/>
      <c r="G1191" s="220"/>
      <c r="H1191" s="220"/>
      <c r="I1191" s="220"/>
      <c r="J1191" s="220"/>
      <c r="K1191" s="220"/>
      <c r="M1191" s="208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</row>
    <row r="1192" spans="1:49" s="207" customFormat="1" x14ac:dyDescent="0.25">
      <c r="A1192" s="47"/>
      <c r="B1192" s="47"/>
      <c r="C1192" s="47"/>
      <c r="D1192" s="208"/>
      <c r="E1192" s="220"/>
      <c r="F1192" s="220"/>
      <c r="G1192" s="220"/>
      <c r="H1192" s="220"/>
      <c r="I1192" s="220"/>
      <c r="J1192" s="220"/>
      <c r="K1192" s="220"/>
      <c r="M1192" s="208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</row>
    <row r="1193" spans="1:49" s="207" customFormat="1" x14ac:dyDescent="0.25">
      <c r="A1193" s="47"/>
      <c r="B1193" s="47"/>
      <c r="C1193" s="47"/>
      <c r="D1193" s="208"/>
      <c r="E1193" s="220"/>
      <c r="F1193" s="220"/>
      <c r="G1193" s="220"/>
      <c r="H1193" s="220"/>
      <c r="I1193" s="220"/>
      <c r="J1193" s="220"/>
      <c r="K1193" s="220"/>
      <c r="M1193" s="208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</row>
    <row r="1194" spans="1:49" s="207" customFormat="1" x14ac:dyDescent="0.25">
      <c r="A1194" s="47"/>
      <c r="B1194" s="47"/>
      <c r="C1194" s="47"/>
      <c r="D1194" s="208"/>
      <c r="E1194" s="220"/>
      <c r="F1194" s="220"/>
      <c r="G1194" s="220"/>
      <c r="H1194" s="220"/>
      <c r="I1194" s="220"/>
      <c r="J1194" s="220"/>
      <c r="K1194" s="220"/>
      <c r="M1194" s="208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</row>
    <row r="1195" spans="1:49" s="207" customFormat="1" x14ac:dyDescent="0.25">
      <c r="A1195" s="47"/>
      <c r="B1195" s="47"/>
      <c r="C1195" s="47"/>
      <c r="D1195" s="208"/>
      <c r="E1195" s="220"/>
      <c r="F1195" s="220"/>
      <c r="G1195" s="220"/>
      <c r="H1195" s="220"/>
      <c r="I1195" s="220"/>
      <c r="J1195" s="220"/>
      <c r="K1195" s="220"/>
      <c r="M1195" s="208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</row>
    <row r="1196" spans="1:49" s="207" customFormat="1" x14ac:dyDescent="0.25">
      <c r="A1196" s="47"/>
      <c r="B1196" s="47"/>
      <c r="C1196" s="47"/>
      <c r="D1196" s="208"/>
      <c r="E1196" s="220"/>
      <c r="F1196" s="220"/>
      <c r="G1196" s="220"/>
      <c r="H1196" s="220"/>
      <c r="I1196" s="220"/>
      <c r="J1196" s="220"/>
      <c r="K1196" s="220"/>
      <c r="M1196" s="208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</row>
    <row r="1197" spans="1:49" s="207" customFormat="1" x14ac:dyDescent="0.25">
      <c r="A1197" s="47"/>
      <c r="B1197" s="47"/>
      <c r="C1197" s="47"/>
      <c r="D1197" s="208"/>
      <c r="E1197" s="220"/>
      <c r="F1197" s="220"/>
      <c r="G1197" s="220"/>
      <c r="H1197" s="220"/>
      <c r="I1197" s="220"/>
      <c r="J1197" s="220"/>
      <c r="K1197" s="220"/>
      <c r="M1197" s="208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</row>
    <row r="1198" spans="1:49" s="207" customFormat="1" x14ac:dyDescent="0.25">
      <c r="A1198" s="47"/>
      <c r="B1198" s="47"/>
      <c r="C1198" s="47"/>
      <c r="D1198" s="208"/>
      <c r="E1198" s="220"/>
      <c r="F1198" s="220"/>
      <c r="G1198" s="220"/>
      <c r="H1198" s="220"/>
      <c r="I1198" s="220"/>
      <c r="J1198" s="220"/>
      <c r="K1198" s="220"/>
      <c r="M1198" s="208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</row>
    <row r="1199" spans="1:49" s="207" customFormat="1" x14ac:dyDescent="0.25">
      <c r="A1199" s="47"/>
      <c r="B1199" s="47"/>
      <c r="C1199" s="47"/>
      <c r="D1199" s="208"/>
      <c r="E1199" s="220"/>
      <c r="F1199" s="220"/>
      <c r="G1199" s="220"/>
      <c r="H1199" s="220"/>
      <c r="I1199" s="220"/>
      <c r="J1199" s="220"/>
      <c r="K1199" s="220"/>
      <c r="M1199" s="208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</row>
    <row r="1200" spans="1:49" s="207" customFormat="1" x14ac:dyDescent="0.25">
      <c r="A1200" s="47"/>
      <c r="B1200" s="47"/>
      <c r="C1200" s="47"/>
      <c r="D1200" s="208"/>
      <c r="E1200" s="220"/>
      <c r="F1200" s="220"/>
      <c r="G1200" s="220"/>
      <c r="H1200" s="220"/>
      <c r="I1200" s="220"/>
      <c r="J1200" s="220"/>
      <c r="K1200" s="220"/>
      <c r="M1200" s="208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</row>
    <row r="1201" spans="1:49" s="207" customFormat="1" x14ac:dyDescent="0.25">
      <c r="A1201" s="47"/>
      <c r="B1201" s="47"/>
      <c r="C1201" s="47"/>
      <c r="D1201" s="208"/>
      <c r="E1201" s="220"/>
      <c r="F1201" s="220"/>
      <c r="G1201" s="220"/>
      <c r="H1201" s="220"/>
      <c r="I1201" s="220"/>
      <c r="J1201" s="220"/>
      <c r="K1201" s="220"/>
      <c r="M1201" s="208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</row>
    <row r="1202" spans="1:49" s="207" customFormat="1" x14ac:dyDescent="0.25">
      <c r="A1202" s="47"/>
      <c r="B1202" s="47"/>
      <c r="C1202" s="47"/>
      <c r="D1202" s="208"/>
      <c r="E1202" s="220"/>
      <c r="F1202" s="220"/>
      <c r="G1202" s="220"/>
      <c r="H1202" s="220"/>
      <c r="I1202" s="220"/>
      <c r="J1202" s="220"/>
      <c r="K1202" s="220"/>
      <c r="M1202" s="208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</row>
    <row r="1203" spans="1:49" s="207" customFormat="1" x14ac:dyDescent="0.25">
      <c r="A1203" s="47"/>
      <c r="B1203" s="47"/>
      <c r="C1203" s="47"/>
      <c r="D1203" s="208"/>
      <c r="E1203" s="220"/>
      <c r="F1203" s="220"/>
      <c r="G1203" s="220"/>
      <c r="H1203" s="220"/>
      <c r="I1203" s="220"/>
      <c r="J1203" s="220"/>
      <c r="K1203" s="220"/>
      <c r="M1203" s="208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</row>
    <row r="1204" spans="1:49" s="207" customFormat="1" x14ac:dyDescent="0.25">
      <c r="A1204" s="47"/>
      <c r="B1204" s="47"/>
      <c r="C1204" s="47"/>
      <c r="D1204" s="208"/>
      <c r="E1204" s="220"/>
      <c r="F1204" s="220"/>
      <c r="G1204" s="220"/>
      <c r="H1204" s="220"/>
      <c r="I1204" s="220"/>
      <c r="J1204" s="220"/>
      <c r="K1204" s="220"/>
      <c r="M1204" s="208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</row>
    <row r="1205" spans="1:49" s="207" customFormat="1" x14ac:dyDescent="0.25">
      <c r="A1205" s="47"/>
      <c r="B1205" s="47"/>
      <c r="C1205" s="47"/>
      <c r="D1205" s="208"/>
      <c r="E1205" s="220"/>
      <c r="F1205" s="220"/>
      <c r="G1205" s="220"/>
      <c r="H1205" s="220"/>
      <c r="I1205" s="220"/>
      <c r="J1205" s="220"/>
      <c r="K1205" s="220"/>
      <c r="M1205" s="208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</row>
    <row r="1206" spans="1:49" s="207" customFormat="1" x14ac:dyDescent="0.25">
      <c r="A1206" s="47"/>
      <c r="B1206" s="47"/>
      <c r="C1206" s="47"/>
      <c r="D1206" s="208"/>
      <c r="E1206" s="220"/>
      <c r="F1206" s="220"/>
      <c r="G1206" s="220"/>
      <c r="H1206" s="220"/>
      <c r="I1206" s="220"/>
      <c r="J1206" s="220"/>
      <c r="K1206" s="220"/>
      <c r="M1206" s="208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</row>
    <row r="1207" spans="1:49" s="207" customFormat="1" x14ac:dyDescent="0.25">
      <c r="A1207" s="47"/>
      <c r="B1207" s="47"/>
      <c r="C1207" s="47"/>
      <c r="D1207" s="208"/>
      <c r="E1207" s="220"/>
      <c r="F1207" s="220"/>
      <c r="G1207" s="220"/>
      <c r="H1207" s="220"/>
      <c r="I1207" s="220"/>
      <c r="J1207" s="220"/>
      <c r="K1207" s="220"/>
      <c r="M1207" s="208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</row>
    <row r="1208" spans="1:49" s="207" customFormat="1" x14ac:dyDescent="0.25">
      <c r="A1208" s="47"/>
      <c r="B1208" s="47"/>
      <c r="C1208" s="47"/>
      <c r="D1208" s="208"/>
      <c r="E1208" s="220"/>
      <c r="F1208" s="220"/>
      <c r="G1208" s="220"/>
      <c r="H1208" s="220"/>
      <c r="I1208" s="220"/>
      <c r="J1208" s="220"/>
      <c r="K1208" s="220"/>
      <c r="M1208" s="208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</row>
    <row r="1209" spans="1:49" s="207" customFormat="1" x14ac:dyDescent="0.25">
      <c r="A1209" s="47"/>
      <c r="B1209" s="47"/>
      <c r="C1209" s="47"/>
      <c r="D1209" s="208"/>
      <c r="E1209" s="220"/>
      <c r="F1209" s="220"/>
      <c r="G1209" s="220"/>
      <c r="H1209" s="220"/>
      <c r="I1209" s="220"/>
      <c r="J1209" s="220"/>
      <c r="K1209" s="220"/>
      <c r="M1209" s="208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</row>
    <row r="1210" spans="1:49" s="207" customFormat="1" x14ac:dyDescent="0.25">
      <c r="A1210" s="47"/>
      <c r="B1210" s="47"/>
      <c r="C1210" s="47"/>
      <c r="D1210" s="208"/>
      <c r="E1210" s="220"/>
      <c r="F1210" s="220"/>
      <c r="G1210" s="220"/>
      <c r="H1210" s="220"/>
      <c r="I1210" s="220"/>
      <c r="J1210" s="220"/>
      <c r="K1210" s="220"/>
      <c r="M1210" s="208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</row>
    <row r="1211" spans="1:49" s="207" customFormat="1" x14ac:dyDescent="0.25">
      <c r="A1211" s="47"/>
      <c r="B1211" s="47"/>
      <c r="C1211" s="47"/>
      <c r="D1211" s="208"/>
      <c r="E1211" s="220"/>
      <c r="F1211" s="220"/>
      <c r="G1211" s="220"/>
      <c r="H1211" s="220"/>
      <c r="I1211" s="220"/>
      <c r="J1211" s="220"/>
      <c r="K1211" s="220"/>
      <c r="M1211" s="208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</row>
    <row r="1212" spans="1:49" s="207" customFormat="1" x14ac:dyDescent="0.25">
      <c r="A1212" s="47"/>
      <c r="B1212" s="47"/>
      <c r="C1212" s="47"/>
      <c r="D1212" s="208"/>
      <c r="E1212" s="220"/>
      <c r="F1212" s="220"/>
      <c r="G1212" s="220"/>
      <c r="H1212" s="220"/>
      <c r="I1212" s="220"/>
      <c r="J1212" s="220"/>
      <c r="K1212" s="220"/>
      <c r="M1212" s="208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</row>
    <row r="1213" spans="1:49" s="207" customFormat="1" x14ac:dyDescent="0.25">
      <c r="A1213" s="47"/>
      <c r="B1213" s="47"/>
      <c r="C1213" s="47"/>
      <c r="D1213" s="208"/>
      <c r="E1213" s="220"/>
      <c r="F1213" s="220"/>
      <c r="G1213" s="220"/>
      <c r="H1213" s="220"/>
      <c r="I1213" s="220"/>
      <c r="J1213" s="220"/>
      <c r="K1213" s="220"/>
      <c r="M1213" s="208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</row>
    <row r="1214" spans="1:49" s="207" customFormat="1" x14ac:dyDescent="0.25">
      <c r="A1214" s="47"/>
      <c r="B1214" s="47"/>
      <c r="C1214" s="47"/>
      <c r="D1214" s="208"/>
      <c r="E1214" s="220"/>
      <c r="F1214" s="220"/>
      <c r="G1214" s="220"/>
      <c r="H1214" s="220"/>
      <c r="I1214" s="220"/>
      <c r="J1214" s="220"/>
      <c r="K1214" s="220"/>
      <c r="M1214" s="208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</row>
    <row r="1215" spans="1:49" s="207" customFormat="1" x14ac:dyDescent="0.25">
      <c r="A1215" s="47"/>
      <c r="B1215" s="47"/>
      <c r="C1215" s="47"/>
      <c r="D1215" s="208"/>
      <c r="E1215" s="220"/>
      <c r="F1215" s="220"/>
      <c r="G1215" s="220"/>
      <c r="H1215" s="220"/>
      <c r="I1215" s="220"/>
      <c r="J1215" s="220"/>
      <c r="K1215" s="220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</row>
    <row r="1216" spans="1:49" s="207" customFormat="1" x14ac:dyDescent="0.25">
      <c r="A1216" s="47"/>
      <c r="B1216" s="47"/>
      <c r="C1216" s="47"/>
      <c r="D1216" s="208"/>
      <c r="E1216" s="220"/>
      <c r="F1216" s="220"/>
      <c r="G1216" s="220"/>
      <c r="H1216" s="220"/>
      <c r="I1216" s="220"/>
      <c r="J1216" s="220"/>
      <c r="K1216" s="220"/>
      <c r="M1216" s="208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</row>
    <row r="1217" spans="1:49" s="207" customFormat="1" x14ac:dyDescent="0.25">
      <c r="A1217" s="47"/>
      <c r="B1217" s="47"/>
      <c r="C1217" s="47"/>
      <c r="D1217" s="208"/>
      <c r="E1217" s="220"/>
      <c r="F1217" s="220"/>
      <c r="G1217" s="220"/>
      <c r="H1217" s="220"/>
      <c r="I1217" s="220"/>
      <c r="J1217" s="220"/>
      <c r="K1217" s="220"/>
      <c r="M1217" s="208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</row>
    <row r="1218" spans="1:49" s="207" customFormat="1" x14ac:dyDescent="0.25">
      <c r="A1218" s="47"/>
      <c r="B1218" s="47"/>
      <c r="C1218" s="47"/>
      <c r="D1218" s="208"/>
      <c r="E1218" s="220"/>
      <c r="F1218" s="220"/>
      <c r="G1218" s="220"/>
      <c r="H1218" s="220"/>
      <c r="I1218" s="220"/>
      <c r="J1218" s="220"/>
      <c r="K1218" s="220"/>
      <c r="M1218" s="208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</row>
    <row r="1219" spans="1:49" s="207" customFormat="1" x14ac:dyDescent="0.25">
      <c r="A1219" s="47"/>
      <c r="B1219" s="47"/>
      <c r="C1219" s="47"/>
      <c r="D1219" s="208"/>
      <c r="E1219" s="220"/>
      <c r="F1219" s="220"/>
      <c r="G1219" s="220"/>
      <c r="H1219" s="220"/>
      <c r="I1219" s="220"/>
      <c r="J1219" s="220"/>
      <c r="K1219" s="220"/>
      <c r="M1219" s="208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</row>
    <row r="1220" spans="1:49" s="207" customFormat="1" x14ac:dyDescent="0.25">
      <c r="A1220" s="47"/>
      <c r="B1220" s="47"/>
      <c r="C1220" s="47"/>
      <c r="D1220" s="208"/>
      <c r="E1220" s="220"/>
      <c r="F1220" s="220"/>
      <c r="G1220" s="220"/>
      <c r="H1220" s="220"/>
      <c r="I1220" s="220"/>
      <c r="J1220" s="220"/>
      <c r="K1220" s="220"/>
      <c r="M1220" s="208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</row>
    <row r="1221" spans="1:49" s="207" customFormat="1" x14ac:dyDescent="0.25">
      <c r="A1221" s="47"/>
      <c r="B1221" s="47"/>
      <c r="C1221" s="47"/>
      <c r="D1221" s="208"/>
      <c r="E1221" s="220"/>
      <c r="F1221" s="220"/>
      <c r="G1221" s="220"/>
      <c r="H1221" s="220"/>
      <c r="I1221" s="220"/>
      <c r="J1221" s="220"/>
      <c r="K1221" s="220"/>
      <c r="M1221" s="208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</row>
    <row r="1222" spans="1:49" s="207" customFormat="1" x14ac:dyDescent="0.25">
      <c r="A1222" s="47"/>
      <c r="B1222" s="47"/>
      <c r="C1222" s="47"/>
      <c r="D1222" s="208"/>
      <c r="E1222" s="220"/>
      <c r="F1222" s="220"/>
      <c r="G1222" s="220"/>
      <c r="H1222" s="220"/>
      <c r="I1222" s="220"/>
      <c r="J1222" s="220"/>
      <c r="K1222" s="220"/>
      <c r="M1222" s="208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</row>
    <row r="1223" spans="1:49" s="207" customFormat="1" x14ac:dyDescent="0.25">
      <c r="A1223" s="47"/>
      <c r="B1223" s="47"/>
      <c r="C1223" s="47"/>
      <c r="D1223" s="208"/>
      <c r="E1223" s="220"/>
      <c r="F1223" s="220"/>
      <c r="G1223" s="220"/>
      <c r="H1223" s="220"/>
      <c r="I1223" s="220"/>
      <c r="J1223" s="220"/>
      <c r="K1223" s="220"/>
      <c r="M1223" s="208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</row>
    <row r="1224" spans="1:49" s="207" customFormat="1" x14ac:dyDescent="0.25">
      <c r="A1224" s="47"/>
      <c r="B1224" s="47"/>
      <c r="C1224" s="47"/>
      <c r="D1224" s="208"/>
      <c r="E1224" s="220"/>
      <c r="F1224" s="220"/>
      <c r="G1224" s="220"/>
      <c r="H1224" s="220"/>
      <c r="I1224" s="220"/>
      <c r="J1224" s="220"/>
      <c r="K1224" s="220"/>
      <c r="M1224" s="208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</row>
    <row r="1225" spans="1:49" s="207" customFormat="1" x14ac:dyDescent="0.25">
      <c r="A1225" s="47"/>
      <c r="B1225" s="47"/>
      <c r="C1225" s="47"/>
      <c r="D1225" s="208"/>
      <c r="E1225" s="220"/>
      <c r="F1225" s="220"/>
      <c r="G1225" s="220"/>
      <c r="H1225" s="220"/>
      <c r="I1225" s="220"/>
      <c r="J1225" s="220"/>
      <c r="K1225" s="220"/>
      <c r="M1225" s="208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</row>
    <row r="1226" spans="1:49" s="207" customFormat="1" x14ac:dyDescent="0.25">
      <c r="A1226" s="47"/>
      <c r="B1226" s="47"/>
      <c r="C1226" s="47"/>
      <c r="D1226" s="208"/>
      <c r="E1226" s="220"/>
      <c r="F1226" s="220"/>
      <c r="G1226" s="220"/>
      <c r="H1226" s="220"/>
      <c r="I1226" s="220"/>
      <c r="J1226" s="220"/>
      <c r="K1226" s="220"/>
      <c r="M1226" s="208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</row>
    <row r="1227" spans="1:49" s="207" customFormat="1" x14ac:dyDescent="0.25">
      <c r="A1227" s="47"/>
      <c r="B1227" s="47"/>
      <c r="C1227" s="47"/>
      <c r="D1227" s="208"/>
      <c r="E1227" s="220"/>
      <c r="F1227" s="220"/>
      <c r="G1227" s="220"/>
      <c r="H1227" s="220"/>
      <c r="I1227" s="220"/>
      <c r="J1227" s="220"/>
      <c r="K1227" s="220"/>
      <c r="M1227" s="208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</row>
    <row r="1228" spans="1:49" s="207" customFormat="1" x14ac:dyDescent="0.25">
      <c r="A1228" s="47"/>
      <c r="B1228" s="47"/>
      <c r="C1228" s="47"/>
      <c r="D1228" s="208"/>
      <c r="E1228" s="220"/>
      <c r="F1228" s="220"/>
      <c r="G1228" s="220"/>
      <c r="H1228" s="220"/>
      <c r="I1228" s="220"/>
      <c r="J1228" s="220"/>
      <c r="K1228" s="220"/>
      <c r="M1228" s="208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</row>
    <row r="1229" spans="1:49" s="207" customFormat="1" x14ac:dyDescent="0.25">
      <c r="A1229" s="47"/>
      <c r="B1229" s="47"/>
      <c r="C1229" s="47"/>
      <c r="D1229" s="208"/>
      <c r="E1229" s="220"/>
      <c r="F1229" s="220"/>
      <c r="G1229" s="220"/>
      <c r="H1229" s="220"/>
      <c r="I1229" s="220"/>
      <c r="J1229" s="220"/>
      <c r="K1229" s="220"/>
      <c r="M1229" s="208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</row>
    <row r="1230" spans="1:49" s="207" customFormat="1" x14ac:dyDescent="0.25">
      <c r="A1230" s="47"/>
      <c r="B1230" s="47"/>
      <c r="C1230" s="47"/>
      <c r="D1230" s="208"/>
      <c r="E1230" s="220"/>
      <c r="F1230" s="220"/>
      <c r="G1230" s="220"/>
      <c r="H1230" s="220"/>
      <c r="I1230" s="220"/>
      <c r="J1230" s="220"/>
      <c r="K1230" s="220"/>
      <c r="M1230" s="208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</row>
    <row r="1231" spans="1:49" s="207" customFormat="1" x14ac:dyDescent="0.25">
      <c r="A1231" s="47"/>
      <c r="B1231" s="47"/>
      <c r="C1231" s="47"/>
      <c r="D1231" s="208"/>
      <c r="E1231" s="220"/>
      <c r="F1231" s="220"/>
      <c r="G1231" s="220"/>
      <c r="H1231" s="220"/>
      <c r="I1231" s="220"/>
      <c r="J1231" s="220"/>
      <c r="K1231" s="220"/>
      <c r="M1231" s="208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</row>
    <row r="1232" spans="1:49" s="207" customFormat="1" x14ac:dyDescent="0.25">
      <c r="A1232" s="47"/>
      <c r="B1232" s="47"/>
      <c r="C1232" s="47"/>
      <c r="D1232" s="208"/>
      <c r="E1232" s="220"/>
      <c r="F1232" s="220"/>
      <c r="G1232" s="220"/>
      <c r="H1232" s="220"/>
      <c r="I1232" s="220"/>
      <c r="J1232" s="220"/>
      <c r="K1232" s="220"/>
      <c r="M1232" s="208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</row>
    <row r="1233" spans="1:49" s="207" customFormat="1" x14ac:dyDescent="0.25">
      <c r="A1233" s="47"/>
      <c r="B1233" s="47"/>
      <c r="C1233" s="47"/>
      <c r="D1233" s="208"/>
      <c r="E1233" s="220"/>
      <c r="F1233" s="220"/>
      <c r="G1233" s="220"/>
      <c r="H1233" s="220"/>
      <c r="I1233" s="220"/>
      <c r="J1233" s="220"/>
      <c r="K1233" s="220"/>
      <c r="M1233" s="208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</row>
    <row r="1234" spans="1:49" s="207" customFormat="1" x14ac:dyDescent="0.25">
      <c r="A1234" s="47"/>
      <c r="B1234" s="47"/>
      <c r="C1234" s="47"/>
      <c r="D1234" s="208"/>
      <c r="E1234" s="220"/>
      <c r="F1234" s="220"/>
      <c r="G1234" s="220"/>
      <c r="H1234" s="220"/>
      <c r="I1234" s="220"/>
      <c r="J1234" s="220"/>
      <c r="K1234" s="220"/>
      <c r="M1234" s="208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</row>
    <row r="1235" spans="1:49" s="207" customFormat="1" x14ac:dyDescent="0.25">
      <c r="A1235" s="47"/>
      <c r="B1235" s="47"/>
      <c r="C1235" s="47"/>
      <c r="D1235" s="208"/>
      <c r="E1235" s="220"/>
      <c r="F1235" s="220"/>
      <c r="G1235" s="220"/>
      <c r="H1235" s="220"/>
      <c r="I1235" s="220"/>
      <c r="J1235" s="220"/>
      <c r="K1235" s="220"/>
      <c r="M1235" s="208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</row>
    <row r="1236" spans="1:49" s="207" customFormat="1" x14ac:dyDescent="0.25">
      <c r="A1236" s="47"/>
      <c r="B1236" s="47"/>
      <c r="C1236" s="47"/>
      <c r="D1236" s="208"/>
      <c r="E1236" s="220"/>
      <c r="F1236" s="220"/>
      <c r="G1236" s="220"/>
      <c r="H1236" s="220"/>
      <c r="I1236" s="220"/>
      <c r="J1236" s="220"/>
      <c r="K1236" s="220"/>
      <c r="M1236" s="208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</row>
    <row r="1237" spans="1:49" s="207" customFormat="1" x14ac:dyDescent="0.25">
      <c r="A1237" s="47"/>
      <c r="B1237" s="47"/>
      <c r="C1237" s="47"/>
      <c r="D1237" s="208"/>
      <c r="E1237" s="220"/>
      <c r="F1237" s="220"/>
      <c r="G1237" s="220"/>
      <c r="H1237" s="220"/>
      <c r="I1237" s="220"/>
      <c r="J1237" s="220"/>
      <c r="K1237" s="220"/>
      <c r="M1237" s="208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</row>
    <row r="1238" spans="1:49" s="207" customFormat="1" x14ac:dyDescent="0.25">
      <c r="A1238" s="47"/>
      <c r="B1238" s="47"/>
      <c r="C1238" s="47"/>
      <c r="D1238" s="208"/>
      <c r="E1238" s="220"/>
      <c r="F1238" s="220"/>
      <c r="G1238" s="220"/>
      <c r="H1238" s="220"/>
      <c r="I1238" s="220"/>
      <c r="J1238" s="220"/>
      <c r="K1238" s="220"/>
      <c r="M1238" s="208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</row>
    <row r="1239" spans="1:49" s="207" customFormat="1" x14ac:dyDescent="0.25">
      <c r="A1239" s="47"/>
      <c r="B1239" s="47"/>
      <c r="C1239" s="47"/>
      <c r="D1239" s="208"/>
      <c r="E1239" s="220"/>
      <c r="F1239" s="220"/>
      <c r="G1239" s="220"/>
      <c r="H1239" s="220"/>
      <c r="I1239" s="220"/>
      <c r="J1239" s="220"/>
      <c r="K1239" s="220"/>
      <c r="M1239" s="208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</row>
    <row r="1240" spans="1:49" s="207" customFormat="1" x14ac:dyDescent="0.25">
      <c r="A1240" s="47"/>
      <c r="B1240" s="47"/>
      <c r="C1240" s="47"/>
      <c r="D1240" s="208"/>
      <c r="E1240" s="220"/>
      <c r="F1240" s="220"/>
      <c r="G1240" s="220"/>
      <c r="H1240" s="220"/>
      <c r="I1240" s="220"/>
      <c r="J1240" s="220"/>
      <c r="K1240" s="220"/>
      <c r="M1240" s="208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</row>
    <row r="1241" spans="1:49" s="207" customFormat="1" x14ac:dyDescent="0.25">
      <c r="A1241" s="47"/>
      <c r="B1241" s="47"/>
      <c r="C1241" s="47"/>
      <c r="D1241" s="208"/>
      <c r="E1241" s="220"/>
      <c r="F1241" s="220"/>
      <c r="G1241" s="220"/>
      <c r="H1241" s="220"/>
      <c r="I1241" s="220"/>
      <c r="J1241" s="220"/>
      <c r="K1241" s="220"/>
      <c r="M1241" s="208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</row>
    <row r="1242" spans="1:49" s="207" customFormat="1" x14ac:dyDescent="0.25">
      <c r="A1242" s="47"/>
      <c r="B1242" s="47"/>
      <c r="C1242" s="47"/>
      <c r="D1242" s="208"/>
      <c r="E1242" s="220"/>
      <c r="F1242" s="220"/>
      <c r="G1242" s="220"/>
      <c r="H1242" s="220"/>
      <c r="I1242" s="220"/>
      <c r="J1242" s="220"/>
      <c r="K1242" s="220"/>
      <c r="M1242" s="208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</row>
    <row r="1243" spans="1:49" s="207" customFormat="1" x14ac:dyDescent="0.25">
      <c r="A1243" s="47"/>
      <c r="B1243" s="47"/>
      <c r="C1243" s="47"/>
      <c r="D1243" s="208"/>
      <c r="E1243" s="220"/>
      <c r="F1243" s="220"/>
      <c r="G1243" s="220"/>
      <c r="H1243" s="220"/>
      <c r="I1243" s="220"/>
      <c r="J1243" s="220"/>
      <c r="K1243" s="220"/>
      <c r="M1243" s="208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</row>
    <row r="1244" spans="1:49" s="207" customFormat="1" x14ac:dyDescent="0.25">
      <c r="A1244" s="47"/>
      <c r="B1244" s="47"/>
      <c r="C1244" s="47"/>
      <c r="D1244" s="208"/>
      <c r="E1244" s="220"/>
      <c r="F1244" s="220"/>
      <c r="G1244" s="220"/>
      <c r="H1244" s="220"/>
      <c r="I1244" s="220"/>
      <c r="J1244" s="220"/>
      <c r="K1244" s="220"/>
      <c r="M1244" s="208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</row>
    <row r="1245" spans="1:49" s="207" customFormat="1" x14ac:dyDescent="0.25">
      <c r="A1245" s="47"/>
      <c r="B1245" s="47"/>
      <c r="C1245" s="47"/>
      <c r="D1245" s="208"/>
      <c r="E1245" s="220"/>
      <c r="F1245" s="220"/>
      <c r="G1245" s="220"/>
      <c r="H1245" s="220"/>
      <c r="I1245" s="220"/>
      <c r="J1245" s="220"/>
      <c r="K1245" s="220"/>
      <c r="M1245" s="208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</row>
    <row r="1246" spans="1:49" s="207" customFormat="1" x14ac:dyDescent="0.25">
      <c r="A1246" s="47"/>
      <c r="B1246" s="47"/>
      <c r="C1246" s="47"/>
      <c r="D1246" s="208"/>
      <c r="E1246" s="220"/>
      <c r="F1246" s="220"/>
      <c r="G1246" s="220"/>
      <c r="H1246" s="220"/>
      <c r="I1246" s="220"/>
      <c r="J1246" s="220"/>
      <c r="K1246" s="220"/>
      <c r="M1246" s="208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</row>
    <row r="1247" spans="1:49" s="207" customFormat="1" x14ac:dyDescent="0.25">
      <c r="A1247" s="47"/>
      <c r="B1247" s="47"/>
      <c r="C1247" s="47"/>
      <c r="D1247" s="208"/>
      <c r="E1247" s="220"/>
      <c r="F1247" s="220"/>
      <c r="G1247" s="220"/>
      <c r="H1247" s="220"/>
      <c r="I1247" s="220"/>
      <c r="J1247" s="220"/>
      <c r="K1247" s="220"/>
      <c r="M1247" s="208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</row>
    <row r="1248" spans="1:49" s="207" customFormat="1" x14ac:dyDescent="0.25">
      <c r="A1248" s="47"/>
      <c r="B1248" s="47"/>
      <c r="C1248" s="47"/>
      <c r="D1248" s="208"/>
      <c r="E1248" s="220"/>
      <c r="F1248" s="220"/>
      <c r="G1248" s="220"/>
      <c r="H1248" s="220"/>
      <c r="I1248" s="220"/>
      <c r="J1248" s="220"/>
      <c r="K1248" s="220"/>
      <c r="M1248" s="208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</row>
    <row r="1249" spans="1:49" s="207" customFormat="1" x14ac:dyDescent="0.25">
      <c r="A1249" s="47"/>
      <c r="B1249" s="47"/>
      <c r="C1249" s="47"/>
      <c r="D1249" s="208"/>
      <c r="E1249" s="220"/>
      <c r="F1249" s="220"/>
      <c r="G1249" s="220"/>
      <c r="H1249" s="220"/>
      <c r="I1249" s="220"/>
      <c r="J1249" s="220"/>
      <c r="K1249" s="220"/>
      <c r="M1249" s="208"/>
      <c r="N1249" s="208"/>
      <c r="O1249" s="208"/>
      <c r="P1249" s="208"/>
      <c r="Q1249" s="208"/>
      <c r="R1249" s="208"/>
      <c r="S1249" s="208"/>
      <c r="T1249" s="208"/>
      <c r="U1249" s="208"/>
      <c r="V1249" s="208"/>
      <c r="W1249" s="208"/>
      <c r="X1249" s="208"/>
      <c r="Y1249" s="208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</row>
    <row r="1250" spans="1:49" s="207" customFormat="1" x14ac:dyDescent="0.25">
      <c r="A1250" s="47"/>
      <c r="B1250" s="47"/>
      <c r="C1250" s="47"/>
      <c r="D1250" s="208"/>
      <c r="E1250" s="220"/>
      <c r="F1250" s="220"/>
      <c r="G1250" s="220"/>
      <c r="H1250" s="220"/>
      <c r="I1250" s="220"/>
      <c r="J1250" s="220"/>
      <c r="K1250" s="220"/>
      <c r="M1250" s="208"/>
      <c r="N1250" s="208"/>
      <c r="O1250" s="208"/>
      <c r="P1250" s="208"/>
      <c r="Q1250" s="208"/>
      <c r="R1250" s="208"/>
      <c r="S1250" s="208"/>
      <c r="T1250" s="208"/>
      <c r="U1250" s="208"/>
      <c r="V1250" s="208"/>
      <c r="W1250" s="208"/>
      <c r="X1250" s="208"/>
      <c r="Y1250" s="208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</row>
    <row r="1251" spans="1:49" s="207" customFormat="1" x14ac:dyDescent="0.25">
      <c r="A1251" s="47"/>
      <c r="B1251" s="47"/>
      <c r="C1251" s="47"/>
      <c r="D1251" s="208"/>
      <c r="E1251" s="220"/>
      <c r="F1251" s="220"/>
      <c r="G1251" s="220"/>
      <c r="H1251" s="220"/>
      <c r="I1251" s="220"/>
      <c r="J1251" s="220"/>
      <c r="K1251" s="220"/>
      <c r="M1251" s="208"/>
      <c r="N1251" s="208"/>
      <c r="O1251" s="208"/>
      <c r="P1251" s="208"/>
      <c r="Q1251" s="208"/>
      <c r="R1251" s="208"/>
      <c r="S1251" s="208"/>
      <c r="T1251" s="208"/>
      <c r="U1251" s="208"/>
      <c r="V1251" s="208"/>
      <c r="W1251" s="208"/>
      <c r="X1251" s="208"/>
      <c r="Y1251" s="208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</row>
    <row r="1252" spans="1:49" s="207" customFormat="1" x14ac:dyDescent="0.25">
      <c r="A1252" s="47"/>
      <c r="B1252" s="47"/>
      <c r="C1252" s="47"/>
      <c r="D1252" s="208"/>
      <c r="E1252" s="220"/>
      <c r="F1252" s="220"/>
      <c r="G1252" s="220"/>
      <c r="H1252" s="220"/>
      <c r="I1252" s="220"/>
      <c r="J1252" s="220"/>
      <c r="K1252" s="220"/>
      <c r="M1252" s="208"/>
      <c r="N1252" s="208"/>
      <c r="O1252" s="208"/>
      <c r="P1252" s="208"/>
      <c r="Q1252" s="208"/>
      <c r="R1252" s="208"/>
      <c r="S1252" s="208"/>
      <c r="T1252" s="208"/>
      <c r="U1252" s="208"/>
      <c r="V1252" s="208"/>
      <c r="W1252" s="208"/>
      <c r="X1252" s="208"/>
      <c r="Y1252" s="208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</row>
    <row r="1253" spans="1:49" s="207" customFormat="1" x14ac:dyDescent="0.25">
      <c r="A1253" s="47"/>
      <c r="B1253" s="47"/>
      <c r="C1253" s="47"/>
      <c r="D1253" s="208"/>
      <c r="E1253" s="220"/>
      <c r="F1253" s="220"/>
      <c r="G1253" s="220"/>
      <c r="H1253" s="220"/>
      <c r="I1253" s="220"/>
      <c r="J1253" s="220"/>
      <c r="K1253" s="220"/>
      <c r="M1253" s="208"/>
      <c r="N1253" s="208"/>
      <c r="O1253" s="208"/>
      <c r="P1253" s="208"/>
      <c r="Q1253" s="208"/>
      <c r="R1253" s="208"/>
      <c r="S1253" s="208"/>
      <c r="T1253" s="208"/>
      <c r="U1253" s="208"/>
      <c r="V1253" s="208"/>
      <c r="W1253" s="208"/>
      <c r="X1253" s="208"/>
      <c r="Y1253" s="208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</row>
    <row r="1254" spans="1:49" s="207" customFormat="1" x14ac:dyDescent="0.25">
      <c r="A1254" s="47"/>
      <c r="B1254" s="47"/>
      <c r="C1254" s="47"/>
      <c r="D1254" s="208"/>
      <c r="E1254" s="220"/>
      <c r="F1254" s="220"/>
      <c r="G1254" s="220"/>
      <c r="H1254" s="220"/>
      <c r="I1254" s="220"/>
      <c r="J1254" s="220"/>
      <c r="K1254" s="220"/>
      <c r="M1254" s="208"/>
      <c r="N1254" s="208"/>
      <c r="O1254" s="208"/>
      <c r="P1254" s="208"/>
      <c r="Q1254" s="208"/>
      <c r="R1254" s="208"/>
      <c r="S1254" s="208"/>
      <c r="T1254" s="208"/>
      <c r="U1254" s="208"/>
      <c r="V1254" s="208"/>
      <c r="W1254" s="208"/>
      <c r="X1254" s="208"/>
      <c r="Y1254" s="208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</row>
    <row r="1255" spans="1:49" s="207" customFormat="1" x14ac:dyDescent="0.25">
      <c r="A1255" s="47"/>
      <c r="B1255" s="47"/>
      <c r="C1255" s="47"/>
      <c r="D1255" s="208"/>
      <c r="E1255" s="220"/>
      <c r="F1255" s="220"/>
      <c r="G1255" s="220"/>
      <c r="H1255" s="220"/>
      <c r="I1255" s="220"/>
      <c r="J1255" s="220"/>
      <c r="K1255" s="220"/>
      <c r="M1255" s="208"/>
      <c r="N1255" s="208"/>
      <c r="O1255" s="208"/>
      <c r="P1255" s="208"/>
      <c r="Q1255" s="208"/>
      <c r="R1255" s="208"/>
      <c r="S1255" s="208"/>
      <c r="T1255" s="208"/>
      <c r="U1255" s="208"/>
      <c r="V1255" s="208"/>
      <c r="W1255" s="208"/>
      <c r="X1255" s="208"/>
      <c r="Y1255" s="208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</row>
    <row r="1256" spans="1:49" s="207" customFormat="1" x14ac:dyDescent="0.25">
      <c r="A1256" s="47"/>
      <c r="B1256" s="47"/>
      <c r="C1256" s="47"/>
      <c r="D1256" s="208"/>
      <c r="E1256" s="220"/>
      <c r="F1256" s="220"/>
      <c r="G1256" s="220"/>
      <c r="H1256" s="220"/>
      <c r="I1256" s="220"/>
      <c r="J1256" s="220"/>
      <c r="K1256" s="220"/>
      <c r="M1256" s="208"/>
      <c r="N1256" s="208"/>
      <c r="O1256" s="208"/>
      <c r="P1256" s="208"/>
      <c r="Q1256" s="208"/>
      <c r="R1256" s="208"/>
      <c r="S1256" s="208"/>
      <c r="T1256" s="208"/>
      <c r="U1256" s="208"/>
      <c r="V1256" s="208"/>
      <c r="W1256" s="208"/>
      <c r="X1256" s="208"/>
      <c r="Y1256" s="208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</row>
    <row r="1257" spans="1:49" s="207" customFormat="1" x14ac:dyDescent="0.25">
      <c r="A1257" s="47"/>
      <c r="B1257" s="47"/>
      <c r="C1257" s="47"/>
      <c r="D1257" s="208"/>
      <c r="E1257" s="220"/>
      <c r="F1257" s="220"/>
      <c r="G1257" s="220"/>
      <c r="H1257" s="220"/>
      <c r="I1257" s="220"/>
      <c r="J1257" s="220"/>
      <c r="K1257" s="220"/>
      <c r="M1257" s="208"/>
      <c r="N1257" s="208"/>
      <c r="O1257" s="208"/>
      <c r="P1257" s="208"/>
      <c r="Q1257" s="208"/>
      <c r="R1257" s="208"/>
      <c r="S1257" s="208"/>
      <c r="T1257" s="208"/>
      <c r="U1257" s="208"/>
      <c r="V1257" s="208"/>
      <c r="W1257" s="208"/>
      <c r="X1257" s="208"/>
      <c r="Y1257" s="208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</row>
    <row r="1258" spans="1:49" s="207" customFormat="1" x14ac:dyDescent="0.25">
      <c r="A1258" s="47"/>
      <c r="B1258" s="47"/>
      <c r="C1258" s="47"/>
      <c r="D1258" s="208"/>
      <c r="E1258" s="220"/>
      <c r="F1258" s="220"/>
      <c r="G1258" s="220"/>
      <c r="H1258" s="220"/>
      <c r="I1258" s="220"/>
      <c r="J1258" s="220"/>
      <c r="K1258" s="220"/>
      <c r="M1258" s="208"/>
      <c r="N1258" s="208"/>
      <c r="O1258" s="208"/>
      <c r="P1258" s="208"/>
      <c r="Q1258" s="208"/>
      <c r="R1258" s="208"/>
      <c r="S1258" s="208"/>
      <c r="T1258" s="208"/>
      <c r="U1258" s="208"/>
      <c r="V1258" s="208"/>
      <c r="W1258" s="208"/>
      <c r="X1258" s="208"/>
      <c r="Y1258" s="208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</row>
    <row r="1259" spans="1:49" s="207" customFormat="1" x14ac:dyDescent="0.25">
      <c r="A1259" s="47"/>
      <c r="B1259" s="47"/>
      <c r="C1259" s="47"/>
      <c r="D1259" s="208"/>
      <c r="E1259" s="220"/>
      <c r="F1259" s="220"/>
      <c r="G1259" s="220"/>
      <c r="H1259" s="220"/>
      <c r="I1259" s="220"/>
      <c r="J1259" s="220"/>
      <c r="K1259" s="220"/>
      <c r="M1259" s="208"/>
      <c r="N1259" s="208"/>
      <c r="O1259" s="208"/>
      <c r="P1259" s="208"/>
      <c r="Q1259" s="208"/>
      <c r="R1259" s="208"/>
      <c r="S1259" s="208"/>
      <c r="T1259" s="208"/>
      <c r="U1259" s="208"/>
      <c r="V1259" s="208"/>
      <c r="W1259" s="208"/>
      <c r="X1259" s="208"/>
      <c r="Y1259" s="208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</row>
    <row r="1260" spans="1:49" s="207" customFormat="1" x14ac:dyDescent="0.25">
      <c r="A1260" s="47"/>
      <c r="B1260" s="47"/>
      <c r="C1260" s="47"/>
      <c r="D1260" s="208"/>
      <c r="E1260" s="220"/>
      <c r="F1260" s="220"/>
      <c r="G1260" s="220"/>
      <c r="H1260" s="220"/>
      <c r="I1260" s="220"/>
      <c r="J1260" s="220"/>
      <c r="K1260" s="220"/>
      <c r="M1260" s="208"/>
      <c r="N1260" s="208"/>
      <c r="O1260" s="208"/>
      <c r="P1260" s="208"/>
      <c r="Q1260" s="208"/>
      <c r="R1260" s="208"/>
      <c r="S1260" s="208"/>
      <c r="T1260" s="208"/>
      <c r="U1260" s="208"/>
      <c r="V1260" s="208"/>
      <c r="W1260" s="208"/>
      <c r="X1260" s="208"/>
      <c r="Y1260" s="208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</row>
    <row r="1261" spans="1:49" s="207" customFormat="1" x14ac:dyDescent="0.25">
      <c r="A1261" s="47"/>
      <c r="B1261" s="47"/>
      <c r="C1261" s="47"/>
      <c r="D1261" s="208"/>
      <c r="E1261" s="220"/>
      <c r="F1261" s="220"/>
      <c r="G1261" s="220"/>
      <c r="H1261" s="220"/>
      <c r="I1261" s="220"/>
      <c r="J1261" s="220"/>
      <c r="K1261" s="220"/>
      <c r="M1261" s="208"/>
      <c r="N1261" s="208"/>
      <c r="O1261" s="208"/>
      <c r="P1261" s="208"/>
      <c r="Q1261" s="208"/>
      <c r="R1261" s="208"/>
      <c r="S1261" s="208"/>
      <c r="T1261" s="208"/>
      <c r="U1261" s="208"/>
      <c r="V1261" s="208"/>
      <c r="W1261" s="208"/>
      <c r="X1261" s="208"/>
      <c r="Y1261" s="208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</row>
    <row r="1262" spans="1:49" s="207" customFormat="1" x14ac:dyDescent="0.25">
      <c r="A1262" s="47"/>
      <c r="B1262" s="47"/>
      <c r="C1262" s="47"/>
      <c r="D1262" s="208"/>
      <c r="E1262" s="220"/>
      <c r="F1262" s="220"/>
      <c r="G1262" s="220"/>
      <c r="H1262" s="220"/>
      <c r="I1262" s="220"/>
      <c r="J1262" s="220"/>
      <c r="K1262" s="220"/>
      <c r="M1262" s="208"/>
      <c r="N1262" s="208"/>
      <c r="O1262" s="208"/>
      <c r="P1262" s="208"/>
      <c r="Q1262" s="208"/>
      <c r="R1262" s="208"/>
      <c r="S1262" s="208"/>
      <c r="T1262" s="208"/>
      <c r="U1262" s="208"/>
      <c r="V1262" s="208"/>
      <c r="W1262" s="208"/>
      <c r="X1262" s="208"/>
      <c r="Y1262" s="208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</row>
    <row r="1263" spans="1:49" s="207" customFormat="1" x14ac:dyDescent="0.25">
      <c r="A1263" s="47"/>
      <c r="B1263" s="47"/>
      <c r="C1263" s="47"/>
      <c r="D1263" s="208"/>
      <c r="E1263" s="220"/>
      <c r="F1263" s="220"/>
      <c r="G1263" s="220"/>
      <c r="H1263" s="220"/>
      <c r="I1263" s="220"/>
      <c r="J1263" s="220"/>
      <c r="K1263" s="220"/>
      <c r="M1263" s="208"/>
      <c r="N1263" s="208"/>
      <c r="O1263" s="208"/>
      <c r="P1263" s="208"/>
      <c r="Q1263" s="208"/>
      <c r="R1263" s="208"/>
      <c r="S1263" s="208"/>
      <c r="T1263" s="208"/>
      <c r="U1263" s="208"/>
      <c r="V1263" s="208"/>
      <c r="W1263" s="208"/>
      <c r="X1263" s="208"/>
      <c r="Y1263" s="208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</row>
    <row r="1264" spans="1:49" s="207" customFormat="1" x14ac:dyDescent="0.25">
      <c r="A1264" s="47"/>
      <c r="B1264" s="47"/>
      <c r="C1264" s="47"/>
      <c r="D1264" s="208"/>
      <c r="E1264" s="220"/>
      <c r="F1264" s="220"/>
      <c r="G1264" s="220"/>
      <c r="H1264" s="220"/>
      <c r="I1264" s="220"/>
      <c r="J1264" s="220"/>
      <c r="K1264" s="220"/>
      <c r="M1264" s="208"/>
      <c r="N1264" s="208"/>
      <c r="O1264" s="208"/>
      <c r="P1264" s="208"/>
      <c r="Q1264" s="208"/>
      <c r="R1264" s="208"/>
      <c r="S1264" s="208"/>
      <c r="T1264" s="208"/>
      <c r="U1264" s="208"/>
      <c r="V1264" s="208"/>
      <c r="W1264" s="208"/>
      <c r="X1264" s="208"/>
      <c r="Y1264" s="208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</row>
    <row r="1265" spans="1:49" s="207" customFormat="1" x14ac:dyDescent="0.25">
      <c r="A1265" s="47"/>
      <c r="B1265" s="47"/>
      <c r="C1265" s="47"/>
      <c r="D1265" s="208"/>
      <c r="E1265" s="220"/>
      <c r="F1265" s="220"/>
      <c r="G1265" s="220"/>
      <c r="H1265" s="220"/>
      <c r="I1265" s="220"/>
      <c r="J1265" s="220"/>
      <c r="K1265" s="220"/>
      <c r="M1265" s="208"/>
      <c r="N1265" s="208"/>
      <c r="O1265" s="208"/>
      <c r="P1265" s="208"/>
      <c r="Q1265" s="208"/>
      <c r="R1265" s="208"/>
      <c r="S1265" s="208"/>
      <c r="T1265" s="208"/>
      <c r="U1265" s="208"/>
      <c r="V1265" s="208"/>
      <c r="W1265" s="208"/>
      <c r="X1265" s="208"/>
      <c r="Y1265" s="208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</row>
    <row r="1266" spans="1:49" s="207" customFormat="1" x14ac:dyDescent="0.25">
      <c r="A1266" s="47"/>
      <c r="B1266" s="47"/>
      <c r="C1266" s="47"/>
      <c r="D1266" s="208"/>
      <c r="E1266" s="220"/>
      <c r="F1266" s="220"/>
      <c r="G1266" s="220"/>
      <c r="H1266" s="220"/>
      <c r="I1266" s="220"/>
      <c r="J1266" s="220"/>
      <c r="K1266" s="220"/>
      <c r="M1266" s="208"/>
      <c r="N1266" s="208"/>
      <c r="O1266" s="208"/>
      <c r="P1266" s="208"/>
      <c r="Q1266" s="208"/>
      <c r="R1266" s="208"/>
      <c r="S1266" s="208"/>
      <c r="T1266" s="208"/>
      <c r="U1266" s="208"/>
      <c r="V1266" s="208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</row>
    <row r="1267" spans="1:49" s="207" customFormat="1" x14ac:dyDescent="0.25">
      <c r="A1267" s="47"/>
      <c r="B1267" s="47"/>
      <c r="C1267" s="47"/>
      <c r="D1267" s="208"/>
      <c r="E1267" s="220"/>
      <c r="F1267" s="220"/>
      <c r="G1267" s="220"/>
      <c r="H1267" s="220"/>
      <c r="I1267" s="220"/>
      <c r="J1267" s="220"/>
      <c r="K1267" s="220"/>
      <c r="M1267" s="208"/>
      <c r="N1267" s="208"/>
      <c r="O1267" s="208"/>
      <c r="P1267" s="208"/>
      <c r="Q1267" s="208"/>
      <c r="R1267" s="208"/>
      <c r="S1267" s="208"/>
      <c r="T1267" s="208"/>
      <c r="U1267" s="208"/>
      <c r="V1267" s="208"/>
      <c r="W1267" s="208"/>
      <c r="X1267" s="208"/>
      <c r="Y1267" s="208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</row>
    <row r="1268" spans="1:49" s="207" customFormat="1" x14ac:dyDescent="0.25">
      <c r="A1268" s="47"/>
      <c r="B1268" s="47"/>
      <c r="C1268" s="47"/>
      <c r="D1268" s="208"/>
      <c r="E1268" s="220"/>
      <c r="F1268" s="220"/>
      <c r="G1268" s="220"/>
      <c r="H1268" s="220"/>
      <c r="I1268" s="220"/>
      <c r="J1268" s="220"/>
      <c r="K1268" s="220"/>
      <c r="M1268" s="208"/>
      <c r="N1268" s="208"/>
      <c r="O1268" s="208"/>
      <c r="P1268" s="208"/>
      <c r="Q1268" s="208"/>
      <c r="R1268" s="208"/>
      <c r="S1268" s="208"/>
      <c r="T1268" s="208"/>
      <c r="U1268" s="208"/>
      <c r="V1268" s="208"/>
      <c r="W1268" s="208"/>
      <c r="X1268" s="208"/>
      <c r="Y1268" s="208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</row>
    <row r="1269" spans="1:49" s="207" customFormat="1" x14ac:dyDescent="0.25">
      <c r="A1269" s="47"/>
      <c r="B1269" s="47"/>
      <c r="C1269" s="47"/>
      <c r="D1269" s="208"/>
      <c r="E1269" s="220"/>
      <c r="F1269" s="220"/>
      <c r="G1269" s="220"/>
      <c r="H1269" s="220"/>
      <c r="I1269" s="220"/>
      <c r="J1269" s="220"/>
      <c r="K1269" s="220"/>
      <c r="M1269" s="208"/>
      <c r="N1269" s="208"/>
      <c r="O1269" s="208"/>
      <c r="P1269" s="208"/>
      <c r="Q1269" s="208"/>
      <c r="R1269" s="208"/>
      <c r="S1269" s="208"/>
      <c r="T1269" s="208"/>
      <c r="U1269" s="208"/>
      <c r="V1269" s="208"/>
      <c r="W1269" s="208"/>
      <c r="X1269" s="208"/>
      <c r="Y1269" s="208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</row>
    <row r="1270" spans="1:49" s="207" customFormat="1" x14ac:dyDescent="0.25">
      <c r="A1270" s="47"/>
      <c r="B1270" s="47"/>
      <c r="C1270" s="47"/>
      <c r="D1270" s="208"/>
      <c r="E1270" s="220"/>
      <c r="F1270" s="220"/>
      <c r="G1270" s="220"/>
      <c r="H1270" s="220"/>
      <c r="I1270" s="220"/>
      <c r="J1270" s="220"/>
      <c r="K1270" s="220"/>
      <c r="M1270" s="208"/>
      <c r="N1270" s="208"/>
      <c r="O1270" s="208"/>
      <c r="P1270" s="208"/>
      <c r="Q1270" s="208"/>
      <c r="R1270" s="208"/>
      <c r="S1270" s="208"/>
      <c r="T1270" s="208"/>
      <c r="U1270" s="208"/>
      <c r="V1270" s="208"/>
      <c r="W1270" s="208"/>
      <c r="X1270" s="208"/>
      <c r="Y1270" s="208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</row>
    <row r="1271" spans="1:49" s="207" customFormat="1" x14ac:dyDescent="0.25">
      <c r="A1271" s="47"/>
      <c r="B1271" s="47"/>
      <c r="C1271" s="47"/>
      <c r="D1271" s="208"/>
      <c r="E1271" s="220"/>
      <c r="F1271" s="220"/>
      <c r="G1271" s="220"/>
      <c r="H1271" s="220"/>
      <c r="I1271" s="220"/>
      <c r="J1271" s="220"/>
      <c r="K1271" s="220"/>
      <c r="M1271" s="208"/>
      <c r="N1271" s="208"/>
      <c r="O1271" s="208"/>
      <c r="P1271" s="208"/>
      <c r="Q1271" s="208"/>
      <c r="R1271" s="208"/>
      <c r="S1271" s="208"/>
      <c r="T1271" s="208"/>
      <c r="U1271" s="208"/>
      <c r="V1271" s="208"/>
      <c r="W1271" s="208"/>
      <c r="X1271" s="208"/>
      <c r="Y1271" s="208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</row>
    <row r="1272" spans="1:49" s="207" customFormat="1" x14ac:dyDescent="0.25">
      <c r="A1272" s="47"/>
      <c r="B1272" s="47"/>
      <c r="C1272" s="47"/>
      <c r="D1272" s="208"/>
      <c r="E1272" s="220"/>
      <c r="F1272" s="220"/>
      <c r="G1272" s="220"/>
      <c r="H1272" s="220"/>
      <c r="I1272" s="220"/>
      <c r="J1272" s="220"/>
      <c r="K1272" s="220"/>
      <c r="M1272" s="208"/>
      <c r="N1272" s="208"/>
      <c r="O1272" s="208"/>
      <c r="P1272" s="208"/>
      <c r="Q1272" s="208"/>
      <c r="R1272" s="208"/>
      <c r="S1272" s="208"/>
      <c r="T1272" s="208"/>
      <c r="U1272" s="208"/>
      <c r="V1272" s="208"/>
      <c r="W1272" s="208"/>
      <c r="X1272" s="208"/>
      <c r="Y1272" s="208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</row>
    <row r="1273" spans="1:49" s="207" customFormat="1" x14ac:dyDescent="0.25">
      <c r="A1273" s="47"/>
      <c r="B1273" s="47"/>
      <c r="C1273" s="47"/>
      <c r="D1273" s="208"/>
      <c r="E1273" s="220"/>
      <c r="F1273" s="220"/>
      <c r="G1273" s="220"/>
      <c r="H1273" s="220"/>
      <c r="I1273" s="220"/>
      <c r="J1273" s="220"/>
      <c r="K1273" s="220"/>
      <c r="M1273" s="208"/>
      <c r="N1273" s="208"/>
      <c r="O1273" s="208"/>
      <c r="P1273" s="208"/>
      <c r="Q1273" s="208"/>
      <c r="R1273" s="208"/>
      <c r="S1273" s="208"/>
      <c r="T1273" s="208"/>
      <c r="U1273" s="208"/>
      <c r="V1273" s="208"/>
      <c r="W1273" s="208"/>
      <c r="X1273" s="208"/>
      <c r="Y1273" s="208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</row>
    <row r="1274" spans="1:49" s="207" customFormat="1" x14ac:dyDescent="0.25">
      <c r="A1274" s="47"/>
      <c r="B1274" s="47"/>
      <c r="C1274" s="47"/>
      <c r="D1274" s="208"/>
      <c r="E1274" s="220"/>
      <c r="F1274" s="220"/>
      <c r="G1274" s="220"/>
      <c r="H1274" s="220"/>
      <c r="I1274" s="220"/>
      <c r="J1274" s="220"/>
      <c r="K1274" s="220"/>
      <c r="M1274" s="208"/>
      <c r="N1274" s="208"/>
      <c r="O1274" s="208"/>
      <c r="P1274" s="208"/>
      <c r="Q1274" s="208"/>
      <c r="R1274" s="208"/>
      <c r="S1274" s="208"/>
      <c r="T1274" s="208"/>
      <c r="U1274" s="208"/>
      <c r="V1274" s="208"/>
      <c r="W1274" s="208"/>
      <c r="X1274" s="208"/>
      <c r="Y1274" s="208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</row>
    <row r="1275" spans="1:49" s="207" customFormat="1" x14ac:dyDescent="0.25">
      <c r="A1275" s="47"/>
      <c r="B1275" s="47"/>
      <c r="C1275" s="47"/>
      <c r="D1275" s="208"/>
      <c r="E1275" s="220"/>
      <c r="F1275" s="220"/>
      <c r="G1275" s="220"/>
      <c r="H1275" s="220"/>
      <c r="I1275" s="220"/>
      <c r="J1275" s="220"/>
      <c r="K1275" s="220"/>
      <c r="M1275" s="208"/>
      <c r="N1275" s="208"/>
      <c r="O1275" s="208"/>
      <c r="P1275" s="208"/>
      <c r="Q1275" s="208"/>
      <c r="R1275" s="208"/>
      <c r="S1275" s="208"/>
      <c r="T1275" s="208"/>
      <c r="U1275" s="208"/>
      <c r="V1275" s="208"/>
      <c r="W1275" s="208"/>
      <c r="X1275" s="208"/>
      <c r="Y1275" s="208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</row>
    <row r="1276" spans="1:49" s="207" customFormat="1" x14ac:dyDescent="0.25">
      <c r="A1276" s="47"/>
      <c r="B1276" s="47"/>
      <c r="C1276" s="47"/>
      <c r="D1276" s="208"/>
      <c r="E1276" s="220"/>
      <c r="F1276" s="220"/>
      <c r="G1276" s="220"/>
      <c r="H1276" s="220"/>
      <c r="I1276" s="220"/>
      <c r="J1276" s="220"/>
      <c r="K1276" s="220"/>
      <c r="M1276" s="208"/>
      <c r="N1276" s="208"/>
      <c r="O1276" s="208"/>
      <c r="P1276" s="208"/>
      <c r="Q1276" s="208"/>
      <c r="R1276" s="208"/>
      <c r="S1276" s="208"/>
      <c r="T1276" s="208"/>
      <c r="U1276" s="208"/>
      <c r="V1276" s="208"/>
      <c r="W1276" s="208"/>
      <c r="X1276" s="208"/>
      <c r="Y1276" s="208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</row>
    <row r="1277" spans="1:49" s="207" customFormat="1" x14ac:dyDescent="0.25">
      <c r="A1277" s="47"/>
      <c r="B1277" s="47"/>
      <c r="C1277" s="47"/>
      <c r="D1277" s="208"/>
      <c r="E1277" s="220"/>
      <c r="F1277" s="220"/>
      <c r="G1277" s="220"/>
      <c r="H1277" s="220"/>
      <c r="I1277" s="220"/>
      <c r="J1277" s="220"/>
      <c r="K1277" s="220"/>
      <c r="M1277" s="208"/>
      <c r="N1277" s="208"/>
      <c r="O1277" s="208"/>
      <c r="P1277" s="208"/>
      <c r="Q1277" s="208"/>
      <c r="R1277" s="208"/>
      <c r="S1277" s="208"/>
      <c r="T1277" s="208"/>
      <c r="U1277" s="208"/>
      <c r="V1277" s="208"/>
      <c r="W1277" s="208"/>
      <c r="X1277" s="208"/>
      <c r="Y1277" s="208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</row>
    <row r="1278" spans="1:49" s="207" customFormat="1" x14ac:dyDescent="0.25">
      <c r="A1278" s="47"/>
      <c r="B1278" s="47"/>
      <c r="C1278" s="47"/>
      <c r="D1278" s="208"/>
      <c r="E1278" s="220"/>
      <c r="F1278" s="220"/>
      <c r="G1278" s="220"/>
      <c r="H1278" s="220"/>
      <c r="I1278" s="220"/>
      <c r="J1278" s="220"/>
      <c r="K1278" s="220"/>
      <c r="M1278" s="208"/>
      <c r="N1278" s="208"/>
      <c r="O1278" s="208"/>
      <c r="P1278" s="208"/>
      <c r="Q1278" s="208"/>
      <c r="R1278" s="208"/>
      <c r="S1278" s="208"/>
      <c r="T1278" s="208"/>
      <c r="U1278" s="208"/>
      <c r="V1278" s="208"/>
      <c r="W1278" s="208"/>
      <c r="X1278" s="208"/>
      <c r="Y1278" s="208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</row>
    <row r="1279" spans="1:49" s="207" customFormat="1" x14ac:dyDescent="0.25">
      <c r="A1279" s="47"/>
      <c r="B1279" s="47"/>
      <c r="C1279" s="47"/>
      <c r="D1279" s="208"/>
      <c r="E1279" s="220"/>
      <c r="F1279" s="220"/>
      <c r="G1279" s="220"/>
      <c r="H1279" s="220"/>
      <c r="I1279" s="220"/>
      <c r="J1279" s="220"/>
      <c r="K1279" s="220"/>
      <c r="M1279" s="208"/>
      <c r="N1279" s="208"/>
      <c r="O1279" s="208"/>
      <c r="P1279" s="208"/>
      <c r="Q1279" s="208"/>
      <c r="R1279" s="208"/>
      <c r="S1279" s="208"/>
      <c r="T1279" s="208"/>
      <c r="U1279" s="208"/>
      <c r="V1279" s="208"/>
      <c r="W1279" s="208"/>
      <c r="X1279" s="208"/>
      <c r="Y1279" s="208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</row>
    <row r="1280" spans="1:49" s="207" customFormat="1" x14ac:dyDescent="0.25">
      <c r="A1280" s="47"/>
      <c r="B1280" s="47"/>
      <c r="C1280" s="47"/>
      <c r="D1280" s="208"/>
      <c r="E1280" s="220"/>
      <c r="F1280" s="220"/>
      <c r="G1280" s="220"/>
      <c r="H1280" s="220"/>
      <c r="I1280" s="220"/>
      <c r="J1280" s="220"/>
      <c r="K1280" s="220"/>
      <c r="M1280" s="208"/>
      <c r="N1280" s="208"/>
      <c r="O1280" s="208"/>
      <c r="P1280" s="208"/>
      <c r="Q1280" s="208"/>
      <c r="R1280" s="208"/>
      <c r="S1280" s="208"/>
      <c r="T1280" s="208"/>
      <c r="U1280" s="208"/>
      <c r="V1280" s="208"/>
      <c r="W1280" s="208"/>
      <c r="X1280" s="208"/>
      <c r="Y1280" s="208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</row>
    <row r="1281" spans="1:49" s="207" customFormat="1" x14ac:dyDescent="0.25">
      <c r="A1281" s="47"/>
      <c r="B1281" s="47"/>
      <c r="C1281" s="47"/>
      <c r="D1281" s="208"/>
      <c r="E1281" s="220"/>
      <c r="F1281" s="220"/>
      <c r="G1281" s="220"/>
      <c r="H1281" s="220"/>
      <c r="I1281" s="220"/>
      <c r="J1281" s="220"/>
      <c r="K1281" s="220"/>
      <c r="M1281" s="208"/>
      <c r="N1281" s="208"/>
      <c r="O1281" s="208"/>
      <c r="P1281" s="208"/>
      <c r="Q1281" s="208"/>
      <c r="R1281" s="208"/>
      <c r="S1281" s="208"/>
      <c r="T1281" s="208"/>
      <c r="U1281" s="208"/>
      <c r="V1281" s="208"/>
      <c r="W1281" s="208"/>
      <c r="X1281" s="208"/>
      <c r="Y1281" s="208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</row>
    <row r="1282" spans="1:49" s="207" customFormat="1" x14ac:dyDescent="0.25">
      <c r="A1282" s="47"/>
      <c r="B1282" s="47"/>
      <c r="C1282" s="47"/>
      <c r="D1282" s="208"/>
      <c r="E1282" s="220"/>
      <c r="F1282" s="220"/>
      <c r="G1282" s="220"/>
      <c r="H1282" s="220"/>
      <c r="I1282" s="220"/>
      <c r="J1282" s="220"/>
      <c r="K1282" s="220"/>
      <c r="M1282" s="208"/>
      <c r="N1282" s="208"/>
      <c r="O1282" s="208"/>
      <c r="P1282" s="208"/>
      <c r="Q1282" s="208"/>
      <c r="R1282" s="208"/>
      <c r="S1282" s="208"/>
      <c r="T1282" s="208"/>
      <c r="U1282" s="208"/>
      <c r="V1282" s="208"/>
      <c r="W1282" s="208"/>
      <c r="X1282" s="208"/>
      <c r="Y1282" s="208"/>
      <c r="Z1282" s="208"/>
      <c r="AA1282" s="208"/>
      <c r="AB1282" s="208"/>
      <c r="AC1282" s="208"/>
      <c r="AD1282" s="208"/>
      <c r="AE1282" s="208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8"/>
      <c r="AQ1282" s="208"/>
      <c r="AR1282" s="208"/>
      <c r="AS1282" s="208"/>
      <c r="AT1282" s="208"/>
      <c r="AU1282" s="208"/>
      <c r="AV1282" s="208"/>
      <c r="AW1282" s="208"/>
    </row>
    <row r="1283" spans="1:49" s="207" customFormat="1" x14ac:dyDescent="0.25">
      <c r="A1283" s="47"/>
      <c r="B1283" s="47"/>
      <c r="C1283" s="47"/>
      <c r="D1283" s="208"/>
      <c r="E1283" s="220"/>
      <c r="F1283" s="220"/>
      <c r="G1283" s="220"/>
      <c r="H1283" s="220"/>
      <c r="I1283" s="220"/>
      <c r="J1283" s="220"/>
      <c r="K1283" s="220"/>
      <c r="M1283" s="208"/>
      <c r="N1283" s="208"/>
      <c r="O1283" s="208"/>
      <c r="P1283" s="208"/>
      <c r="Q1283" s="208"/>
      <c r="R1283" s="208"/>
      <c r="S1283" s="208"/>
      <c r="T1283" s="208"/>
      <c r="U1283" s="208"/>
      <c r="V1283" s="208"/>
      <c r="W1283" s="208"/>
      <c r="X1283" s="208"/>
      <c r="Y1283" s="208"/>
      <c r="Z1283" s="208"/>
      <c r="AA1283" s="208"/>
      <c r="AB1283" s="208"/>
      <c r="AC1283" s="208"/>
      <c r="AD1283" s="208"/>
      <c r="AE1283" s="208"/>
      <c r="AF1283" s="208"/>
      <c r="AG1283" s="208"/>
      <c r="AH1283" s="208"/>
      <c r="AI1283" s="208"/>
      <c r="AJ1283" s="208"/>
      <c r="AK1283" s="208"/>
      <c r="AL1283" s="208"/>
      <c r="AM1283" s="208"/>
      <c r="AN1283" s="208"/>
      <c r="AO1283" s="208"/>
      <c r="AP1283" s="208"/>
      <c r="AQ1283" s="208"/>
      <c r="AR1283" s="208"/>
      <c r="AS1283" s="208"/>
      <c r="AT1283" s="208"/>
      <c r="AU1283" s="208"/>
      <c r="AV1283" s="208"/>
      <c r="AW1283" s="208"/>
    </row>
    <row r="1284" spans="1:49" s="207" customFormat="1" x14ac:dyDescent="0.25">
      <c r="A1284" s="47"/>
      <c r="B1284" s="47"/>
      <c r="C1284" s="47"/>
      <c r="D1284" s="208"/>
      <c r="E1284" s="220"/>
      <c r="F1284" s="220"/>
      <c r="G1284" s="220"/>
      <c r="H1284" s="220"/>
      <c r="I1284" s="220"/>
      <c r="J1284" s="220"/>
      <c r="K1284" s="220"/>
      <c r="M1284" s="208"/>
      <c r="N1284" s="208"/>
      <c r="O1284" s="208"/>
      <c r="P1284" s="208"/>
      <c r="Q1284" s="208"/>
      <c r="R1284" s="208"/>
      <c r="S1284" s="208"/>
      <c r="T1284" s="208"/>
      <c r="U1284" s="208"/>
      <c r="V1284" s="208"/>
      <c r="W1284" s="208"/>
      <c r="X1284" s="208"/>
      <c r="Y1284" s="208"/>
      <c r="Z1284" s="208"/>
      <c r="AA1284" s="208"/>
      <c r="AB1284" s="208"/>
      <c r="AC1284" s="208"/>
      <c r="AD1284" s="208"/>
      <c r="AE1284" s="208"/>
      <c r="AF1284" s="208"/>
      <c r="AG1284" s="208"/>
      <c r="AH1284" s="208"/>
      <c r="AI1284" s="208"/>
      <c r="AJ1284" s="208"/>
      <c r="AK1284" s="208"/>
      <c r="AL1284" s="208"/>
      <c r="AM1284" s="208"/>
      <c r="AN1284" s="208"/>
      <c r="AO1284" s="208"/>
      <c r="AP1284" s="208"/>
      <c r="AQ1284" s="208"/>
      <c r="AR1284" s="208"/>
      <c r="AS1284" s="208"/>
      <c r="AT1284" s="208"/>
      <c r="AU1284" s="208"/>
      <c r="AV1284" s="208"/>
      <c r="AW1284" s="208"/>
    </row>
    <row r="1285" spans="1:49" s="207" customFormat="1" x14ac:dyDescent="0.25">
      <c r="A1285" s="47"/>
      <c r="B1285" s="47"/>
      <c r="C1285" s="47"/>
      <c r="D1285" s="208"/>
      <c r="E1285" s="220"/>
      <c r="F1285" s="220"/>
      <c r="G1285" s="220"/>
      <c r="H1285" s="220"/>
      <c r="I1285" s="220"/>
      <c r="J1285" s="220"/>
      <c r="K1285" s="220"/>
      <c r="M1285" s="208"/>
      <c r="N1285" s="208"/>
      <c r="O1285" s="208"/>
      <c r="P1285" s="208"/>
      <c r="Q1285" s="208"/>
      <c r="R1285" s="208"/>
      <c r="S1285" s="208"/>
      <c r="T1285" s="208"/>
      <c r="U1285" s="208"/>
      <c r="V1285" s="208"/>
      <c r="W1285" s="208"/>
      <c r="X1285" s="208"/>
      <c r="Y1285" s="208"/>
      <c r="Z1285" s="208"/>
      <c r="AA1285" s="208"/>
      <c r="AB1285" s="208"/>
      <c r="AC1285" s="208"/>
      <c r="AD1285" s="208"/>
      <c r="AE1285" s="208"/>
      <c r="AF1285" s="208"/>
      <c r="AG1285" s="208"/>
      <c r="AH1285" s="208"/>
      <c r="AI1285" s="208"/>
      <c r="AJ1285" s="208"/>
      <c r="AK1285" s="208"/>
      <c r="AL1285" s="208"/>
      <c r="AM1285" s="208"/>
      <c r="AN1285" s="208"/>
      <c r="AO1285" s="208"/>
      <c r="AP1285" s="208"/>
      <c r="AQ1285" s="208"/>
      <c r="AR1285" s="208"/>
      <c r="AS1285" s="208"/>
      <c r="AT1285" s="208"/>
      <c r="AU1285" s="208"/>
      <c r="AV1285" s="208"/>
      <c r="AW1285" s="208"/>
    </row>
    <row r="1286" spans="1:49" s="207" customFormat="1" x14ac:dyDescent="0.25">
      <c r="A1286" s="47"/>
      <c r="B1286" s="47"/>
      <c r="C1286" s="47"/>
      <c r="D1286" s="208"/>
      <c r="E1286" s="220"/>
      <c r="F1286" s="220"/>
      <c r="G1286" s="220"/>
      <c r="H1286" s="220"/>
      <c r="I1286" s="220"/>
      <c r="J1286" s="220"/>
      <c r="K1286" s="220"/>
      <c r="M1286" s="208"/>
      <c r="N1286" s="208"/>
      <c r="O1286" s="208"/>
      <c r="P1286" s="208"/>
      <c r="Q1286" s="208"/>
      <c r="R1286" s="208"/>
      <c r="S1286" s="208"/>
      <c r="T1286" s="208"/>
      <c r="U1286" s="208"/>
      <c r="V1286" s="208"/>
      <c r="W1286" s="208"/>
      <c r="X1286" s="208"/>
      <c r="Y1286" s="208"/>
      <c r="Z1286" s="208"/>
      <c r="AA1286" s="208"/>
      <c r="AB1286" s="208"/>
      <c r="AC1286" s="208"/>
      <c r="AD1286" s="208"/>
      <c r="AE1286" s="208"/>
      <c r="AF1286" s="208"/>
      <c r="AG1286" s="208"/>
      <c r="AH1286" s="208"/>
      <c r="AI1286" s="208"/>
      <c r="AJ1286" s="208"/>
      <c r="AK1286" s="208"/>
      <c r="AL1286" s="208"/>
      <c r="AM1286" s="208"/>
      <c r="AN1286" s="208"/>
      <c r="AO1286" s="208"/>
      <c r="AP1286" s="208"/>
      <c r="AQ1286" s="208"/>
      <c r="AR1286" s="208"/>
      <c r="AS1286" s="208"/>
      <c r="AT1286" s="208"/>
      <c r="AU1286" s="208"/>
      <c r="AV1286" s="208"/>
      <c r="AW1286" s="208"/>
    </row>
    <row r="1287" spans="1:49" s="207" customFormat="1" x14ac:dyDescent="0.25">
      <c r="A1287" s="47"/>
      <c r="B1287" s="47"/>
      <c r="C1287" s="47"/>
      <c r="D1287" s="208"/>
      <c r="E1287" s="220"/>
      <c r="F1287" s="220"/>
      <c r="G1287" s="220"/>
      <c r="H1287" s="220"/>
      <c r="I1287" s="220"/>
      <c r="J1287" s="220"/>
      <c r="K1287" s="220"/>
      <c r="M1287" s="208"/>
      <c r="N1287" s="208"/>
      <c r="O1287" s="208"/>
      <c r="P1287" s="208"/>
      <c r="Q1287" s="208"/>
      <c r="R1287" s="208"/>
      <c r="S1287" s="208"/>
      <c r="T1287" s="208"/>
      <c r="U1287" s="208"/>
      <c r="V1287" s="208"/>
      <c r="W1287" s="208"/>
      <c r="X1287" s="208"/>
      <c r="Y1287" s="208"/>
      <c r="Z1287" s="208"/>
      <c r="AA1287" s="208"/>
      <c r="AB1287" s="208"/>
      <c r="AC1287" s="208"/>
      <c r="AD1287" s="208"/>
      <c r="AE1287" s="208"/>
      <c r="AF1287" s="208"/>
      <c r="AG1287" s="208"/>
      <c r="AH1287" s="208"/>
      <c r="AI1287" s="208"/>
      <c r="AJ1287" s="208"/>
      <c r="AK1287" s="208"/>
      <c r="AL1287" s="208"/>
      <c r="AM1287" s="208"/>
      <c r="AN1287" s="208"/>
      <c r="AO1287" s="208"/>
      <c r="AP1287" s="208"/>
      <c r="AQ1287" s="208"/>
      <c r="AR1287" s="208"/>
      <c r="AS1287" s="208"/>
      <c r="AT1287" s="208"/>
      <c r="AU1287" s="208"/>
      <c r="AV1287" s="208"/>
      <c r="AW1287" s="208"/>
    </row>
    <row r="1288" spans="1:49" s="207" customFormat="1" x14ac:dyDescent="0.25">
      <c r="A1288" s="47"/>
      <c r="B1288" s="47"/>
      <c r="C1288" s="47"/>
      <c r="D1288" s="208"/>
      <c r="E1288" s="220"/>
      <c r="F1288" s="220"/>
      <c r="G1288" s="220"/>
      <c r="H1288" s="220"/>
      <c r="I1288" s="220"/>
      <c r="J1288" s="220"/>
      <c r="K1288" s="220"/>
      <c r="M1288" s="208"/>
      <c r="N1288" s="208"/>
      <c r="O1288" s="208"/>
      <c r="P1288" s="208"/>
      <c r="Q1288" s="208"/>
      <c r="R1288" s="208"/>
      <c r="S1288" s="208"/>
      <c r="T1288" s="208"/>
      <c r="U1288" s="208"/>
      <c r="V1288" s="208"/>
      <c r="W1288" s="208"/>
      <c r="X1288" s="208"/>
      <c r="Y1288" s="208"/>
      <c r="Z1288" s="208"/>
      <c r="AA1288" s="208"/>
      <c r="AB1288" s="208"/>
      <c r="AC1288" s="208"/>
      <c r="AD1288" s="208"/>
      <c r="AE1288" s="208"/>
      <c r="AF1288" s="208"/>
      <c r="AG1288" s="208"/>
      <c r="AH1288" s="208"/>
      <c r="AI1288" s="208"/>
      <c r="AJ1288" s="208"/>
      <c r="AK1288" s="208"/>
      <c r="AL1288" s="208"/>
      <c r="AM1288" s="208"/>
      <c r="AN1288" s="208"/>
      <c r="AO1288" s="208"/>
      <c r="AP1288" s="208"/>
      <c r="AQ1288" s="208"/>
      <c r="AR1288" s="208"/>
      <c r="AS1288" s="208"/>
      <c r="AT1288" s="208"/>
      <c r="AU1288" s="208"/>
      <c r="AV1288" s="208"/>
      <c r="AW1288" s="208"/>
    </row>
    <row r="1289" spans="1:49" s="207" customFormat="1" x14ac:dyDescent="0.25">
      <c r="A1289" s="47"/>
      <c r="B1289" s="47"/>
      <c r="C1289" s="47"/>
      <c r="D1289" s="208"/>
      <c r="E1289" s="220"/>
      <c r="F1289" s="220"/>
      <c r="G1289" s="220"/>
      <c r="H1289" s="220"/>
      <c r="I1289" s="220"/>
      <c r="J1289" s="220"/>
      <c r="K1289" s="220"/>
      <c r="M1289" s="208"/>
      <c r="N1289" s="208"/>
      <c r="O1289" s="208"/>
      <c r="P1289" s="208"/>
      <c r="Q1289" s="208"/>
      <c r="R1289" s="208"/>
      <c r="S1289" s="208"/>
      <c r="T1289" s="208"/>
      <c r="U1289" s="208"/>
      <c r="V1289" s="208"/>
      <c r="W1289" s="208"/>
      <c r="X1289" s="208"/>
      <c r="Y1289" s="208"/>
      <c r="Z1289" s="208"/>
      <c r="AA1289" s="208"/>
      <c r="AB1289" s="208"/>
      <c r="AC1289" s="208"/>
      <c r="AD1289" s="208"/>
      <c r="AE1289" s="208"/>
      <c r="AF1289" s="208"/>
      <c r="AG1289" s="208"/>
      <c r="AH1289" s="208"/>
      <c r="AI1289" s="208"/>
      <c r="AJ1289" s="208"/>
      <c r="AK1289" s="208"/>
      <c r="AL1289" s="208"/>
      <c r="AM1289" s="208"/>
      <c r="AN1289" s="208"/>
      <c r="AO1289" s="208"/>
      <c r="AP1289" s="208"/>
      <c r="AQ1289" s="208"/>
      <c r="AR1289" s="208"/>
      <c r="AS1289" s="208"/>
      <c r="AT1289" s="208"/>
      <c r="AU1289" s="208"/>
      <c r="AV1289" s="208"/>
      <c r="AW1289" s="208"/>
    </row>
    <row r="1290" spans="1:49" s="207" customFormat="1" x14ac:dyDescent="0.25">
      <c r="A1290" s="47"/>
      <c r="B1290" s="47"/>
      <c r="C1290" s="47"/>
      <c r="D1290" s="208"/>
      <c r="E1290" s="220"/>
      <c r="F1290" s="220"/>
      <c r="G1290" s="220"/>
      <c r="H1290" s="220"/>
      <c r="I1290" s="220"/>
      <c r="J1290" s="220"/>
      <c r="K1290" s="220"/>
      <c r="M1290" s="208"/>
      <c r="N1290" s="208"/>
      <c r="O1290" s="208"/>
      <c r="P1290" s="208"/>
      <c r="Q1290" s="208"/>
      <c r="R1290" s="208"/>
      <c r="S1290" s="208"/>
      <c r="T1290" s="208"/>
      <c r="U1290" s="208"/>
      <c r="V1290" s="208"/>
      <c r="W1290" s="208"/>
      <c r="X1290" s="208"/>
      <c r="Y1290" s="208"/>
      <c r="Z1290" s="208"/>
      <c r="AA1290" s="208"/>
      <c r="AB1290" s="208"/>
      <c r="AC1290" s="208"/>
      <c r="AD1290" s="208"/>
      <c r="AE1290" s="208"/>
      <c r="AF1290" s="208"/>
      <c r="AG1290" s="208"/>
      <c r="AH1290" s="208"/>
      <c r="AI1290" s="208"/>
      <c r="AJ1290" s="208"/>
      <c r="AK1290" s="208"/>
      <c r="AL1290" s="208"/>
      <c r="AM1290" s="208"/>
      <c r="AN1290" s="208"/>
      <c r="AO1290" s="208"/>
      <c r="AP1290" s="208"/>
      <c r="AQ1290" s="208"/>
      <c r="AR1290" s="208"/>
      <c r="AS1290" s="208"/>
      <c r="AT1290" s="208"/>
      <c r="AU1290" s="208"/>
      <c r="AV1290" s="208"/>
      <c r="AW1290" s="208"/>
    </row>
    <row r="1291" spans="1:49" s="207" customFormat="1" x14ac:dyDescent="0.25">
      <c r="A1291" s="47"/>
      <c r="B1291" s="47"/>
      <c r="C1291" s="47"/>
      <c r="D1291" s="208"/>
      <c r="E1291" s="220"/>
      <c r="F1291" s="220"/>
      <c r="G1291" s="220"/>
      <c r="H1291" s="220"/>
      <c r="I1291" s="220"/>
      <c r="J1291" s="220"/>
      <c r="K1291" s="220"/>
      <c r="M1291" s="208"/>
      <c r="N1291" s="208"/>
      <c r="O1291" s="208"/>
      <c r="P1291" s="208"/>
      <c r="Q1291" s="208"/>
      <c r="R1291" s="208"/>
      <c r="S1291" s="208"/>
      <c r="T1291" s="208"/>
      <c r="U1291" s="208"/>
      <c r="V1291" s="208"/>
      <c r="W1291" s="208"/>
      <c r="X1291" s="208"/>
      <c r="Y1291" s="208"/>
      <c r="Z1291" s="208"/>
      <c r="AA1291" s="208"/>
      <c r="AB1291" s="208"/>
      <c r="AC1291" s="208"/>
      <c r="AD1291" s="208"/>
      <c r="AE1291" s="208"/>
      <c r="AF1291" s="208"/>
      <c r="AG1291" s="208"/>
      <c r="AH1291" s="208"/>
      <c r="AI1291" s="208"/>
      <c r="AJ1291" s="208"/>
      <c r="AK1291" s="208"/>
      <c r="AL1291" s="208"/>
      <c r="AM1291" s="208"/>
      <c r="AN1291" s="208"/>
      <c r="AO1291" s="208"/>
      <c r="AP1291" s="208"/>
      <c r="AQ1291" s="208"/>
      <c r="AR1291" s="208"/>
      <c r="AS1291" s="208"/>
      <c r="AT1291" s="208"/>
      <c r="AU1291" s="208"/>
      <c r="AV1291" s="208"/>
      <c r="AW1291" s="208"/>
    </row>
    <row r="1292" spans="1:49" s="207" customFormat="1" x14ac:dyDescent="0.25">
      <c r="A1292" s="47"/>
      <c r="B1292" s="47"/>
      <c r="C1292" s="47"/>
      <c r="D1292" s="208"/>
      <c r="E1292" s="220"/>
      <c r="F1292" s="220"/>
      <c r="G1292" s="220"/>
      <c r="H1292" s="220"/>
      <c r="I1292" s="220"/>
      <c r="J1292" s="220"/>
      <c r="K1292" s="220"/>
      <c r="M1292" s="208"/>
      <c r="N1292" s="208"/>
      <c r="O1292" s="208"/>
      <c r="P1292" s="208"/>
      <c r="Q1292" s="208"/>
      <c r="R1292" s="208"/>
      <c r="S1292" s="208"/>
      <c r="T1292" s="208"/>
      <c r="U1292" s="208"/>
      <c r="V1292" s="208"/>
      <c r="W1292" s="208"/>
      <c r="X1292" s="208"/>
      <c r="Y1292" s="208"/>
      <c r="Z1292" s="208"/>
      <c r="AA1292" s="208"/>
      <c r="AB1292" s="208"/>
      <c r="AC1292" s="208"/>
      <c r="AD1292" s="208"/>
      <c r="AE1292" s="208"/>
      <c r="AF1292" s="208"/>
      <c r="AG1292" s="208"/>
      <c r="AH1292" s="208"/>
      <c r="AI1292" s="208"/>
      <c r="AJ1292" s="208"/>
      <c r="AK1292" s="208"/>
      <c r="AL1292" s="208"/>
      <c r="AM1292" s="208"/>
      <c r="AN1292" s="208"/>
      <c r="AO1292" s="208"/>
      <c r="AP1292" s="208"/>
      <c r="AQ1292" s="208"/>
      <c r="AR1292" s="208"/>
      <c r="AS1292" s="208"/>
      <c r="AT1292" s="208"/>
      <c r="AU1292" s="208"/>
      <c r="AV1292" s="208"/>
      <c r="AW1292" s="208"/>
    </row>
    <row r="1293" spans="1:49" s="207" customFormat="1" x14ac:dyDescent="0.25">
      <c r="A1293" s="47"/>
      <c r="B1293" s="47"/>
      <c r="C1293" s="47"/>
      <c r="D1293" s="208"/>
      <c r="E1293" s="220"/>
      <c r="F1293" s="220"/>
      <c r="G1293" s="220"/>
      <c r="H1293" s="220"/>
      <c r="I1293" s="220"/>
      <c r="J1293" s="220"/>
      <c r="K1293" s="220"/>
      <c r="M1293" s="208"/>
      <c r="N1293" s="208"/>
      <c r="O1293" s="208"/>
      <c r="P1293" s="208"/>
      <c r="Q1293" s="208"/>
      <c r="R1293" s="208"/>
      <c r="S1293" s="208"/>
      <c r="T1293" s="208"/>
      <c r="U1293" s="208"/>
      <c r="V1293" s="208"/>
      <c r="W1293" s="208"/>
      <c r="X1293" s="208"/>
      <c r="Y1293" s="208"/>
      <c r="Z1293" s="208"/>
      <c r="AA1293" s="208"/>
      <c r="AB1293" s="208"/>
      <c r="AC1293" s="208"/>
      <c r="AD1293" s="208"/>
      <c r="AE1293" s="208"/>
      <c r="AF1293" s="208"/>
      <c r="AG1293" s="208"/>
      <c r="AH1293" s="208"/>
      <c r="AI1293" s="208"/>
      <c r="AJ1293" s="208"/>
      <c r="AK1293" s="208"/>
      <c r="AL1293" s="208"/>
      <c r="AM1293" s="208"/>
      <c r="AN1293" s="208"/>
      <c r="AO1293" s="208"/>
      <c r="AP1293" s="208"/>
      <c r="AQ1293" s="208"/>
      <c r="AR1293" s="208"/>
      <c r="AS1293" s="208"/>
      <c r="AT1293" s="208"/>
      <c r="AU1293" s="208"/>
      <c r="AV1293" s="208"/>
      <c r="AW1293" s="208"/>
    </row>
    <row r="1294" spans="1:49" s="207" customFormat="1" x14ac:dyDescent="0.25">
      <c r="A1294" s="47"/>
      <c r="B1294" s="47"/>
      <c r="C1294" s="47"/>
      <c r="D1294" s="208"/>
      <c r="E1294" s="220"/>
      <c r="F1294" s="220"/>
      <c r="G1294" s="220"/>
      <c r="H1294" s="220"/>
      <c r="I1294" s="220"/>
      <c r="J1294" s="220"/>
      <c r="K1294" s="220"/>
      <c r="M1294" s="208"/>
      <c r="N1294" s="208"/>
      <c r="O1294" s="208"/>
      <c r="P1294" s="208"/>
      <c r="Q1294" s="208"/>
      <c r="R1294" s="208"/>
      <c r="S1294" s="208"/>
      <c r="T1294" s="208"/>
      <c r="U1294" s="208"/>
      <c r="V1294" s="208"/>
      <c r="W1294" s="208"/>
      <c r="X1294" s="208"/>
      <c r="Y1294" s="208"/>
      <c r="Z1294" s="208"/>
      <c r="AA1294" s="208"/>
      <c r="AB1294" s="208"/>
      <c r="AC1294" s="208"/>
      <c r="AD1294" s="208"/>
      <c r="AE1294" s="208"/>
      <c r="AF1294" s="208"/>
      <c r="AG1294" s="208"/>
      <c r="AH1294" s="208"/>
      <c r="AI1294" s="208"/>
      <c r="AJ1294" s="208"/>
      <c r="AK1294" s="208"/>
      <c r="AL1294" s="208"/>
      <c r="AM1294" s="208"/>
      <c r="AN1294" s="208"/>
      <c r="AO1294" s="208"/>
      <c r="AP1294" s="208"/>
      <c r="AQ1294" s="208"/>
      <c r="AR1294" s="208"/>
      <c r="AS1294" s="208"/>
      <c r="AT1294" s="208"/>
      <c r="AU1294" s="208"/>
      <c r="AV1294" s="208"/>
      <c r="AW1294" s="208"/>
    </row>
    <row r="1295" spans="1:49" s="207" customFormat="1" x14ac:dyDescent="0.25">
      <c r="A1295" s="47"/>
      <c r="B1295" s="47"/>
      <c r="C1295" s="47"/>
      <c r="D1295" s="208"/>
      <c r="E1295" s="220"/>
      <c r="F1295" s="220"/>
      <c r="G1295" s="220"/>
      <c r="H1295" s="220"/>
      <c r="I1295" s="220"/>
      <c r="J1295" s="220"/>
      <c r="K1295" s="220"/>
      <c r="M1295" s="208"/>
      <c r="N1295" s="208"/>
      <c r="O1295" s="208"/>
      <c r="P1295" s="208"/>
      <c r="Q1295" s="208"/>
      <c r="R1295" s="208"/>
      <c r="S1295" s="208"/>
      <c r="T1295" s="208"/>
      <c r="U1295" s="208"/>
      <c r="V1295" s="208"/>
      <c r="W1295" s="208"/>
      <c r="X1295" s="208"/>
      <c r="Y1295" s="208"/>
      <c r="Z1295" s="208"/>
      <c r="AA1295" s="208"/>
      <c r="AB1295" s="208"/>
      <c r="AC1295" s="208"/>
      <c r="AD1295" s="208"/>
      <c r="AE1295" s="208"/>
      <c r="AF1295" s="208"/>
      <c r="AG1295" s="208"/>
      <c r="AH1295" s="208"/>
      <c r="AI1295" s="208"/>
      <c r="AJ1295" s="208"/>
      <c r="AK1295" s="208"/>
      <c r="AL1295" s="208"/>
      <c r="AM1295" s="208"/>
      <c r="AN1295" s="208"/>
      <c r="AO1295" s="208"/>
      <c r="AP1295" s="208"/>
      <c r="AQ1295" s="208"/>
      <c r="AR1295" s="208"/>
      <c r="AS1295" s="208"/>
      <c r="AT1295" s="208"/>
      <c r="AU1295" s="208"/>
      <c r="AV1295" s="208"/>
      <c r="AW1295" s="208"/>
    </row>
    <row r="1296" spans="1:49" s="207" customFormat="1" x14ac:dyDescent="0.25">
      <c r="A1296" s="47"/>
      <c r="B1296" s="47"/>
      <c r="C1296" s="47"/>
      <c r="D1296" s="208"/>
      <c r="E1296" s="220"/>
      <c r="F1296" s="220"/>
      <c r="G1296" s="220"/>
      <c r="H1296" s="220"/>
      <c r="I1296" s="220"/>
      <c r="J1296" s="220"/>
      <c r="K1296" s="220"/>
      <c r="M1296" s="208"/>
      <c r="N1296" s="208"/>
      <c r="O1296" s="208"/>
      <c r="P1296" s="208"/>
      <c r="Q1296" s="208"/>
      <c r="R1296" s="208"/>
      <c r="S1296" s="208"/>
      <c r="T1296" s="208"/>
      <c r="U1296" s="208"/>
      <c r="V1296" s="208"/>
      <c r="W1296" s="208"/>
      <c r="X1296" s="208"/>
      <c r="Y1296" s="208"/>
      <c r="Z1296" s="208"/>
      <c r="AA1296" s="208"/>
      <c r="AB1296" s="208"/>
      <c r="AC1296" s="208"/>
      <c r="AD1296" s="208"/>
      <c r="AE1296" s="208"/>
      <c r="AF1296" s="208"/>
      <c r="AG1296" s="208"/>
      <c r="AH1296" s="208"/>
      <c r="AI1296" s="208"/>
      <c r="AJ1296" s="208"/>
      <c r="AK1296" s="208"/>
      <c r="AL1296" s="208"/>
      <c r="AM1296" s="208"/>
      <c r="AN1296" s="208"/>
      <c r="AO1296" s="208"/>
      <c r="AP1296" s="208"/>
      <c r="AQ1296" s="208"/>
      <c r="AR1296" s="208"/>
      <c r="AS1296" s="208"/>
      <c r="AT1296" s="208"/>
      <c r="AU1296" s="208"/>
      <c r="AV1296" s="208"/>
      <c r="AW1296" s="208"/>
    </row>
    <row r="1297" spans="1:49" s="207" customFormat="1" x14ac:dyDescent="0.25">
      <c r="A1297" s="47"/>
      <c r="B1297" s="47"/>
      <c r="C1297" s="47"/>
      <c r="D1297" s="208"/>
      <c r="E1297" s="220"/>
      <c r="F1297" s="220"/>
      <c r="G1297" s="220"/>
      <c r="H1297" s="220"/>
      <c r="I1297" s="220"/>
      <c r="J1297" s="220"/>
      <c r="K1297" s="220"/>
      <c r="M1297" s="208"/>
      <c r="N1297" s="208"/>
      <c r="O1297" s="208"/>
      <c r="P1297" s="208"/>
      <c r="Q1297" s="208"/>
      <c r="R1297" s="208"/>
      <c r="S1297" s="208"/>
      <c r="T1297" s="208"/>
      <c r="U1297" s="208"/>
      <c r="V1297" s="208"/>
      <c r="W1297" s="208"/>
      <c r="X1297" s="208"/>
      <c r="Y1297" s="208"/>
      <c r="Z1297" s="208"/>
      <c r="AA1297" s="208"/>
      <c r="AB1297" s="208"/>
      <c r="AC1297" s="208"/>
      <c r="AD1297" s="208"/>
      <c r="AE1297" s="208"/>
      <c r="AF1297" s="208"/>
      <c r="AG1297" s="208"/>
      <c r="AH1297" s="208"/>
      <c r="AI1297" s="208"/>
      <c r="AJ1297" s="208"/>
      <c r="AK1297" s="208"/>
      <c r="AL1297" s="208"/>
      <c r="AM1297" s="208"/>
      <c r="AN1297" s="208"/>
      <c r="AO1297" s="208"/>
      <c r="AP1297" s="208"/>
      <c r="AQ1297" s="208"/>
      <c r="AR1297" s="208"/>
      <c r="AS1297" s="208"/>
      <c r="AT1297" s="208"/>
      <c r="AU1297" s="208"/>
      <c r="AV1297" s="208"/>
      <c r="AW1297" s="208"/>
    </row>
    <row r="1298" spans="1:49" s="207" customFormat="1" x14ac:dyDescent="0.25">
      <c r="A1298" s="47"/>
      <c r="B1298" s="47"/>
      <c r="C1298" s="47"/>
      <c r="D1298" s="208"/>
      <c r="E1298" s="220"/>
      <c r="F1298" s="220"/>
      <c r="G1298" s="220"/>
      <c r="H1298" s="220"/>
      <c r="I1298" s="220"/>
      <c r="J1298" s="220"/>
      <c r="K1298" s="220"/>
      <c r="M1298" s="208"/>
      <c r="N1298" s="208"/>
      <c r="O1298" s="208"/>
      <c r="P1298" s="208"/>
      <c r="Q1298" s="208"/>
      <c r="R1298" s="208"/>
      <c r="S1298" s="208"/>
      <c r="T1298" s="208"/>
      <c r="U1298" s="208"/>
      <c r="V1298" s="208"/>
      <c r="W1298" s="208"/>
      <c r="X1298" s="208"/>
      <c r="Y1298" s="208"/>
      <c r="Z1298" s="208"/>
      <c r="AA1298" s="208"/>
      <c r="AB1298" s="208"/>
      <c r="AC1298" s="208"/>
      <c r="AD1298" s="208"/>
      <c r="AE1298" s="208"/>
      <c r="AF1298" s="208"/>
      <c r="AG1298" s="208"/>
      <c r="AH1298" s="208"/>
      <c r="AI1298" s="208"/>
      <c r="AJ1298" s="208"/>
      <c r="AK1298" s="208"/>
      <c r="AL1298" s="208"/>
      <c r="AM1298" s="208"/>
      <c r="AN1298" s="208"/>
      <c r="AO1298" s="208"/>
      <c r="AP1298" s="208"/>
      <c r="AQ1298" s="208"/>
      <c r="AR1298" s="208"/>
      <c r="AS1298" s="208"/>
      <c r="AT1298" s="208"/>
      <c r="AU1298" s="208"/>
      <c r="AV1298" s="208"/>
      <c r="AW1298" s="208"/>
    </row>
    <row r="1299" spans="1:49" s="207" customFormat="1" x14ac:dyDescent="0.25">
      <c r="A1299" s="47"/>
      <c r="B1299" s="47"/>
      <c r="C1299" s="47"/>
      <c r="D1299" s="208"/>
      <c r="E1299" s="220"/>
      <c r="F1299" s="220"/>
      <c r="G1299" s="220"/>
      <c r="H1299" s="220"/>
      <c r="I1299" s="220"/>
      <c r="J1299" s="220"/>
      <c r="K1299" s="220"/>
      <c r="M1299" s="208"/>
      <c r="N1299" s="208"/>
      <c r="O1299" s="208"/>
      <c r="P1299" s="208"/>
      <c r="Q1299" s="208"/>
      <c r="R1299" s="208"/>
      <c r="S1299" s="208"/>
      <c r="T1299" s="208"/>
      <c r="U1299" s="208"/>
      <c r="V1299" s="208"/>
      <c r="W1299" s="208"/>
      <c r="X1299" s="208"/>
      <c r="Y1299" s="208"/>
      <c r="Z1299" s="208"/>
      <c r="AA1299" s="208"/>
      <c r="AB1299" s="208"/>
      <c r="AC1299" s="208"/>
      <c r="AD1299" s="208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8"/>
      <c r="AP1299" s="208"/>
      <c r="AQ1299" s="208"/>
      <c r="AR1299" s="208"/>
      <c r="AS1299" s="208"/>
      <c r="AT1299" s="208"/>
      <c r="AU1299" s="208"/>
      <c r="AV1299" s="208"/>
      <c r="AW1299" s="208"/>
    </row>
    <row r="1300" spans="1:49" s="207" customFormat="1" x14ac:dyDescent="0.25">
      <c r="A1300" s="47"/>
      <c r="B1300" s="47"/>
      <c r="C1300" s="47"/>
      <c r="D1300" s="208"/>
      <c r="E1300" s="220"/>
      <c r="F1300" s="220"/>
      <c r="G1300" s="220"/>
      <c r="H1300" s="220"/>
      <c r="I1300" s="220"/>
      <c r="J1300" s="220"/>
      <c r="K1300" s="220"/>
      <c r="M1300" s="208"/>
      <c r="N1300" s="208"/>
      <c r="O1300" s="208"/>
      <c r="P1300" s="208"/>
      <c r="Q1300" s="208"/>
      <c r="R1300" s="208"/>
      <c r="S1300" s="208"/>
      <c r="T1300" s="208"/>
      <c r="U1300" s="208"/>
      <c r="V1300" s="208"/>
      <c r="W1300" s="208"/>
      <c r="X1300" s="208"/>
      <c r="Y1300" s="208"/>
      <c r="Z1300" s="208"/>
      <c r="AA1300" s="208"/>
      <c r="AB1300" s="208"/>
      <c r="AC1300" s="208"/>
      <c r="AD1300" s="208"/>
      <c r="AE1300" s="208"/>
      <c r="AF1300" s="208"/>
      <c r="AG1300" s="208"/>
      <c r="AH1300" s="208"/>
      <c r="AI1300" s="208"/>
      <c r="AJ1300" s="208"/>
      <c r="AK1300" s="208"/>
      <c r="AL1300" s="208"/>
      <c r="AM1300" s="208"/>
      <c r="AN1300" s="208"/>
      <c r="AO1300" s="208"/>
      <c r="AP1300" s="208"/>
      <c r="AQ1300" s="208"/>
      <c r="AR1300" s="208"/>
      <c r="AS1300" s="208"/>
      <c r="AT1300" s="208"/>
      <c r="AU1300" s="208"/>
      <c r="AV1300" s="208"/>
      <c r="AW1300" s="208"/>
    </row>
    <row r="1301" spans="1:49" s="207" customFormat="1" x14ac:dyDescent="0.25">
      <c r="A1301" s="47"/>
      <c r="B1301" s="47"/>
      <c r="C1301" s="47"/>
      <c r="D1301" s="208"/>
      <c r="E1301" s="220"/>
      <c r="F1301" s="220"/>
      <c r="G1301" s="220"/>
      <c r="H1301" s="220"/>
      <c r="I1301" s="220"/>
      <c r="J1301" s="220"/>
      <c r="K1301" s="220"/>
      <c r="M1301" s="208"/>
      <c r="N1301" s="208"/>
      <c r="O1301" s="208"/>
      <c r="P1301" s="208"/>
      <c r="Q1301" s="208"/>
      <c r="R1301" s="208"/>
      <c r="S1301" s="208"/>
      <c r="T1301" s="208"/>
      <c r="U1301" s="208"/>
      <c r="V1301" s="208"/>
      <c r="W1301" s="208"/>
      <c r="X1301" s="208"/>
      <c r="Y1301" s="208"/>
      <c r="Z1301" s="208"/>
      <c r="AA1301" s="208"/>
      <c r="AB1301" s="208"/>
      <c r="AC1301" s="208"/>
      <c r="AD1301" s="208"/>
      <c r="AE1301" s="208"/>
      <c r="AF1301" s="208"/>
      <c r="AG1301" s="208"/>
      <c r="AH1301" s="208"/>
      <c r="AI1301" s="208"/>
      <c r="AJ1301" s="208"/>
      <c r="AK1301" s="208"/>
      <c r="AL1301" s="208"/>
      <c r="AM1301" s="208"/>
      <c r="AN1301" s="208"/>
      <c r="AO1301" s="208"/>
      <c r="AP1301" s="208"/>
      <c r="AQ1301" s="208"/>
      <c r="AR1301" s="208"/>
      <c r="AS1301" s="208"/>
      <c r="AT1301" s="208"/>
      <c r="AU1301" s="208"/>
      <c r="AV1301" s="208"/>
      <c r="AW1301" s="208"/>
    </row>
    <row r="1302" spans="1:49" s="207" customFormat="1" x14ac:dyDescent="0.25">
      <c r="A1302" s="47"/>
      <c r="B1302" s="47"/>
      <c r="C1302" s="47"/>
      <c r="D1302" s="208"/>
      <c r="E1302" s="220"/>
      <c r="F1302" s="220"/>
      <c r="G1302" s="220"/>
      <c r="H1302" s="220"/>
      <c r="I1302" s="220"/>
      <c r="J1302" s="220"/>
      <c r="K1302" s="220"/>
      <c r="M1302" s="208"/>
      <c r="N1302" s="208"/>
      <c r="O1302" s="208"/>
      <c r="P1302" s="208"/>
      <c r="Q1302" s="208"/>
      <c r="R1302" s="208"/>
      <c r="S1302" s="208"/>
      <c r="T1302" s="208"/>
      <c r="U1302" s="208"/>
      <c r="V1302" s="208"/>
      <c r="W1302" s="208"/>
      <c r="X1302" s="208"/>
      <c r="Y1302" s="208"/>
      <c r="Z1302" s="208"/>
      <c r="AA1302" s="208"/>
      <c r="AB1302" s="208"/>
      <c r="AC1302" s="208"/>
      <c r="AD1302" s="208"/>
      <c r="AE1302" s="208"/>
      <c r="AF1302" s="208"/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8"/>
      <c r="AQ1302" s="208"/>
      <c r="AR1302" s="208"/>
      <c r="AS1302" s="208"/>
      <c r="AT1302" s="208"/>
      <c r="AU1302" s="208"/>
      <c r="AV1302" s="208"/>
      <c r="AW1302" s="208"/>
    </row>
    <row r="1303" spans="1:49" s="207" customFormat="1" x14ac:dyDescent="0.25">
      <c r="A1303" s="47"/>
      <c r="B1303" s="47"/>
      <c r="C1303" s="47"/>
      <c r="D1303" s="208"/>
      <c r="E1303" s="220"/>
      <c r="F1303" s="220"/>
      <c r="G1303" s="220"/>
      <c r="H1303" s="220"/>
      <c r="I1303" s="220"/>
      <c r="J1303" s="220"/>
      <c r="K1303" s="220"/>
      <c r="M1303" s="208"/>
      <c r="N1303" s="208"/>
      <c r="O1303" s="208"/>
      <c r="P1303" s="208"/>
      <c r="Q1303" s="208"/>
      <c r="R1303" s="208"/>
      <c r="S1303" s="208"/>
      <c r="T1303" s="208"/>
      <c r="U1303" s="208"/>
      <c r="V1303" s="208"/>
      <c r="W1303" s="208"/>
      <c r="X1303" s="208"/>
      <c r="Y1303" s="208"/>
      <c r="Z1303" s="208"/>
      <c r="AA1303" s="208"/>
      <c r="AB1303" s="208"/>
      <c r="AC1303" s="208"/>
      <c r="AD1303" s="208"/>
      <c r="AE1303" s="208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8"/>
      <c r="AQ1303" s="208"/>
      <c r="AR1303" s="208"/>
      <c r="AS1303" s="208"/>
      <c r="AT1303" s="208"/>
      <c r="AU1303" s="208"/>
      <c r="AV1303" s="208"/>
      <c r="AW1303" s="208"/>
    </row>
    <row r="1304" spans="1:49" s="207" customFormat="1" x14ac:dyDescent="0.25">
      <c r="A1304" s="47"/>
      <c r="B1304" s="47"/>
      <c r="C1304" s="47"/>
      <c r="D1304" s="208"/>
      <c r="E1304" s="220"/>
      <c r="F1304" s="220"/>
      <c r="G1304" s="220"/>
      <c r="H1304" s="220"/>
      <c r="I1304" s="220"/>
      <c r="J1304" s="220"/>
      <c r="K1304" s="220"/>
      <c r="M1304" s="208"/>
      <c r="N1304" s="208"/>
      <c r="O1304" s="208"/>
      <c r="P1304" s="208"/>
      <c r="Q1304" s="208"/>
      <c r="R1304" s="208"/>
      <c r="S1304" s="208"/>
      <c r="T1304" s="208"/>
      <c r="U1304" s="208"/>
      <c r="V1304" s="208"/>
      <c r="W1304" s="208"/>
      <c r="X1304" s="208"/>
      <c r="Y1304" s="208"/>
      <c r="Z1304" s="208"/>
      <c r="AA1304" s="208"/>
      <c r="AB1304" s="208"/>
      <c r="AC1304" s="208"/>
      <c r="AD1304" s="208"/>
      <c r="AE1304" s="208"/>
      <c r="AF1304" s="208"/>
      <c r="AG1304" s="208"/>
      <c r="AH1304" s="208"/>
      <c r="AI1304" s="208"/>
      <c r="AJ1304" s="208"/>
      <c r="AK1304" s="208"/>
      <c r="AL1304" s="208"/>
      <c r="AM1304" s="208"/>
      <c r="AN1304" s="208"/>
      <c r="AO1304" s="208"/>
      <c r="AP1304" s="208"/>
      <c r="AQ1304" s="208"/>
      <c r="AR1304" s="208"/>
      <c r="AS1304" s="208"/>
      <c r="AT1304" s="208"/>
      <c r="AU1304" s="208"/>
      <c r="AV1304" s="208"/>
      <c r="AW1304" s="208"/>
    </row>
    <row r="1305" spans="1:49" s="207" customFormat="1" x14ac:dyDescent="0.25">
      <c r="A1305" s="47"/>
      <c r="B1305" s="47"/>
      <c r="C1305" s="47"/>
      <c r="D1305" s="208"/>
      <c r="E1305" s="220"/>
      <c r="F1305" s="220"/>
      <c r="G1305" s="220"/>
      <c r="H1305" s="220"/>
      <c r="I1305" s="220"/>
      <c r="J1305" s="220"/>
      <c r="K1305" s="220"/>
      <c r="M1305" s="208"/>
      <c r="N1305" s="208"/>
      <c r="O1305" s="208"/>
      <c r="P1305" s="208"/>
      <c r="Q1305" s="208"/>
      <c r="R1305" s="208"/>
      <c r="S1305" s="208"/>
      <c r="T1305" s="208"/>
      <c r="U1305" s="208"/>
      <c r="V1305" s="208"/>
      <c r="W1305" s="208"/>
      <c r="X1305" s="208"/>
      <c r="Y1305" s="208"/>
      <c r="Z1305" s="208"/>
      <c r="AA1305" s="208"/>
      <c r="AB1305" s="208"/>
      <c r="AC1305" s="208"/>
      <c r="AD1305" s="208"/>
      <c r="AE1305" s="208"/>
      <c r="AF1305" s="208"/>
      <c r="AG1305" s="208"/>
      <c r="AH1305" s="208"/>
      <c r="AI1305" s="208"/>
      <c r="AJ1305" s="208"/>
      <c r="AK1305" s="208"/>
      <c r="AL1305" s="208"/>
      <c r="AM1305" s="208"/>
      <c r="AN1305" s="208"/>
      <c r="AO1305" s="208"/>
      <c r="AP1305" s="208"/>
      <c r="AQ1305" s="208"/>
      <c r="AR1305" s="208"/>
      <c r="AS1305" s="208"/>
      <c r="AT1305" s="208"/>
      <c r="AU1305" s="208"/>
      <c r="AV1305" s="208"/>
      <c r="AW1305" s="208"/>
    </row>
    <row r="1306" spans="1:49" s="207" customFormat="1" x14ac:dyDescent="0.25">
      <c r="A1306" s="47"/>
      <c r="B1306" s="47"/>
      <c r="C1306" s="47"/>
      <c r="D1306" s="208"/>
      <c r="E1306" s="220"/>
      <c r="F1306" s="220"/>
      <c r="G1306" s="220"/>
      <c r="H1306" s="220"/>
      <c r="I1306" s="220"/>
      <c r="J1306" s="220"/>
      <c r="K1306" s="220"/>
      <c r="M1306" s="208"/>
      <c r="N1306" s="208"/>
      <c r="O1306" s="208"/>
      <c r="P1306" s="208"/>
      <c r="Q1306" s="208"/>
      <c r="R1306" s="208"/>
      <c r="S1306" s="208"/>
      <c r="T1306" s="208"/>
      <c r="U1306" s="208"/>
      <c r="V1306" s="208"/>
      <c r="W1306" s="208"/>
      <c r="X1306" s="208"/>
      <c r="Y1306" s="208"/>
      <c r="Z1306" s="208"/>
      <c r="AA1306" s="208"/>
      <c r="AB1306" s="208"/>
      <c r="AC1306" s="208"/>
      <c r="AD1306" s="208"/>
      <c r="AE1306" s="208"/>
      <c r="AF1306" s="208"/>
      <c r="AG1306" s="208"/>
      <c r="AH1306" s="208"/>
      <c r="AI1306" s="208"/>
      <c r="AJ1306" s="208"/>
      <c r="AK1306" s="208"/>
      <c r="AL1306" s="208"/>
      <c r="AM1306" s="208"/>
      <c r="AN1306" s="208"/>
      <c r="AO1306" s="208"/>
      <c r="AP1306" s="208"/>
      <c r="AQ1306" s="208"/>
      <c r="AR1306" s="208"/>
      <c r="AS1306" s="208"/>
      <c r="AT1306" s="208"/>
      <c r="AU1306" s="208"/>
      <c r="AV1306" s="208"/>
      <c r="AW1306" s="208"/>
    </row>
    <row r="1307" spans="1:49" s="207" customFormat="1" x14ac:dyDescent="0.25">
      <c r="A1307" s="47"/>
      <c r="B1307" s="47"/>
      <c r="C1307" s="47"/>
      <c r="D1307" s="208"/>
      <c r="E1307" s="220"/>
      <c r="F1307" s="220"/>
      <c r="G1307" s="220"/>
      <c r="H1307" s="220"/>
      <c r="I1307" s="220"/>
      <c r="J1307" s="220"/>
      <c r="K1307" s="220"/>
      <c r="M1307" s="208"/>
      <c r="N1307" s="208"/>
      <c r="O1307" s="208"/>
      <c r="P1307" s="208"/>
      <c r="Q1307" s="208"/>
      <c r="R1307" s="208"/>
      <c r="S1307" s="208"/>
      <c r="T1307" s="208"/>
      <c r="U1307" s="208"/>
      <c r="V1307" s="208"/>
      <c r="W1307" s="208"/>
      <c r="X1307" s="208"/>
      <c r="Y1307" s="208"/>
      <c r="Z1307" s="208"/>
      <c r="AA1307" s="208"/>
      <c r="AB1307" s="208"/>
      <c r="AC1307" s="208"/>
      <c r="AD1307" s="208"/>
      <c r="AE1307" s="208"/>
      <c r="AF1307" s="208"/>
      <c r="AG1307" s="208"/>
      <c r="AH1307" s="208"/>
      <c r="AI1307" s="208"/>
      <c r="AJ1307" s="208"/>
      <c r="AK1307" s="208"/>
      <c r="AL1307" s="208"/>
      <c r="AM1307" s="208"/>
      <c r="AN1307" s="208"/>
      <c r="AO1307" s="208"/>
      <c r="AP1307" s="208"/>
      <c r="AQ1307" s="208"/>
      <c r="AR1307" s="208"/>
      <c r="AS1307" s="208"/>
      <c r="AT1307" s="208"/>
      <c r="AU1307" s="208"/>
      <c r="AV1307" s="208"/>
      <c r="AW1307" s="208"/>
    </row>
    <row r="1308" spans="1:49" s="207" customFormat="1" x14ac:dyDescent="0.25">
      <c r="A1308" s="47"/>
      <c r="B1308" s="47"/>
      <c r="C1308" s="47"/>
      <c r="D1308" s="208"/>
      <c r="E1308" s="220"/>
      <c r="F1308" s="220"/>
      <c r="G1308" s="220"/>
      <c r="H1308" s="220"/>
      <c r="I1308" s="220"/>
      <c r="J1308" s="220"/>
      <c r="K1308" s="220"/>
      <c r="M1308" s="208"/>
      <c r="N1308" s="208"/>
      <c r="O1308" s="208"/>
      <c r="P1308" s="208"/>
      <c r="Q1308" s="208"/>
      <c r="R1308" s="208"/>
      <c r="S1308" s="208"/>
      <c r="T1308" s="208"/>
      <c r="U1308" s="208"/>
      <c r="V1308" s="208"/>
      <c r="W1308" s="208"/>
      <c r="X1308" s="208"/>
      <c r="Y1308" s="208"/>
      <c r="Z1308" s="208"/>
      <c r="AA1308" s="208"/>
      <c r="AB1308" s="208"/>
      <c r="AC1308" s="208"/>
      <c r="AD1308" s="208"/>
      <c r="AE1308" s="208"/>
      <c r="AF1308" s="208"/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8"/>
      <c r="AQ1308" s="208"/>
      <c r="AR1308" s="208"/>
      <c r="AS1308" s="208"/>
      <c r="AT1308" s="208"/>
      <c r="AU1308" s="208"/>
      <c r="AV1308" s="208"/>
      <c r="AW1308" s="208"/>
    </row>
    <row r="1309" spans="1:49" s="207" customFormat="1" x14ac:dyDescent="0.25">
      <c r="A1309" s="47"/>
      <c r="B1309" s="47"/>
      <c r="C1309" s="47"/>
      <c r="D1309" s="208"/>
      <c r="E1309" s="220"/>
      <c r="F1309" s="220"/>
      <c r="G1309" s="220"/>
      <c r="H1309" s="220"/>
      <c r="I1309" s="220"/>
      <c r="J1309" s="220"/>
      <c r="K1309" s="220"/>
      <c r="M1309" s="208"/>
      <c r="N1309" s="208"/>
      <c r="O1309" s="208"/>
      <c r="P1309" s="208"/>
      <c r="Q1309" s="208"/>
      <c r="R1309" s="208"/>
      <c r="S1309" s="208"/>
      <c r="T1309" s="208"/>
      <c r="U1309" s="208"/>
      <c r="V1309" s="208"/>
      <c r="W1309" s="208"/>
      <c r="X1309" s="208"/>
      <c r="Y1309" s="208"/>
      <c r="Z1309" s="208"/>
      <c r="AA1309" s="208"/>
      <c r="AB1309" s="208"/>
      <c r="AC1309" s="208"/>
      <c r="AD1309" s="208"/>
      <c r="AE1309" s="208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8"/>
      <c r="AQ1309" s="208"/>
      <c r="AR1309" s="208"/>
      <c r="AS1309" s="208"/>
      <c r="AT1309" s="208"/>
      <c r="AU1309" s="208"/>
      <c r="AV1309" s="208"/>
      <c r="AW1309" s="208"/>
    </row>
    <row r="1310" spans="1:49" s="207" customFormat="1" x14ac:dyDescent="0.25">
      <c r="A1310" s="47"/>
      <c r="B1310" s="47"/>
      <c r="C1310" s="47"/>
      <c r="D1310" s="208"/>
      <c r="E1310" s="220"/>
      <c r="F1310" s="220"/>
      <c r="G1310" s="220"/>
      <c r="H1310" s="220"/>
      <c r="I1310" s="220"/>
      <c r="J1310" s="220"/>
      <c r="K1310" s="220"/>
      <c r="M1310" s="208"/>
      <c r="N1310" s="208"/>
      <c r="O1310" s="208"/>
      <c r="P1310" s="208"/>
      <c r="Q1310" s="208"/>
      <c r="R1310" s="208"/>
      <c r="S1310" s="208"/>
      <c r="T1310" s="208"/>
      <c r="U1310" s="208"/>
      <c r="V1310" s="208"/>
      <c r="W1310" s="208"/>
      <c r="X1310" s="208"/>
      <c r="Y1310" s="208"/>
      <c r="Z1310" s="208"/>
      <c r="AA1310" s="208"/>
      <c r="AB1310" s="208"/>
      <c r="AC1310" s="208"/>
      <c r="AD1310" s="208"/>
      <c r="AE1310" s="208"/>
      <c r="AF1310" s="208"/>
      <c r="AG1310" s="208"/>
      <c r="AH1310" s="208"/>
      <c r="AI1310" s="208"/>
      <c r="AJ1310" s="208"/>
      <c r="AK1310" s="208"/>
      <c r="AL1310" s="208"/>
      <c r="AM1310" s="208"/>
      <c r="AN1310" s="208"/>
      <c r="AO1310" s="208"/>
      <c r="AP1310" s="208"/>
      <c r="AQ1310" s="208"/>
      <c r="AR1310" s="208"/>
      <c r="AS1310" s="208"/>
      <c r="AT1310" s="208"/>
      <c r="AU1310" s="208"/>
      <c r="AV1310" s="208"/>
      <c r="AW1310" s="208"/>
    </row>
    <row r="1311" spans="1:49" s="207" customFormat="1" x14ac:dyDescent="0.25">
      <c r="A1311" s="47"/>
      <c r="B1311" s="47"/>
      <c r="C1311" s="47"/>
      <c r="D1311" s="208"/>
      <c r="E1311" s="220"/>
      <c r="F1311" s="220"/>
      <c r="G1311" s="220"/>
      <c r="H1311" s="220"/>
      <c r="I1311" s="220"/>
      <c r="J1311" s="220"/>
      <c r="K1311" s="220"/>
      <c r="M1311" s="208"/>
      <c r="N1311" s="208"/>
      <c r="O1311" s="208"/>
      <c r="P1311" s="208"/>
      <c r="Q1311" s="208"/>
      <c r="R1311" s="208"/>
      <c r="S1311" s="208"/>
      <c r="T1311" s="208"/>
      <c r="U1311" s="208"/>
      <c r="V1311" s="208"/>
      <c r="W1311" s="208"/>
      <c r="X1311" s="208"/>
      <c r="Y1311" s="208"/>
      <c r="Z1311" s="208"/>
      <c r="AA1311" s="208"/>
      <c r="AB1311" s="208"/>
      <c r="AC1311" s="208"/>
      <c r="AD1311" s="208"/>
      <c r="AE1311" s="208"/>
      <c r="AF1311" s="208"/>
      <c r="AG1311" s="208"/>
      <c r="AH1311" s="208"/>
      <c r="AI1311" s="208"/>
      <c r="AJ1311" s="208"/>
      <c r="AK1311" s="208"/>
      <c r="AL1311" s="208"/>
      <c r="AM1311" s="208"/>
      <c r="AN1311" s="208"/>
      <c r="AO1311" s="208"/>
      <c r="AP1311" s="208"/>
      <c r="AQ1311" s="208"/>
      <c r="AR1311" s="208"/>
      <c r="AS1311" s="208"/>
      <c r="AT1311" s="208"/>
      <c r="AU1311" s="208"/>
      <c r="AV1311" s="208"/>
      <c r="AW1311" s="208"/>
    </row>
    <row r="1312" spans="1:49" s="207" customFormat="1" x14ac:dyDescent="0.25">
      <c r="A1312" s="47"/>
      <c r="B1312" s="47"/>
      <c r="C1312" s="47"/>
      <c r="D1312" s="208"/>
      <c r="E1312" s="220"/>
      <c r="F1312" s="220"/>
      <c r="G1312" s="220"/>
      <c r="H1312" s="220"/>
      <c r="I1312" s="220"/>
      <c r="J1312" s="220"/>
      <c r="K1312" s="220"/>
      <c r="M1312" s="208"/>
      <c r="N1312" s="208"/>
      <c r="O1312" s="208"/>
      <c r="P1312" s="208"/>
      <c r="Q1312" s="208"/>
      <c r="R1312" s="208"/>
      <c r="S1312" s="208"/>
      <c r="T1312" s="208"/>
      <c r="U1312" s="208"/>
      <c r="V1312" s="208"/>
      <c r="W1312" s="208"/>
      <c r="X1312" s="208"/>
      <c r="Y1312" s="208"/>
      <c r="Z1312" s="208"/>
      <c r="AA1312" s="208"/>
      <c r="AB1312" s="208"/>
      <c r="AC1312" s="208"/>
      <c r="AD1312" s="208"/>
      <c r="AE1312" s="208"/>
      <c r="AF1312" s="208"/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8"/>
      <c r="AQ1312" s="208"/>
      <c r="AR1312" s="208"/>
      <c r="AS1312" s="208"/>
      <c r="AT1312" s="208"/>
      <c r="AU1312" s="208"/>
      <c r="AV1312" s="208"/>
      <c r="AW1312" s="208"/>
    </row>
    <row r="1313" spans="1:49" s="207" customFormat="1" x14ac:dyDescent="0.25">
      <c r="A1313" s="47"/>
      <c r="B1313" s="47"/>
      <c r="C1313" s="47"/>
      <c r="D1313" s="208"/>
      <c r="E1313" s="220"/>
      <c r="F1313" s="220"/>
      <c r="G1313" s="220"/>
      <c r="H1313" s="220"/>
      <c r="I1313" s="220"/>
      <c r="J1313" s="220"/>
      <c r="K1313" s="220"/>
      <c r="M1313" s="208"/>
      <c r="N1313" s="208"/>
      <c r="O1313" s="208"/>
      <c r="P1313" s="208"/>
      <c r="Q1313" s="208"/>
      <c r="R1313" s="208"/>
      <c r="S1313" s="208"/>
      <c r="T1313" s="208"/>
      <c r="U1313" s="208"/>
      <c r="V1313" s="208"/>
      <c r="W1313" s="208"/>
      <c r="X1313" s="208"/>
      <c r="Y1313" s="208"/>
      <c r="Z1313" s="208"/>
      <c r="AA1313" s="208"/>
      <c r="AB1313" s="208"/>
      <c r="AC1313" s="208"/>
      <c r="AD1313" s="208"/>
      <c r="AE1313" s="208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8"/>
      <c r="AQ1313" s="208"/>
      <c r="AR1313" s="208"/>
      <c r="AS1313" s="208"/>
      <c r="AT1313" s="208"/>
      <c r="AU1313" s="208"/>
      <c r="AV1313" s="208"/>
      <c r="AW1313" s="208"/>
    </row>
    <row r="1314" spans="1:49" s="207" customFormat="1" x14ac:dyDescent="0.25">
      <c r="A1314" s="47"/>
      <c r="B1314" s="47"/>
      <c r="C1314" s="47"/>
      <c r="D1314" s="208"/>
      <c r="E1314" s="220"/>
      <c r="F1314" s="220"/>
      <c r="G1314" s="220"/>
      <c r="H1314" s="220"/>
      <c r="I1314" s="220"/>
      <c r="J1314" s="220"/>
      <c r="K1314" s="220"/>
      <c r="M1314" s="208"/>
      <c r="N1314" s="208"/>
      <c r="O1314" s="208"/>
      <c r="P1314" s="208"/>
      <c r="Q1314" s="208"/>
      <c r="R1314" s="208"/>
      <c r="S1314" s="208"/>
      <c r="T1314" s="208"/>
      <c r="U1314" s="208"/>
      <c r="V1314" s="208"/>
      <c r="W1314" s="208"/>
      <c r="X1314" s="208"/>
      <c r="Y1314" s="208"/>
      <c r="Z1314" s="208"/>
      <c r="AA1314" s="208"/>
      <c r="AB1314" s="208"/>
      <c r="AC1314" s="208"/>
      <c r="AD1314" s="208"/>
      <c r="AE1314" s="208"/>
      <c r="AF1314" s="208"/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8"/>
      <c r="AQ1314" s="208"/>
      <c r="AR1314" s="208"/>
      <c r="AS1314" s="208"/>
      <c r="AT1314" s="208"/>
      <c r="AU1314" s="208"/>
      <c r="AV1314" s="208"/>
      <c r="AW1314" s="208"/>
    </row>
    <row r="1315" spans="1:49" s="207" customFormat="1" x14ac:dyDescent="0.25">
      <c r="A1315" s="47"/>
      <c r="B1315" s="47"/>
      <c r="C1315" s="47"/>
      <c r="D1315" s="208"/>
      <c r="E1315" s="220"/>
      <c r="F1315" s="220"/>
      <c r="G1315" s="220"/>
      <c r="H1315" s="220"/>
      <c r="I1315" s="220"/>
      <c r="J1315" s="220"/>
      <c r="K1315" s="220"/>
      <c r="M1315" s="208"/>
      <c r="N1315" s="208"/>
      <c r="O1315" s="208"/>
      <c r="P1315" s="208"/>
      <c r="Q1315" s="208"/>
      <c r="R1315" s="208"/>
      <c r="S1315" s="208"/>
      <c r="T1315" s="208"/>
      <c r="U1315" s="208"/>
      <c r="V1315" s="208"/>
      <c r="W1315" s="208"/>
      <c r="X1315" s="208"/>
      <c r="Y1315" s="208"/>
      <c r="Z1315" s="208"/>
      <c r="AA1315" s="208"/>
      <c r="AB1315" s="208"/>
      <c r="AC1315" s="208"/>
      <c r="AD1315" s="208"/>
      <c r="AE1315" s="208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8"/>
      <c r="AQ1315" s="208"/>
      <c r="AR1315" s="208"/>
      <c r="AS1315" s="208"/>
      <c r="AT1315" s="208"/>
      <c r="AU1315" s="208"/>
      <c r="AV1315" s="208"/>
      <c r="AW1315" s="208"/>
    </row>
    <row r="1316" spans="1:49" s="207" customFormat="1" x14ac:dyDescent="0.25">
      <c r="A1316" s="47"/>
      <c r="B1316" s="47"/>
      <c r="C1316" s="47"/>
      <c r="D1316" s="208"/>
      <c r="E1316" s="220"/>
      <c r="F1316" s="220"/>
      <c r="G1316" s="220"/>
      <c r="H1316" s="220"/>
      <c r="I1316" s="220"/>
      <c r="J1316" s="220"/>
      <c r="K1316" s="220"/>
      <c r="M1316" s="208"/>
      <c r="N1316" s="208"/>
      <c r="O1316" s="208"/>
      <c r="P1316" s="208"/>
      <c r="Q1316" s="208"/>
      <c r="R1316" s="208"/>
      <c r="S1316" s="208"/>
      <c r="T1316" s="208"/>
      <c r="U1316" s="208"/>
      <c r="V1316" s="208"/>
      <c r="W1316" s="208"/>
      <c r="X1316" s="208"/>
      <c r="Y1316" s="208"/>
      <c r="Z1316" s="208"/>
      <c r="AA1316" s="208"/>
      <c r="AB1316" s="208"/>
      <c r="AC1316" s="208"/>
      <c r="AD1316" s="208"/>
      <c r="AE1316" s="208"/>
      <c r="AF1316" s="208"/>
      <c r="AG1316" s="208"/>
      <c r="AH1316" s="208"/>
      <c r="AI1316" s="208"/>
      <c r="AJ1316" s="208"/>
      <c r="AK1316" s="208"/>
      <c r="AL1316" s="208"/>
      <c r="AM1316" s="208"/>
      <c r="AN1316" s="208"/>
      <c r="AO1316" s="208"/>
      <c r="AP1316" s="208"/>
      <c r="AQ1316" s="208"/>
      <c r="AR1316" s="208"/>
      <c r="AS1316" s="208"/>
      <c r="AT1316" s="208"/>
      <c r="AU1316" s="208"/>
      <c r="AV1316" s="208"/>
      <c r="AW1316" s="208"/>
    </row>
    <row r="1317" spans="1:49" s="207" customFormat="1" x14ac:dyDescent="0.25">
      <c r="A1317" s="47"/>
      <c r="B1317" s="47"/>
      <c r="C1317" s="47"/>
      <c r="D1317" s="208"/>
      <c r="E1317" s="220"/>
      <c r="F1317" s="220"/>
      <c r="G1317" s="220"/>
      <c r="H1317" s="220"/>
      <c r="I1317" s="220"/>
      <c r="J1317" s="220"/>
      <c r="K1317" s="220"/>
      <c r="M1317" s="208"/>
      <c r="N1317" s="208"/>
      <c r="O1317" s="208"/>
      <c r="P1317" s="208"/>
      <c r="Q1317" s="208"/>
      <c r="R1317" s="208"/>
      <c r="S1317" s="208"/>
      <c r="T1317" s="208"/>
      <c r="U1317" s="208"/>
      <c r="V1317" s="208"/>
      <c r="W1317" s="208"/>
      <c r="X1317" s="208"/>
      <c r="Y1317" s="208"/>
      <c r="Z1317" s="208"/>
      <c r="AA1317" s="208"/>
      <c r="AB1317" s="208"/>
      <c r="AC1317" s="208"/>
      <c r="AD1317" s="208"/>
      <c r="AE1317" s="208"/>
      <c r="AF1317" s="208"/>
      <c r="AG1317" s="208"/>
      <c r="AH1317" s="208"/>
      <c r="AI1317" s="208"/>
      <c r="AJ1317" s="208"/>
      <c r="AK1317" s="208"/>
      <c r="AL1317" s="208"/>
      <c r="AM1317" s="208"/>
      <c r="AN1317" s="208"/>
      <c r="AO1317" s="208"/>
      <c r="AP1317" s="208"/>
      <c r="AQ1317" s="208"/>
      <c r="AR1317" s="208"/>
      <c r="AS1317" s="208"/>
      <c r="AT1317" s="208"/>
      <c r="AU1317" s="208"/>
      <c r="AV1317" s="208"/>
      <c r="AW1317" s="208"/>
    </row>
    <row r="1318" spans="1:49" s="207" customFormat="1" x14ac:dyDescent="0.25">
      <c r="A1318" s="47"/>
      <c r="B1318" s="47"/>
      <c r="C1318" s="47"/>
      <c r="D1318" s="208"/>
      <c r="E1318" s="220"/>
      <c r="F1318" s="220"/>
      <c r="G1318" s="220"/>
      <c r="H1318" s="220"/>
      <c r="I1318" s="220"/>
      <c r="J1318" s="220"/>
      <c r="K1318" s="220"/>
      <c r="M1318" s="208"/>
      <c r="N1318" s="208"/>
      <c r="O1318" s="208"/>
      <c r="P1318" s="208"/>
      <c r="Q1318" s="208"/>
      <c r="R1318" s="208"/>
      <c r="S1318" s="208"/>
      <c r="T1318" s="208"/>
      <c r="U1318" s="208"/>
      <c r="V1318" s="208"/>
      <c r="W1318" s="208"/>
      <c r="X1318" s="208"/>
      <c r="Y1318" s="208"/>
      <c r="Z1318" s="208"/>
      <c r="AA1318" s="208"/>
      <c r="AB1318" s="208"/>
      <c r="AC1318" s="208"/>
      <c r="AD1318" s="208"/>
      <c r="AE1318" s="208"/>
      <c r="AF1318" s="208"/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8"/>
      <c r="AQ1318" s="208"/>
      <c r="AR1318" s="208"/>
      <c r="AS1318" s="208"/>
      <c r="AT1318" s="208"/>
      <c r="AU1318" s="208"/>
      <c r="AV1318" s="208"/>
      <c r="AW1318" s="208"/>
    </row>
    <row r="1319" spans="1:49" s="207" customFormat="1" x14ac:dyDescent="0.25">
      <c r="A1319" s="47"/>
      <c r="B1319" s="47"/>
      <c r="C1319" s="47"/>
      <c r="D1319" s="208"/>
      <c r="E1319" s="220"/>
      <c r="F1319" s="220"/>
      <c r="G1319" s="220"/>
      <c r="H1319" s="220"/>
      <c r="I1319" s="220"/>
      <c r="J1319" s="220"/>
      <c r="K1319" s="220"/>
      <c r="M1319" s="208"/>
      <c r="N1319" s="208"/>
      <c r="O1319" s="208"/>
      <c r="P1319" s="208"/>
      <c r="Q1319" s="208"/>
      <c r="R1319" s="208"/>
      <c r="S1319" s="208"/>
      <c r="T1319" s="208"/>
      <c r="U1319" s="208"/>
      <c r="V1319" s="208"/>
      <c r="W1319" s="208"/>
      <c r="X1319" s="208"/>
      <c r="Y1319" s="208"/>
      <c r="Z1319" s="208"/>
      <c r="AA1319" s="208"/>
      <c r="AB1319" s="208"/>
      <c r="AC1319" s="208"/>
      <c r="AD1319" s="208"/>
      <c r="AE1319" s="208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8"/>
      <c r="AQ1319" s="208"/>
      <c r="AR1319" s="208"/>
      <c r="AS1319" s="208"/>
      <c r="AT1319" s="208"/>
      <c r="AU1319" s="208"/>
      <c r="AV1319" s="208"/>
      <c r="AW1319" s="208"/>
    </row>
    <row r="1320" spans="1:49" s="207" customFormat="1" x14ac:dyDescent="0.25">
      <c r="A1320" s="47"/>
      <c r="B1320" s="47"/>
      <c r="C1320" s="47"/>
      <c r="D1320" s="208"/>
      <c r="E1320" s="220"/>
      <c r="F1320" s="220"/>
      <c r="G1320" s="220"/>
      <c r="H1320" s="220"/>
      <c r="I1320" s="220"/>
      <c r="J1320" s="220"/>
      <c r="K1320" s="220"/>
      <c r="M1320" s="208"/>
      <c r="N1320" s="208"/>
      <c r="O1320" s="208"/>
      <c r="P1320" s="208"/>
      <c r="Q1320" s="208"/>
      <c r="R1320" s="208"/>
      <c r="S1320" s="208"/>
      <c r="T1320" s="208"/>
      <c r="U1320" s="208"/>
      <c r="V1320" s="208"/>
      <c r="W1320" s="208"/>
      <c r="X1320" s="208"/>
      <c r="Y1320" s="208"/>
      <c r="Z1320" s="208"/>
      <c r="AA1320" s="208"/>
      <c r="AB1320" s="208"/>
      <c r="AC1320" s="208"/>
      <c r="AD1320" s="208"/>
      <c r="AE1320" s="208"/>
      <c r="AF1320" s="208"/>
      <c r="AG1320" s="208"/>
      <c r="AH1320" s="208"/>
      <c r="AI1320" s="208"/>
      <c r="AJ1320" s="208"/>
      <c r="AK1320" s="208"/>
      <c r="AL1320" s="208"/>
      <c r="AM1320" s="208"/>
      <c r="AN1320" s="208"/>
      <c r="AO1320" s="208"/>
      <c r="AP1320" s="208"/>
      <c r="AQ1320" s="208"/>
      <c r="AR1320" s="208"/>
      <c r="AS1320" s="208"/>
      <c r="AT1320" s="208"/>
      <c r="AU1320" s="208"/>
      <c r="AV1320" s="208"/>
      <c r="AW1320" s="208"/>
    </row>
    <row r="1321" spans="1:49" s="207" customFormat="1" x14ac:dyDescent="0.25">
      <c r="A1321" s="47"/>
      <c r="B1321" s="47"/>
      <c r="C1321" s="47"/>
      <c r="D1321" s="208"/>
      <c r="E1321" s="220"/>
      <c r="F1321" s="220"/>
      <c r="G1321" s="220"/>
      <c r="H1321" s="220"/>
      <c r="I1321" s="220"/>
      <c r="J1321" s="220"/>
      <c r="K1321" s="220"/>
      <c r="M1321" s="208"/>
      <c r="N1321" s="208"/>
      <c r="O1321" s="208"/>
      <c r="P1321" s="208"/>
      <c r="Q1321" s="208"/>
      <c r="R1321" s="208"/>
      <c r="S1321" s="208"/>
      <c r="T1321" s="208"/>
      <c r="U1321" s="208"/>
      <c r="V1321" s="208"/>
      <c r="W1321" s="208"/>
      <c r="X1321" s="208"/>
      <c r="Y1321" s="208"/>
      <c r="Z1321" s="208"/>
      <c r="AA1321" s="208"/>
      <c r="AB1321" s="208"/>
      <c r="AC1321" s="208"/>
      <c r="AD1321" s="208"/>
      <c r="AE1321" s="208"/>
      <c r="AF1321" s="208"/>
      <c r="AG1321" s="208"/>
      <c r="AH1321" s="208"/>
      <c r="AI1321" s="208"/>
      <c r="AJ1321" s="208"/>
      <c r="AK1321" s="208"/>
      <c r="AL1321" s="208"/>
      <c r="AM1321" s="208"/>
      <c r="AN1321" s="208"/>
      <c r="AO1321" s="208"/>
      <c r="AP1321" s="208"/>
      <c r="AQ1321" s="208"/>
      <c r="AR1321" s="208"/>
      <c r="AS1321" s="208"/>
      <c r="AT1321" s="208"/>
      <c r="AU1321" s="208"/>
      <c r="AV1321" s="208"/>
      <c r="AW1321" s="208"/>
    </row>
    <row r="1322" spans="1:49" s="207" customFormat="1" x14ac:dyDescent="0.25">
      <c r="A1322" s="47"/>
      <c r="B1322" s="47"/>
      <c r="C1322" s="47"/>
      <c r="D1322" s="208"/>
      <c r="E1322" s="220"/>
      <c r="F1322" s="220"/>
      <c r="G1322" s="220"/>
      <c r="H1322" s="220"/>
      <c r="I1322" s="220"/>
      <c r="J1322" s="220"/>
      <c r="K1322" s="220"/>
      <c r="M1322" s="208"/>
      <c r="N1322" s="208"/>
      <c r="O1322" s="208"/>
      <c r="P1322" s="208"/>
      <c r="Q1322" s="208"/>
      <c r="R1322" s="208"/>
      <c r="S1322" s="208"/>
      <c r="T1322" s="208"/>
      <c r="U1322" s="208"/>
      <c r="V1322" s="208"/>
      <c r="W1322" s="208"/>
      <c r="X1322" s="208"/>
      <c r="Y1322" s="208"/>
      <c r="Z1322" s="208"/>
      <c r="AA1322" s="208"/>
      <c r="AB1322" s="208"/>
      <c r="AC1322" s="208"/>
      <c r="AD1322" s="208"/>
      <c r="AE1322" s="208"/>
      <c r="AF1322" s="208"/>
      <c r="AG1322" s="208"/>
      <c r="AH1322" s="208"/>
      <c r="AI1322" s="208"/>
      <c r="AJ1322" s="208"/>
      <c r="AK1322" s="208"/>
      <c r="AL1322" s="208"/>
      <c r="AM1322" s="208"/>
      <c r="AN1322" s="208"/>
      <c r="AO1322" s="208"/>
      <c r="AP1322" s="208"/>
      <c r="AQ1322" s="208"/>
      <c r="AR1322" s="208"/>
      <c r="AS1322" s="208"/>
      <c r="AT1322" s="208"/>
      <c r="AU1322" s="208"/>
      <c r="AV1322" s="208"/>
      <c r="AW1322" s="208"/>
    </row>
    <row r="1323" spans="1:49" s="207" customFormat="1" x14ac:dyDescent="0.25">
      <c r="A1323" s="47"/>
      <c r="B1323" s="47"/>
      <c r="C1323" s="47"/>
      <c r="D1323" s="208"/>
      <c r="E1323" s="220"/>
      <c r="F1323" s="220"/>
      <c r="G1323" s="220"/>
      <c r="H1323" s="220"/>
      <c r="I1323" s="220"/>
      <c r="J1323" s="220"/>
      <c r="K1323" s="220"/>
      <c r="M1323" s="208"/>
      <c r="N1323" s="208"/>
      <c r="O1323" s="208"/>
      <c r="P1323" s="208"/>
      <c r="Q1323" s="208"/>
      <c r="R1323" s="208"/>
      <c r="S1323" s="208"/>
      <c r="T1323" s="208"/>
      <c r="U1323" s="208"/>
      <c r="V1323" s="208"/>
      <c r="W1323" s="208"/>
      <c r="X1323" s="208"/>
      <c r="Y1323" s="208"/>
      <c r="Z1323" s="208"/>
      <c r="AA1323" s="208"/>
      <c r="AB1323" s="208"/>
      <c r="AC1323" s="208"/>
      <c r="AD1323" s="208"/>
      <c r="AE1323" s="208"/>
      <c r="AF1323" s="208"/>
      <c r="AG1323" s="208"/>
      <c r="AH1323" s="208"/>
      <c r="AI1323" s="208"/>
      <c r="AJ1323" s="208"/>
      <c r="AK1323" s="208"/>
      <c r="AL1323" s="208"/>
      <c r="AM1323" s="208"/>
      <c r="AN1323" s="208"/>
      <c r="AO1323" s="208"/>
      <c r="AP1323" s="208"/>
      <c r="AQ1323" s="208"/>
      <c r="AR1323" s="208"/>
      <c r="AS1323" s="208"/>
      <c r="AT1323" s="208"/>
      <c r="AU1323" s="208"/>
      <c r="AV1323" s="208"/>
      <c r="AW1323" s="208"/>
    </row>
    <row r="1324" spans="1:49" s="207" customFormat="1" x14ac:dyDescent="0.25">
      <c r="A1324" s="47"/>
      <c r="B1324" s="47"/>
      <c r="C1324" s="47"/>
      <c r="D1324" s="208"/>
      <c r="E1324" s="220"/>
      <c r="F1324" s="220"/>
      <c r="G1324" s="220"/>
      <c r="H1324" s="220"/>
      <c r="I1324" s="220"/>
      <c r="J1324" s="220"/>
      <c r="K1324" s="220"/>
      <c r="M1324" s="208"/>
      <c r="N1324" s="208"/>
      <c r="O1324" s="208"/>
      <c r="P1324" s="208"/>
      <c r="Q1324" s="208"/>
      <c r="R1324" s="208"/>
      <c r="S1324" s="208"/>
      <c r="T1324" s="208"/>
      <c r="U1324" s="208"/>
      <c r="V1324" s="208"/>
      <c r="W1324" s="208"/>
      <c r="X1324" s="208"/>
      <c r="Y1324" s="208"/>
      <c r="Z1324" s="208"/>
      <c r="AA1324" s="208"/>
      <c r="AB1324" s="208"/>
      <c r="AC1324" s="208"/>
      <c r="AD1324" s="208"/>
      <c r="AE1324" s="208"/>
      <c r="AF1324" s="208"/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8"/>
      <c r="AQ1324" s="208"/>
      <c r="AR1324" s="208"/>
      <c r="AS1324" s="208"/>
      <c r="AT1324" s="208"/>
      <c r="AU1324" s="208"/>
      <c r="AV1324" s="208"/>
      <c r="AW1324" s="208"/>
    </row>
    <row r="1325" spans="1:49" s="207" customFormat="1" x14ac:dyDescent="0.25">
      <c r="A1325" s="47"/>
      <c r="B1325" s="47"/>
      <c r="C1325" s="47"/>
      <c r="D1325" s="208"/>
      <c r="E1325" s="220"/>
      <c r="F1325" s="220"/>
      <c r="G1325" s="220"/>
      <c r="H1325" s="220"/>
      <c r="I1325" s="220"/>
      <c r="J1325" s="220"/>
      <c r="K1325" s="220"/>
      <c r="M1325" s="208"/>
      <c r="N1325" s="208"/>
      <c r="O1325" s="208"/>
      <c r="P1325" s="208"/>
      <c r="Q1325" s="208"/>
      <c r="R1325" s="208"/>
      <c r="S1325" s="208"/>
      <c r="T1325" s="208"/>
      <c r="U1325" s="208"/>
      <c r="V1325" s="208"/>
      <c r="W1325" s="208"/>
      <c r="X1325" s="208"/>
      <c r="Y1325" s="208"/>
      <c r="Z1325" s="208"/>
      <c r="AA1325" s="208"/>
      <c r="AB1325" s="208"/>
      <c r="AC1325" s="208"/>
      <c r="AD1325" s="208"/>
      <c r="AE1325" s="208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8"/>
      <c r="AQ1325" s="208"/>
      <c r="AR1325" s="208"/>
      <c r="AS1325" s="208"/>
      <c r="AT1325" s="208"/>
      <c r="AU1325" s="208"/>
      <c r="AV1325" s="208"/>
      <c r="AW1325" s="208"/>
    </row>
    <row r="1326" spans="1:49" s="207" customFormat="1" x14ac:dyDescent="0.25">
      <c r="A1326" s="47"/>
      <c r="B1326" s="47"/>
      <c r="C1326" s="47"/>
      <c r="D1326" s="208"/>
      <c r="E1326" s="220"/>
      <c r="F1326" s="220"/>
      <c r="G1326" s="220"/>
      <c r="H1326" s="220"/>
      <c r="I1326" s="220"/>
      <c r="J1326" s="220"/>
      <c r="K1326" s="220"/>
      <c r="M1326" s="208"/>
      <c r="N1326" s="208"/>
      <c r="O1326" s="208"/>
      <c r="P1326" s="208"/>
      <c r="Q1326" s="208"/>
      <c r="R1326" s="208"/>
      <c r="S1326" s="208"/>
      <c r="T1326" s="208"/>
      <c r="U1326" s="208"/>
      <c r="V1326" s="208"/>
      <c r="W1326" s="208"/>
      <c r="X1326" s="208"/>
      <c r="Y1326" s="208"/>
      <c r="Z1326" s="208"/>
      <c r="AA1326" s="208"/>
      <c r="AB1326" s="208"/>
      <c r="AC1326" s="208"/>
      <c r="AD1326" s="208"/>
      <c r="AE1326" s="208"/>
      <c r="AF1326" s="208"/>
      <c r="AG1326" s="208"/>
      <c r="AH1326" s="208"/>
      <c r="AI1326" s="208"/>
      <c r="AJ1326" s="208"/>
      <c r="AK1326" s="208"/>
      <c r="AL1326" s="208"/>
      <c r="AM1326" s="208"/>
      <c r="AN1326" s="208"/>
      <c r="AO1326" s="208"/>
      <c r="AP1326" s="208"/>
      <c r="AQ1326" s="208"/>
      <c r="AR1326" s="208"/>
      <c r="AS1326" s="208"/>
      <c r="AT1326" s="208"/>
      <c r="AU1326" s="208"/>
      <c r="AV1326" s="208"/>
      <c r="AW1326" s="208"/>
    </row>
    <row r="1327" spans="1:49" s="207" customFormat="1" x14ac:dyDescent="0.25">
      <c r="A1327" s="47"/>
      <c r="B1327" s="47"/>
      <c r="C1327" s="47"/>
      <c r="D1327" s="208"/>
      <c r="E1327" s="220"/>
      <c r="F1327" s="220"/>
      <c r="G1327" s="220"/>
      <c r="H1327" s="220"/>
      <c r="I1327" s="220"/>
      <c r="J1327" s="220"/>
      <c r="K1327" s="220"/>
      <c r="M1327" s="208"/>
      <c r="N1327" s="208"/>
      <c r="O1327" s="208"/>
      <c r="P1327" s="208"/>
      <c r="Q1327" s="208"/>
      <c r="R1327" s="208"/>
      <c r="S1327" s="208"/>
      <c r="T1327" s="208"/>
      <c r="U1327" s="208"/>
      <c r="V1327" s="208"/>
      <c r="W1327" s="208"/>
      <c r="X1327" s="208"/>
      <c r="Y1327" s="208"/>
      <c r="Z1327" s="208"/>
      <c r="AA1327" s="208"/>
      <c r="AB1327" s="208"/>
      <c r="AC1327" s="208"/>
      <c r="AD1327" s="208"/>
      <c r="AE1327" s="208"/>
      <c r="AF1327" s="208"/>
      <c r="AG1327" s="208"/>
      <c r="AH1327" s="208"/>
      <c r="AI1327" s="208"/>
      <c r="AJ1327" s="208"/>
      <c r="AK1327" s="208"/>
      <c r="AL1327" s="208"/>
      <c r="AM1327" s="208"/>
      <c r="AN1327" s="208"/>
      <c r="AO1327" s="208"/>
      <c r="AP1327" s="208"/>
      <c r="AQ1327" s="208"/>
      <c r="AR1327" s="208"/>
      <c r="AS1327" s="208"/>
      <c r="AT1327" s="208"/>
      <c r="AU1327" s="208"/>
      <c r="AV1327" s="208"/>
      <c r="AW1327" s="208"/>
    </row>
    <row r="1328" spans="1:49" s="207" customFormat="1" x14ac:dyDescent="0.25">
      <c r="A1328" s="47"/>
      <c r="B1328" s="47"/>
      <c r="C1328" s="47"/>
      <c r="D1328" s="208"/>
      <c r="E1328" s="220"/>
      <c r="F1328" s="220"/>
      <c r="G1328" s="220"/>
      <c r="H1328" s="220"/>
      <c r="I1328" s="220"/>
      <c r="J1328" s="220"/>
      <c r="K1328" s="220"/>
      <c r="M1328" s="208"/>
      <c r="N1328" s="208"/>
      <c r="O1328" s="208"/>
      <c r="P1328" s="208"/>
      <c r="Q1328" s="208"/>
      <c r="R1328" s="208"/>
      <c r="S1328" s="208"/>
      <c r="T1328" s="208"/>
      <c r="U1328" s="208"/>
      <c r="V1328" s="208"/>
      <c r="W1328" s="208"/>
      <c r="X1328" s="208"/>
      <c r="Y1328" s="208"/>
      <c r="Z1328" s="208"/>
      <c r="AA1328" s="208"/>
      <c r="AB1328" s="208"/>
      <c r="AC1328" s="208"/>
      <c r="AD1328" s="208"/>
      <c r="AE1328" s="208"/>
      <c r="AF1328" s="208"/>
      <c r="AG1328" s="208"/>
      <c r="AH1328" s="208"/>
      <c r="AI1328" s="208"/>
      <c r="AJ1328" s="208"/>
      <c r="AK1328" s="208"/>
      <c r="AL1328" s="208"/>
      <c r="AM1328" s="208"/>
      <c r="AN1328" s="208"/>
      <c r="AO1328" s="208"/>
      <c r="AP1328" s="208"/>
      <c r="AQ1328" s="208"/>
      <c r="AR1328" s="208"/>
      <c r="AS1328" s="208"/>
      <c r="AT1328" s="208"/>
      <c r="AU1328" s="208"/>
      <c r="AV1328" s="208"/>
      <c r="AW1328" s="208"/>
    </row>
    <row r="1329" spans="1:49" s="207" customFormat="1" x14ac:dyDescent="0.25">
      <c r="A1329" s="47"/>
      <c r="B1329" s="47"/>
      <c r="C1329" s="47"/>
      <c r="D1329" s="208"/>
      <c r="E1329" s="220"/>
      <c r="F1329" s="220"/>
      <c r="G1329" s="220"/>
      <c r="H1329" s="220"/>
      <c r="I1329" s="220"/>
      <c r="J1329" s="220"/>
      <c r="K1329" s="220"/>
      <c r="M1329" s="208"/>
      <c r="N1329" s="208"/>
      <c r="O1329" s="208"/>
      <c r="P1329" s="208"/>
      <c r="Q1329" s="208"/>
      <c r="R1329" s="208"/>
      <c r="S1329" s="208"/>
      <c r="T1329" s="208"/>
      <c r="U1329" s="208"/>
      <c r="V1329" s="208"/>
      <c r="W1329" s="208"/>
      <c r="X1329" s="208"/>
      <c r="Y1329" s="208"/>
      <c r="Z1329" s="208"/>
      <c r="AA1329" s="208"/>
      <c r="AB1329" s="208"/>
      <c r="AC1329" s="208"/>
      <c r="AD1329" s="208"/>
      <c r="AE1329" s="208"/>
      <c r="AF1329" s="208"/>
      <c r="AG1329" s="208"/>
      <c r="AH1329" s="208"/>
      <c r="AI1329" s="208"/>
      <c r="AJ1329" s="208"/>
      <c r="AK1329" s="208"/>
      <c r="AL1329" s="208"/>
      <c r="AM1329" s="208"/>
      <c r="AN1329" s="208"/>
      <c r="AO1329" s="208"/>
      <c r="AP1329" s="208"/>
      <c r="AQ1329" s="208"/>
      <c r="AR1329" s="208"/>
      <c r="AS1329" s="208"/>
      <c r="AT1329" s="208"/>
      <c r="AU1329" s="208"/>
      <c r="AV1329" s="208"/>
      <c r="AW1329" s="208"/>
    </row>
    <row r="1330" spans="1:49" s="207" customFormat="1" x14ac:dyDescent="0.25">
      <c r="A1330" s="47"/>
      <c r="B1330" s="47"/>
      <c r="C1330" s="47"/>
      <c r="D1330" s="208"/>
      <c r="E1330" s="220"/>
      <c r="F1330" s="220"/>
      <c r="G1330" s="220"/>
      <c r="H1330" s="220"/>
      <c r="I1330" s="220"/>
      <c r="J1330" s="220"/>
      <c r="K1330" s="220"/>
      <c r="M1330" s="208"/>
      <c r="N1330" s="208"/>
      <c r="O1330" s="208"/>
      <c r="P1330" s="208"/>
      <c r="Q1330" s="208"/>
      <c r="R1330" s="208"/>
      <c r="S1330" s="208"/>
      <c r="T1330" s="208"/>
      <c r="U1330" s="208"/>
      <c r="V1330" s="208"/>
      <c r="W1330" s="208"/>
      <c r="X1330" s="208"/>
      <c r="Y1330" s="208"/>
      <c r="Z1330" s="208"/>
      <c r="AA1330" s="208"/>
      <c r="AB1330" s="208"/>
      <c r="AC1330" s="208"/>
      <c r="AD1330" s="208"/>
      <c r="AE1330" s="208"/>
      <c r="AF1330" s="208"/>
      <c r="AG1330" s="208"/>
      <c r="AH1330" s="208"/>
      <c r="AI1330" s="208"/>
      <c r="AJ1330" s="208"/>
      <c r="AK1330" s="208"/>
      <c r="AL1330" s="208"/>
      <c r="AM1330" s="208"/>
      <c r="AN1330" s="208"/>
      <c r="AO1330" s="208"/>
      <c r="AP1330" s="208"/>
      <c r="AQ1330" s="208"/>
      <c r="AR1330" s="208"/>
      <c r="AS1330" s="208"/>
      <c r="AT1330" s="208"/>
      <c r="AU1330" s="208"/>
      <c r="AV1330" s="208"/>
      <c r="AW1330" s="208"/>
    </row>
    <row r="1331" spans="1:49" s="207" customFormat="1" x14ac:dyDescent="0.25">
      <c r="A1331" s="47"/>
      <c r="B1331" s="47"/>
      <c r="C1331" s="47"/>
      <c r="D1331" s="208"/>
      <c r="E1331" s="220"/>
      <c r="F1331" s="220"/>
      <c r="G1331" s="220"/>
      <c r="H1331" s="220"/>
      <c r="I1331" s="220"/>
      <c r="J1331" s="220"/>
      <c r="K1331" s="220"/>
      <c r="M1331" s="208"/>
      <c r="N1331" s="208"/>
      <c r="O1331" s="208"/>
      <c r="P1331" s="208"/>
      <c r="Q1331" s="208"/>
      <c r="R1331" s="208"/>
      <c r="S1331" s="208"/>
      <c r="T1331" s="208"/>
      <c r="U1331" s="208"/>
      <c r="V1331" s="208"/>
      <c r="W1331" s="208"/>
      <c r="X1331" s="208"/>
      <c r="Y1331" s="208"/>
      <c r="Z1331" s="208"/>
      <c r="AA1331" s="208"/>
      <c r="AB1331" s="208"/>
      <c r="AC1331" s="208"/>
      <c r="AD1331" s="208"/>
      <c r="AE1331" s="208"/>
      <c r="AF1331" s="208"/>
      <c r="AG1331" s="208"/>
      <c r="AH1331" s="208"/>
      <c r="AI1331" s="208"/>
      <c r="AJ1331" s="208"/>
      <c r="AK1331" s="208"/>
      <c r="AL1331" s="208"/>
      <c r="AM1331" s="208"/>
      <c r="AN1331" s="208"/>
      <c r="AO1331" s="208"/>
      <c r="AP1331" s="208"/>
      <c r="AQ1331" s="208"/>
      <c r="AR1331" s="208"/>
      <c r="AS1331" s="208"/>
      <c r="AT1331" s="208"/>
      <c r="AU1331" s="208"/>
      <c r="AV1331" s="208"/>
      <c r="AW1331" s="208"/>
    </row>
    <row r="1332" spans="1:49" s="207" customFormat="1" x14ac:dyDescent="0.25">
      <c r="A1332" s="47"/>
      <c r="B1332" s="47"/>
      <c r="C1332" s="47"/>
      <c r="D1332" s="208"/>
      <c r="E1332" s="220"/>
      <c r="F1332" s="220"/>
      <c r="G1332" s="220"/>
      <c r="H1332" s="220"/>
      <c r="I1332" s="220"/>
      <c r="J1332" s="220"/>
      <c r="K1332" s="220"/>
      <c r="M1332" s="208"/>
      <c r="N1332" s="208"/>
      <c r="O1332" s="208"/>
      <c r="P1332" s="208"/>
      <c r="Q1332" s="208"/>
      <c r="R1332" s="208"/>
      <c r="S1332" s="208"/>
      <c r="T1332" s="208"/>
      <c r="U1332" s="208"/>
      <c r="V1332" s="208"/>
      <c r="W1332" s="208"/>
      <c r="X1332" s="208"/>
      <c r="Y1332" s="208"/>
      <c r="Z1332" s="208"/>
      <c r="AA1332" s="208"/>
      <c r="AB1332" s="208"/>
      <c r="AC1332" s="208"/>
      <c r="AD1332" s="208"/>
      <c r="AE1332" s="208"/>
      <c r="AF1332" s="208"/>
      <c r="AG1332" s="208"/>
      <c r="AH1332" s="208"/>
      <c r="AI1332" s="208"/>
      <c r="AJ1332" s="208"/>
      <c r="AK1332" s="208"/>
      <c r="AL1332" s="208"/>
      <c r="AM1332" s="208"/>
      <c r="AN1332" s="208"/>
      <c r="AO1332" s="208"/>
      <c r="AP1332" s="208"/>
      <c r="AQ1332" s="208"/>
      <c r="AR1332" s="208"/>
      <c r="AS1332" s="208"/>
      <c r="AT1332" s="208"/>
      <c r="AU1332" s="208"/>
      <c r="AV1332" s="208"/>
      <c r="AW1332" s="208"/>
    </row>
    <row r="1333" spans="1:49" s="207" customFormat="1" x14ac:dyDescent="0.25">
      <c r="A1333" s="47"/>
      <c r="B1333" s="47"/>
      <c r="C1333" s="47"/>
      <c r="D1333" s="208"/>
      <c r="E1333" s="220"/>
      <c r="F1333" s="220"/>
      <c r="G1333" s="220"/>
      <c r="H1333" s="220"/>
      <c r="I1333" s="220"/>
      <c r="J1333" s="220"/>
      <c r="K1333" s="220"/>
      <c r="M1333" s="208"/>
      <c r="N1333" s="208"/>
      <c r="O1333" s="208"/>
      <c r="P1333" s="208"/>
      <c r="Q1333" s="208"/>
      <c r="R1333" s="208"/>
      <c r="S1333" s="208"/>
      <c r="T1333" s="208"/>
      <c r="U1333" s="208"/>
      <c r="V1333" s="208"/>
      <c r="W1333" s="208"/>
      <c r="X1333" s="208"/>
      <c r="Y1333" s="208"/>
      <c r="Z1333" s="208"/>
      <c r="AA1333" s="208"/>
      <c r="AB1333" s="208"/>
      <c r="AC1333" s="208"/>
      <c r="AD1333" s="208"/>
      <c r="AE1333" s="208"/>
      <c r="AF1333" s="208"/>
      <c r="AG1333" s="208"/>
      <c r="AH1333" s="208"/>
      <c r="AI1333" s="208"/>
      <c r="AJ1333" s="208"/>
      <c r="AK1333" s="208"/>
      <c r="AL1333" s="208"/>
      <c r="AM1333" s="208"/>
      <c r="AN1333" s="208"/>
      <c r="AO1333" s="208"/>
      <c r="AP1333" s="208"/>
      <c r="AQ1333" s="208"/>
      <c r="AR1333" s="208"/>
      <c r="AS1333" s="208"/>
      <c r="AT1333" s="208"/>
      <c r="AU1333" s="208"/>
      <c r="AV1333" s="208"/>
      <c r="AW1333" s="208"/>
    </row>
    <row r="1334" spans="1:49" s="207" customFormat="1" x14ac:dyDescent="0.25">
      <c r="A1334" s="47"/>
      <c r="B1334" s="47"/>
      <c r="C1334" s="47"/>
      <c r="D1334" s="208"/>
      <c r="E1334" s="220"/>
      <c r="F1334" s="220"/>
      <c r="G1334" s="220"/>
      <c r="H1334" s="220"/>
      <c r="I1334" s="220"/>
      <c r="J1334" s="220"/>
      <c r="K1334" s="220"/>
      <c r="M1334" s="208"/>
      <c r="N1334" s="208"/>
      <c r="O1334" s="208"/>
      <c r="P1334" s="208"/>
      <c r="Q1334" s="208"/>
      <c r="R1334" s="208"/>
      <c r="S1334" s="208"/>
      <c r="T1334" s="208"/>
      <c r="U1334" s="208"/>
      <c r="V1334" s="208"/>
      <c r="W1334" s="208"/>
      <c r="X1334" s="208"/>
      <c r="Y1334" s="208"/>
      <c r="Z1334" s="208"/>
      <c r="AA1334" s="208"/>
      <c r="AB1334" s="208"/>
      <c r="AC1334" s="208"/>
      <c r="AD1334" s="208"/>
      <c r="AE1334" s="208"/>
      <c r="AF1334" s="208"/>
      <c r="AG1334" s="208"/>
      <c r="AH1334" s="208"/>
      <c r="AI1334" s="208"/>
      <c r="AJ1334" s="208"/>
      <c r="AK1334" s="208"/>
      <c r="AL1334" s="208"/>
      <c r="AM1334" s="208"/>
      <c r="AN1334" s="208"/>
      <c r="AO1334" s="208"/>
      <c r="AP1334" s="208"/>
      <c r="AQ1334" s="208"/>
      <c r="AR1334" s="208"/>
      <c r="AS1334" s="208"/>
      <c r="AT1334" s="208"/>
      <c r="AU1334" s="208"/>
      <c r="AV1334" s="208"/>
      <c r="AW1334" s="208"/>
    </row>
    <row r="1335" spans="1:49" s="207" customFormat="1" x14ac:dyDescent="0.25">
      <c r="A1335" s="47"/>
      <c r="B1335" s="47"/>
      <c r="C1335" s="47"/>
      <c r="D1335" s="208"/>
      <c r="E1335" s="220"/>
      <c r="F1335" s="220"/>
      <c r="G1335" s="220"/>
      <c r="H1335" s="220"/>
      <c r="I1335" s="220"/>
      <c r="J1335" s="220"/>
      <c r="K1335" s="220"/>
      <c r="M1335" s="208"/>
      <c r="N1335" s="208"/>
      <c r="O1335" s="208"/>
      <c r="P1335" s="208"/>
      <c r="Q1335" s="208"/>
      <c r="R1335" s="208"/>
      <c r="S1335" s="208"/>
      <c r="T1335" s="208"/>
      <c r="U1335" s="208"/>
      <c r="V1335" s="208"/>
      <c r="W1335" s="208"/>
      <c r="X1335" s="208"/>
      <c r="Y1335" s="208"/>
      <c r="Z1335" s="208"/>
      <c r="AA1335" s="208"/>
      <c r="AB1335" s="208"/>
      <c r="AC1335" s="208"/>
      <c r="AD1335" s="208"/>
      <c r="AE1335" s="208"/>
      <c r="AF1335" s="208"/>
      <c r="AG1335" s="208"/>
      <c r="AH1335" s="208"/>
      <c r="AI1335" s="208"/>
      <c r="AJ1335" s="208"/>
      <c r="AK1335" s="208"/>
      <c r="AL1335" s="208"/>
      <c r="AM1335" s="208"/>
      <c r="AN1335" s="208"/>
      <c r="AO1335" s="208"/>
      <c r="AP1335" s="208"/>
      <c r="AQ1335" s="208"/>
      <c r="AR1335" s="208"/>
      <c r="AS1335" s="208"/>
      <c r="AT1335" s="208"/>
      <c r="AU1335" s="208"/>
      <c r="AV1335" s="208"/>
      <c r="AW1335" s="208"/>
    </row>
    <row r="1336" spans="1:49" s="207" customFormat="1" x14ac:dyDescent="0.25">
      <c r="A1336" s="47"/>
      <c r="B1336" s="47"/>
      <c r="C1336" s="47"/>
      <c r="D1336" s="208"/>
      <c r="E1336" s="220"/>
      <c r="F1336" s="220"/>
      <c r="G1336" s="220"/>
      <c r="H1336" s="220"/>
      <c r="I1336" s="220"/>
      <c r="J1336" s="220"/>
      <c r="K1336" s="220"/>
      <c r="M1336" s="208"/>
      <c r="N1336" s="208"/>
      <c r="O1336" s="208"/>
      <c r="P1336" s="208"/>
      <c r="Q1336" s="208"/>
      <c r="R1336" s="208"/>
      <c r="S1336" s="208"/>
      <c r="T1336" s="208"/>
      <c r="U1336" s="208"/>
      <c r="V1336" s="208"/>
      <c r="W1336" s="208"/>
      <c r="X1336" s="208"/>
      <c r="Y1336" s="208"/>
      <c r="Z1336" s="208"/>
      <c r="AA1336" s="208"/>
      <c r="AB1336" s="208"/>
      <c r="AC1336" s="208"/>
      <c r="AD1336" s="208"/>
      <c r="AE1336" s="208"/>
      <c r="AF1336" s="208"/>
      <c r="AG1336" s="208"/>
      <c r="AH1336" s="208"/>
      <c r="AI1336" s="208"/>
      <c r="AJ1336" s="208"/>
      <c r="AK1336" s="208"/>
      <c r="AL1336" s="208"/>
      <c r="AM1336" s="208"/>
      <c r="AN1336" s="208"/>
      <c r="AO1336" s="208"/>
      <c r="AP1336" s="208"/>
      <c r="AQ1336" s="208"/>
      <c r="AR1336" s="208"/>
      <c r="AS1336" s="208"/>
      <c r="AT1336" s="208"/>
      <c r="AU1336" s="208"/>
      <c r="AV1336" s="208"/>
      <c r="AW1336" s="208"/>
    </row>
    <row r="1337" spans="1:49" s="207" customFormat="1" x14ac:dyDescent="0.25">
      <c r="A1337" s="47"/>
      <c r="B1337" s="47"/>
      <c r="C1337" s="47"/>
      <c r="D1337" s="208"/>
      <c r="E1337" s="220"/>
      <c r="F1337" s="220"/>
      <c r="G1337" s="220"/>
      <c r="H1337" s="220"/>
      <c r="I1337" s="220"/>
      <c r="J1337" s="220"/>
      <c r="K1337" s="220"/>
      <c r="M1337" s="208"/>
      <c r="N1337" s="208"/>
      <c r="O1337" s="208"/>
      <c r="P1337" s="208"/>
      <c r="Q1337" s="208"/>
      <c r="R1337" s="208"/>
      <c r="S1337" s="208"/>
      <c r="T1337" s="208"/>
      <c r="U1337" s="208"/>
      <c r="V1337" s="208"/>
      <c r="W1337" s="208"/>
      <c r="X1337" s="208"/>
      <c r="Y1337" s="208"/>
      <c r="Z1337" s="208"/>
      <c r="AA1337" s="208"/>
      <c r="AB1337" s="208"/>
      <c r="AC1337" s="208"/>
      <c r="AD1337" s="208"/>
      <c r="AE1337" s="208"/>
      <c r="AF1337" s="208"/>
      <c r="AG1337" s="208"/>
      <c r="AH1337" s="208"/>
      <c r="AI1337" s="208"/>
      <c r="AJ1337" s="208"/>
      <c r="AK1337" s="208"/>
      <c r="AL1337" s="208"/>
      <c r="AM1337" s="208"/>
      <c r="AN1337" s="208"/>
      <c r="AO1337" s="208"/>
      <c r="AP1337" s="208"/>
      <c r="AQ1337" s="208"/>
      <c r="AR1337" s="208"/>
      <c r="AS1337" s="208"/>
      <c r="AT1337" s="208"/>
      <c r="AU1337" s="208"/>
      <c r="AV1337" s="208"/>
      <c r="AW1337" s="208"/>
    </row>
    <row r="1338" spans="1:49" s="207" customFormat="1" x14ac:dyDescent="0.25">
      <c r="A1338" s="47"/>
      <c r="B1338" s="47"/>
      <c r="C1338" s="47"/>
      <c r="D1338" s="208"/>
      <c r="E1338" s="220"/>
      <c r="F1338" s="220"/>
      <c r="G1338" s="220"/>
      <c r="H1338" s="220"/>
      <c r="I1338" s="220"/>
      <c r="J1338" s="220"/>
      <c r="K1338" s="220"/>
      <c r="M1338" s="208"/>
      <c r="N1338" s="208"/>
      <c r="O1338" s="208"/>
      <c r="P1338" s="208"/>
      <c r="Q1338" s="208"/>
      <c r="R1338" s="208"/>
      <c r="S1338" s="208"/>
      <c r="T1338" s="208"/>
      <c r="U1338" s="208"/>
      <c r="V1338" s="208"/>
      <c r="W1338" s="208"/>
      <c r="X1338" s="208"/>
      <c r="Y1338" s="208"/>
      <c r="Z1338" s="208"/>
      <c r="AA1338" s="208"/>
      <c r="AB1338" s="208"/>
      <c r="AC1338" s="208"/>
      <c r="AD1338" s="208"/>
      <c r="AE1338" s="208"/>
      <c r="AF1338" s="208"/>
      <c r="AG1338" s="208"/>
      <c r="AH1338" s="208"/>
      <c r="AI1338" s="208"/>
      <c r="AJ1338" s="208"/>
      <c r="AK1338" s="208"/>
      <c r="AL1338" s="208"/>
      <c r="AM1338" s="208"/>
      <c r="AN1338" s="208"/>
      <c r="AO1338" s="208"/>
      <c r="AP1338" s="208"/>
      <c r="AQ1338" s="208"/>
      <c r="AR1338" s="208"/>
      <c r="AS1338" s="208"/>
      <c r="AT1338" s="208"/>
      <c r="AU1338" s="208"/>
      <c r="AV1338" s="208"/>
      <c r="AW1338" s="208"/>
    </row>
    <row r="1339" spans="1:49" s="207" customFormat="1" x14ac:dyDescent="0.25">
      <c r="A1339" s="47"/>
      <c r="B1339" s="47"/>
      <c r="C1339" s="47"/>
      <c r="D1339" s="208"/>
      <c r="E1339" s="220"/>
      <c r="F1339" s="220"/>
      <c r="G1339" s="220"/>
      <c r="H1339" s="220"/>
      <c r="I1339" s="220"/>
      <c r="J1339" s="220"/>
      <c r="K1339" s="220"/>
      <c r="M1339" s="208"/>
      <c r="N1339" s="208"/>
      <c r="O1339" s="208"/>
      <c r="P1339" s="208"/>
      <c r="Q1339" s="208"/>
      <c r="R1339" s="208"/>
      <c r="S1339" s="208"/>
      <c r="T1339" s="208"/>
      <c r="U1339" s="208"/>
      <c r="V1339" s="208"/>
      <c r="W1339" s="208"/>
      <c r="X1339" s="208"/>
      <c r="Y1339" s="208"/>
      <c r="Z1339" s="208"/>
      <c r="AA1339" s="208"/>
      <c r="AB1339" s="208"/>
      <c r="AC1339" s="208"/>
      <c r="AD1339" s="208"/>
      <c r="AE1339" s="208"/>
      <c r="AF1339" s="208"/>
      <c r="AG1339" s="208"/>
      <c r="AH1339" s="208"/>
      <c r="AI1339" s="208"/>
      <c r="AJ1339" s="208"/>
      <c r="AK1339" s="208"/>
      <c r="AL1339" s="208"/>
      <c r="AM1339" s="208"/>
      <c r="AN1339" s="208"/>
      <c r="AO1339" s="208"/>
      <c r="AP1339" s="208"/>
      <c r="AQ1339" s="208"/>
      <c r="AR1339" s="208"/>
      <c r="AS1339" s="208"/>
      <c r="AT1339" s="208"/>
      <c r="AU1339" s="208"/>
      <c r="AV1339" s="208"/>
      <c r="AW1339" s="208"/>
    </row>
    <row r="1340" spans="1:49" s="207" customFormat="1" x14ac:dyDescent="0.25">
      <c r="A1340" s="47"/>
      <c r="B1340" s="47"/>
      <c r="C1340" s="47"/>
      <c r="D1340" s="208"/>
      <c r="E1340" s="220"/>
      <c r="F1340" s="220"/>
      <c r="G1340" s="220"/>
      <c r="H1340" s="220"/>
      <c r="I1340" s="220"/>
      <c r="J1340" s="220"/>
      <c r="K1340" s="220"/>
      <c r="M1340" s="208"/>
      <c r="N1340" s="208"/>
      <c r="O1340" s="208"/>
      <c r="P1340" s="208"/>
      <c r="Q1340" s="208"/>
      <c r="R1340" s="208"/>
      <c r="S1340" s="208"/>
      <c r="T1340" s="208"/>
      <c r="U1340" s="208"/>
      <c r="V1340" s="208"/>
      <c r="W1340" s="208"/>
      <c r="X1340" s="208"/>
      <c r="Y1340" s="208"/>
      <c r="Z1340" s="208"/>
      <c r="AA1340" s="208"/>
      <c r="AB1340" s="208"/>
      <c r="AC1340" s="208"/>
      <c r="AD1340" s="208"/>
      <c r="AE1340" s="208"/>
      <c r="AF1340" s="208"/>
      <c r="AG1340" s="208"/>
      <c r="AH1340" s="208"/>
      <c r="AI1340" s="208"/>
      <c r="AJ1340" s="208"/>
      <c r="AK1340" s="208"/>
      <c r="AL1340" s="208"/>
      <c r="AM1340" s="208"/>
      <c r="AN1340" s="208"/>
      <c r="AO1340" s="208"/>
      <c r="AP1340" s="208"/>
      <c r="AQ1340" s="208"/>
      <c r="AR1340" s="208"/>
      <c r="AS1340" s="208"/>
      <c r="AT1340" s="208"/>
      <c r="AU1340" s="208"/>
      <c r="AV1340" s="208"/>
      <c r="AW1340" s="208"/>
    </row>
    <row r="1341" spans="1:49" s="207" customFormat="1" x14ac:dyDescent="0.25">
      <c r="A1341" s="47"/>
      <c r="B1341" s="47"/>
      <c r="C1341" s="47"/>
      <c r="D1341" s="208"/>
      <c r="E1341" s="220"/>
      <c r="F1341" s="220"/>
      <c r="G1341" s="220"/>
      <c r="H1341" s="220"/>
      <c r="I1341" s="220"/>
      <c r="J1341" s="220"/>
      <c r="K1341" s="220"/>
      <c r="M1341" s="208"/>
      <c r="N1341" s="208"/>
      <c r="O1341" s="208"/>
      <c r="P1341" s="208"/>
      <c r="Q1341" s="208"/>
      <c r="R1341" s="208"/>
      <c r="S1341" s="208"/>
      <c r="T1341" s="208"/>
      <c r="U1341" s="208"/>
      <c r="V1341" s="208"/>
      <c r="W1341" s="208"/>
      <c r="X1341" s="208"/>
      <c r="Y1341" s="208"/>
      <c r="Z1341" s="208"/>
      <c r="AA1341" s="208"/>
      <c r="AB1341" s="208"/>
      <c r="AC1341" s="208"/>
      <c r="AD1341" s="208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8"/>
      <c r="AP1341" s="208"/>
      <c r="AQ1341" s="208"/>
      <c r="AR1341" s="208"/>
      <c r="AS1341" s="208"/>
      <c r="AT1341" s="208"/>
      <c r="AU1341" s="208"/>
      <c r="AV1341" s="208"/>
      <c r="AW1341" s="208"/>
    </row>
    <row r="1342" spans="1:49" s="207" customFormat="1" x14ac:dyDescent="0.25">
      <c r="A1342" s="47"/>
      <c r="B1342" s="47"/>
      <c r="C1342" s="47"/>
      <c r="D1342" s="208"/>
      <c r="E1342" s="220"/>
      <c r="F1342" s="220"/>
      <c r="G1342" s="220"/>
      <c r="H1342" s="220"/>
      <c r="I1342" s="220"/>
      <c r="J1342" s="220"/>
      <c r="K1342" s="220"/>
      <c r="M1342" s="208"/>
      <c r="N1342" s="208"/>
      <c r="O1342" s="208"/>
      <c r="P1342" s="208"/>
      <c r="Q1342" s="208"/>
      <c r="R1342" s="208"/>
      <c r="S1342" s="208"/>
      <c r="T1342" s="208"/>
      <c r="U1342" s="208"/>
      <c r="V1342" s="208"/>
      <c r="W1342" s="208"/>
      <c r="X1342" s="208"/>
      <c r="Y1342" s="208"/>
      <c r="Z1342" s="208"/>
      <c r="AA1342" s="208"/>
      <c r="AB1342" s="208"/>
      <c r="AC1342" s="208"/>
      <c r="AD1342" s="208"/>
      <c r="AE1342" s="208"/>
      <c r="AF1342" s="208"/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8"/>
      <c r="AQ1342" s="208"/>
      <c r="AR1342" s="208"/>
      <c r="AS1342" s="208"/>
      <c r="AT1342" s="208"/>
      <c r="AU1342" s="208"/>
      <c r="AV1342" s="208"/>
      <c r="AW1342" s="208"/>
    </row>
    <row r="1343" spans="1:49" s="207" customFormat="1" x14ac:dyDescent="0.25">
      <c r="A1343" s="47"/>
      <c r="B1343" s="47"/>
      <c r="C1343" s="47"/>
      <c r="D1343" s="208"/>
      <c r="E1343" s="220"/>
      <c r="F1343" s="220"/>
      <c r="G1343" s="220"/>
      <c r="H1343" s="220"/>
      <c r="I1343" s="220"/>
      <c r="J1343" s="220"/>
      <c r="K1343" s="220"/>
      <c r="M1343" s="208"/>
      <c r="N1343" s="208"/>
      <c r="O1343" s="208"/>
      <c r="P1343" s="208"/>
      <c r="Q1343" s="208"/>
      <c r="R1343" s="208"/>
      <c r="S1343" s="208"/>
      <c r="T1343" s="208"/>
      <c r="U1343" s="208"/>
      <c r="V1343" s="208"/>
      <c r="W1343" s="208"/>
      <c r="X1343" s="208"/>
      <c r="Y1343" s="208"/>
      <c r="Z1343" s="208"/>
      <c r="AA1343" s="208"/>
      <c r="AB1343" s="208"/>
      <c r="AC1343" s="208"/>
      <c r="AD1343" s="208"/>
      <c r="AE1343" s="208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8"/>
      <c r="AQ1343" s="208"/>
      <c r="AR1343" s="208"/>
      <c r="AS1343" s="208"/>
      <c r="AT1343" s="208"/>
      <c r="AU1343" s="208"/>
      <c r="AV1343" s="208"/>
      <c r="AW1343" s="208"/>
    </row>
    <row r="1344" spans="1:49" s="207" customFormat="1" x14ac:dyDescent="0.25">
      <c r="A1344" s="47"/>
      <c r="B1344" s="47"/>
      <c r="C1344" s="47"/>
      <c r="D1344" s="208"/>
      <c r="E1344" s="220"/>
      <c r="F1344" s="220"/>
      <c r="G1344" s="220"/>
      <c r="H1344" s="220"/>
      <c r="I1344" s="220"/>
      <c r="J1344" s="220"/>
      <c r="K1344" s="220"/>
      <c r="M1344" s="208"/>
      <c r="N1344" s="208"/>
      <c r="O1344" s="208"/>
      <c r="P1344" s="208"/>
      <c r="Q1344" s="208"/>
      <c r="R1344" s="208"/>
      <c r="S1344" s="208"/>
      <c r="T1344" s="208"/>
      <c r="U1344" s="208"/>
      <c r="V1344" s="208"/>
      <c r="W1344" s="208"/>
      <c r="X1344" s="208"/>
      <c r="Y1344" s="208"/>
      <c r="Z1344" s="208"/>
      <c r="AA1344" s="208"/>
      <c r="AB1344" s="208"/>
      <c r="AC1344" s="208"/>
      <c r="AD1344" s="208"/>
      <c r="AE1344" s="208"/>
      <c r="AF1344" s="208"/>
      <c r="AG1344" s="208"/>
      <c r="AH1344" s="208"/>
      <c r="AI1344" s="208"/>
      <c r="AJ1344" s="208"/>
      <c r="AK1344" s="208"/>
      <c r="AL1344" s="208"/>
      <c r="AM1344" s="208"/>
      <c r="AN1344" s="208"/>
      <c r="AO1344" s="208"/>
      <c r="AP1344" s="208"/>
      <c r="AQ1344" s="208"/>
      <c r="AR1344" s="208"/>
      <c r="AS1344" s="208"/>
      <c r="AT1344" s="208"/>
      <c r="AU1344" s="208"/>
      <c r="AV1344" s="208"/>
      <c r="AW1344" s="208"/>
    </row>
    <row r="1345" spans="1:49" s="207" customFormat="1" x14ac:dyDescent="0.25">
      <c r="A1345" s="47"/>
      <c r="B1345" s="47"/>
      <c r="C1345" s="47"/>
      <c r="D1345" s="208"/>
      <c r="E1345" s="220"/>
      <c r="F1345" s="220"/>
      <c r="G1345" s="220"/>
      <c r="H1345" s="220"/>
      <c r="I1345" s="220"/>
      <c r="J1345" s="220"/>
      <c r="K1345" s="220"/>
      <c r="M1345" s="208"/>
      <c r="N1345" s="208"/>
      <c r="O1345" s="208"/>
      <c r="P1345" s="208"/>
      <c r="Q1345" s="208"/>
      <c r="R1345" s="208"/>
      <c r="S1345" s="208"/>
      <c r="T1345" s="208"/>
      <c r="U1345" s="208"/>
      <c r="V1345" s="208"/>
      <c r="W1345" s="208"/>
      <c r="X1345" s="208"/>
      <c r="Y1345" s="208"/>
      <c r="Z1345" s="208"/>
      <c r="AA1345" s="208"/>
      <c r="AB1345" s="208"/>
      <c r="AC1345" s="208"/>
      <c r="AD1345" s="208"/>
      <c r="AE1345" s="208"/>
      <c r="AF1345" s="208"/>
      <c r="AG1345" s="208"/>
      <c r="AH1345" s="208"/>
      <c r="AI1345" s="208"/>
      <c r="AJ1345" s="208"/>
      <c r="AK1345" s="208"/>
      <c r="AL1345" s="208"/>
      <c r="AM1345" s="208"/>
      <c r="AN1345" s="208"/>
      <c r="AO1345" s="208"/>
      <c r="AP1345" s="208"/>
      <c r="AQ1345" s="208"/>
      <c r="AR1345" s="208"/>
      <c r="AS1345" s="208"/>
      <c r="AT1345" s="208"/>
      <c r="AU1345" s="208"/>
      <c r="AV1345" s="208"/>
      <c r="AW1345" s="208"/>
    </row>
    <row r="1346" spans="1:49" s="207" customFormat="1" x14ac:dyDescent="0.25">
      <c r="A1346" s="47"/>
      <c r="B1346" s="47"/>
      <c r="C1346" s="47"/>
      <c r="D1346" s="208"/>
      <c r="E1346" s="220"/>
      <c r="F1346" s="220"/>
      <c r="G1346" s="220"/>
      <c r="H1346" s="220"/>
      <c r="I1346" s="220"/>
      <c r="J1346" s="220"/>
      <c r="K1346" s="220"/>
      <c r="M1346" s="208"/>
      <c r="N1346" s="208"/>
      <c r="O1346" s="208"/>
      <c r="P1346" s="208"/>
      <c r="Q1346" s="208"/>
      <c r="R1346" s="208"/>
      <c r="S1346" s="208"/>
      <c r="T1346" s="208"/>
      <c r="U1346" s="208"/>
      <c r="V1346" s="208"/>
      <c r="W1346" s="208"/>
      <c r="X1346" s="208"/>
      <c r="Y1346" s="208"/>
      <c r="Z1346" s="208"/>
      <c r="AA1346" s="208"/>
      <c r="AB1346" s="208"/>
      <c r="AC1346" s="208"/>
      <c r="AD1346" s="208"/>
      <c r="AE1346" s="208"/>
      <c r="AF1346" s="208"/>
      <c r="AG1346" s="208"/>
      <c r="AH1346" s="208"/>
      <c r="AI1346" s="208"/>
      <c r="AJ1346" s="208"/>
      <c r="AK1346" s="208"/>
      <c r="AL1346" s="208"/>
      <c r="AM1346" s="208"/>
      <c r="AN1346" s="208"/>
      <c r="AO1346" s="208"/>
      <c r="AP1346" s="208"/>
      <c r="AQ1346" s="208"/>
      <c r="AR1346" s="208"/>
      <c r="AS1346" s="208"/>
      <c r="AT1346" s="208"/>
      <c r="AU1346" s="208"/>
      <c r="AV1346" s="208"/>
      <c r="AW1346" s="208"/>
    </row>
    <row r="1347" spans="1:49" s="207" customFormat="1" x14ac:dyDescent="0.25">
      <c r="A1347" s="47"/>
      <c r="B1347" s="47"/>
      <c r="C1347" s="47"/>
      <c r="D1347" s="208"/>
      <c r="E1347" s="220"/>
      <c r="F1347" s="220"/>
      <c r="G1347" s="220"/>
      <c r="H1347" s="220"/>
      <c r="I1347" s="220"/>
      <c r="J1347" s="220"/>
      <c r="K1347" s="220"/>
      <c r="M1347" s="208"/>
      <c r="N1347" s="208"/>
      <c r="O1347" s="208"/>
      <c r="P1347" s="208"/>
      <c r="Q1347" s="208"/>
      <c r="R1347" s="208"/>
      <c r="S1347" s="208"/>
      <c r="T1347" s="208"/>
      <c r="U1347" s="208"/>
      <c r="V1347" s="208"/>
      <c r="W1347" s="208"/>
      <c r="X1347" s="208"/>
      <c r="Y1347" s="208"/>
      <c r="Z1347" s="208"/>
      <c r="AA1347" s="208"/>
      <c r="AB1347" s="208"/>
      <c r="AC1347" s="208"/>
      <c r="AD1347" s="208"/>
      <c r="AE1347" s="208"/>
      <c r="AF1347" s="208"/>
      <c r="AG1347" s="208"/>
      <c r="AH1347" s="208"/>
      <c r="AI1347" s="208"/>
      <c r="AJ1347" s="208"/>
      <c r="AK1347" s="208"/>
      <c r="AL1347" s="208"/>
      <c r="AM1347" s="208"/>
      <c r="AN1347" s="208"/>
      <c r="AO1347" s="208"/>
      <c r="AP1347" s="208"/>
      <c r="AQ1347" s="208"/>
      <c r="AR1347" s="208"/>
      <c r="AS1347" s="208"/>
      <c r="AT1347" s="208"/>
      <c r="AU1347" s="208"/>
      <c r="AV1347" s="208"/>
      <c r="AW1347" s="208"/>
    </row>
    <row r="1348" spans="1:49" s="207" customFormat="1" x14ac:dyDescent="0.25">
      <c r="A1348" s="47"/>
      <c r="B1348" s="47"/>
      <c r="C1348" s="47"/>
      <c r="D1348" s="208"/>
      <c r="E1348" s="220"/>
      <c r="F1348" s="220"/>
      <c r="G1348" s="220"/>
      <c r="H1348" s="220"/>
      <c r="I1348" s="220"/>
      <c r="J1348" s="220"/>
      <c r="K1348" s="220"/>
      <c r="M1348" s="208"/>
      <c r="N1348" s="208"/>
      <c r="O1348" s="208"/>
      <c r="P1348" s="208"/>
      <c r="Q1348" s="208"/>
      <c r="R1348" s="208"/>
      <c r="S1348" s="208"/>
      <c r="T1348" s="208"/>
      <c r="U1348" s="208"/>
      <c r="V1348" s="208"/>
      <c r="W1348" s="208"/>
      <c r="X1348" s="208"/>
      <c r="Y1348" s="208"/>
      <c r="Z1348" s="208"/>
      <c r="AA1348" s="208"/>
      <c r="AB1348" s="208"/>
      <c r="AC1348" s="208"/>
      <c r="AD1348" s="208"/>
      <c r="AE1348" s="208"/>
      <c r="AF1348" s="208"/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8"/>
      <c r="AQ1348" s="208"/>
      <c r="AR1348" s="208"/>
      <c r="AS1348" s="208"/>
      <c r="AT1348" s="208"/>
      <c r="AU1348" s="208"/>
      <c r="AV1348" s="208"/>
      <c r="AW1348" s="208"/>
    </row>
    <row r="1349" spans="1:49" s="207" customFormat="1" x14ac:dyDescent="0.25">
      <c r="A1349" s="47"/>
      <c r="B1349" s="47"/>
      <c r="C1349" s="47"/>
      <c r="D1349" s="208"/>
      <c r="E1349" s="220"/>
      <c r="F1349" s="220"/>
      <c r="G1349" s="220"/>
      <c r="H1349" s="220"/>
      <c r="I1349" s="220"/>
      <c r="J1349" s="220"/>
      <c r="K1349" s="220"/>
      <c r="M1349" s="208"/>
      <c r="N1349" s="208"/>
      <c r="O1349" s="208"/>
      <c r="P1349" s="208"/>
      <c r="Q1349" s="208"/>
      <c r="R1349" s="208"/>
      <c r="S1349" s="208"/>
      <c r="T1349" s="208"/>
      <c r="U1349" s="208"/>
      <c r="V1349" s="208"/>
      <c r="W1349" s="208"/>
      <c r="X1349" s="208"/>
      <c r="Y1349" s="208"/>
      <c r="Z1349" s="208"/>
      <c r="AA1349" s="208"/>
      <c r="AB1349" s="208"/>
      <c r="AC1349" s="208"/>
      <c r="AD1349" s="208"/>
      <c r="AE1349" s="208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8"/>
      <c r="AQ1349" s="208"/>
      <c r="AR1349" s="208"/>
      <c r="AS1349" s="208"/>
      <c r="AT1349" s="208"/>
      <c r="AU1349" s="208"/>
      <c r="AV1349" s="208"/>
      <c r="AW1349" s="208"/>
    </row>
    <row r="1350" spans="1:49" s="207" customFormat="1" x14ac:dyDescent="0.25">
      <c r="A1350" s="47"/>
      <c r="B1350" s="47"/>
      <c r="C1350" s="47"/>
      <c r="D1350" s="208"/>
      <c r="E1350" s="220"/>
      <c r="F1350" s="220"/>
      <c r="G1350" s="220"/>
      <c r="H1350" s="220"/>
      <c r="I1350" s="220"/>
      <c r="J1350" s="220"/>
      <c r="K1350" s="220"/>
      <c r="M1350" s="208"/>
      <c r="N1350" s="208"/>
      <c r="O1350" s="208"/>
      <c r="P1350" s="208"/>
      <c r="Q1350" s="208"/>
      <c r="R1350" s="208"/>
      <c r="S1350" s="208"/>
      <c r="T1350" s="208"/>
      <c r="U1350" s="208"/>
      <c r="V1350" s="208"/>
      <c r="W1350" s="208"/>
      <c r="X1350" s="208"/>
      <c r="Y1350" s="208"/>
      <c r="Z1350" s="208"/>
      <c r="AA1350" s="208"/>
      <c r="AB1350" s="208"/>
      <c r="AC1350" s="208"/>
      <c r="AD1350" s="208"/>
      <c r="AE1350" s="208"/>
      <c r="AF1350" s="208"/>
      <c r="AG1350" s="208"/>
      <c r="AH1350" s="208"/>
      <c r="AI1350" s="208"/>
      <c r="AJ1350" s="208"/>
      <c r="AK1350" s="208"/>
      <c r="AL1350" s="208"/>
      <c r="AM1350" s="208"/>
      <c r="AN1350" s="208"/>
      <c r="AO1350" s="208"/>
      <c r="AP1350" s="208"/>
      <c r="AQ1350" s="208"/>
      <c r="AR1350" s="208"/>
      <c r="AS1350" s="208"/>
      <c r="AT1350" s="208"/>
      <c r="AU1350" s="208"/>
      <c r="AV1350" s="208"/>
      <c r="AW1350" s="208"/>
    </row>
    <row r="1351" spans="1:49" s="207" customFormat="1" x14ac:dyDescent="0.25">
      <c r="A1351" s="47"/>
      <c r="B1351" s="47"/>
      <c r="C1351" s="47"/>
      <c r="D1351" s="208"/>
      <c r="E1351" s="220"/>
      <c r="F1351" s="220"/>
      <c r="G1351" s="220"/>
      <c r="H1351" s="220"/>
      <c r="I1351" s="220"/>
      <c r="J1351" s="220"/>
      <c r="K1351" s="220"/>
      <c r="M1351" s="208"/>
      <c r="N1351" s="208"/>
      <c r="O1351" s="208"/>
      <c r="P1351" s="208"/>
      <c r="Q1351" s="208"/>
      <c r="R1351" s="208"/>
      <c r="S1351" s="208"/>
      <c r="T1351" s="208"/>
      <c r="U1351" s="208"/>
      <c r="V1351" s="208"/>
      <c r="W1351" s="208"/>
      <c r="X1351" s="208"/>
      <c r="Y1351" s="208"/>
      <c r="Z1351" s="208"/>
      <c r="AA1351" s="208"/>
      <c r="AB1351" s="208"/>
      <c r="AC1351" s="208"/>
      <c r="AD1351" s="208"/>
      <c r="AE1351" s="208"/>
      <c r="AF1351" s="208"/>
      <c r="AG1351" s="208"/>
      <c r="AH1351" s="208"/>
      <c r="AI1351" s="208"/>
      <c r="AJ1351" s="208"/>
      <c r="AK1351" s="208"/>
      <c r="AL1351" s="208"/>
      <c r="AM1351" s="208"/>
      <c r="AN1351" s="208"/>
      <c r="AO1351" s="208"/>
      <c r="AP1351" s="208"/>
      <c r="AQ1351" s="208"/>
      <c r="AR1351" s="208"/>
      <c r="AS1351" s="208"/>
      <c r="AT1351" s="208"/>
      <c r="AU1351" s="208"/>
      <c r="AV1351" s="208"/>
      <c r="AW1351" s="208"/>
    </row>
    <row r="1352" spans="1:49" s="207" customFormat="1" x14ac:dyDescent="0.25">
      <c r="A1352" s="47"/>
      <c r="B1352" s="47"/>
      <c r="C1352" s="47"/>
      <c r="D1352" s="208"/>
      <c r="E1352" s="220"/>
      <c r="F1352" s="220"/>
      <c r="G1352" s="220"/>
      <c r="H1352" s="220"/>
      <c r="I1352" s="220"/>
      <c r="J1352" s="220"/>
      <c r="K1352" s="220"/>
      <c r="M1352" s="208"/>
      <c r="N1352" s="208"/>
      <c r="O1352" s="208"/>
      <c r="P1352" s="208"/>
      <c r="Q1352" s="208"/>
      <c r="R1352" s="208"/>
      <c r="S1352" s="208"/>
      <c r="T1352" s="208"/>
      <c r="U1352" s="208"/>
      <c r="V1352" s="208"/>
      <c r="W1352" s="208"/>
      <c r="X1352" s="208"/>
      <c r="Y1352" s="208"/>
      <c r="Z1352" s="208"/>
      <c r="AA1352" s="208"/>
      <c r="AB1352" s="208"/>
      <c r="AC1352" s="208"/>
      <c r="AD1352" s="208"/>
      <c r="AE1352" s="208"/>
      <c r="AF1352" s="208"/>
      <c r="AG1352" s="208"/>
      <c r="AH1352" s="208"/>
      <c r="AI1352" s="208"/>
      <c r="AJ1352" s="208"/>
      <c r="AK1352" s="208"/>
      <c r="AL1352" s="208"/>
      <c r="AM1352" s="208"/>
      <c r="AN1352" s="208"/>
      <c r="AO1352" s="208"/>
      <c r="AP1352" s="208"/>
      <c r="AQ1352" s="208"/>
      <c r="AR1352" s="208"/>
      <c r="AS1352" s="208"/>
      <c r="AT1352" s="208"/>
      <c r="AU1352" s="208"/>
      <c r="AV1352" s="208"/>
      <c r="AW1352" s="208"/>
    </row>
    <row r="1353" spans="1:49" s="207" customFormat="1" x14ac:dyDescent="0.25">
      <c r="A1353" s="47"/>
      <c r="B1353" s="47"/>
      <c r="C1353" s="47"/>
      <c r="D1353" s="208"/>
      <c r="E1353" s="220"/>
      <c r="F1353" s="220"/>
      <c r="G1353" s="220"/>
      <c r="H1353" s="220"/>
      <c r="I1353" s="220"/>
      <c r="J1353" s="220"/>
      <c r="K1353" s="220"/>
      <c r="M1353" s="208"/>
      <c r="N1353" s="208"/>
      <c r="O1353" s="208"/>
      <c r="P1353" s="208"/>
      <c r="Q1353" s="208"/>
      <c r="R1353" s="208"/>
      <c r="S1353" s="208"/>
      <c r="T1353" s="208"/>
      <c r="U1353" s="208"/>
      <c r="V1353" s="208"/>
      <c r="W1353" s="208"/>
      <c r="X1353" s="208"/>
      <c r="Y1353" s="208"/>
      <c r="Z1353" s="208"/>
      <c r="AA1353" s="208"/>
      <c r="AB1353" s="208"/>
      <c r="AC1353" s="208"/>
      <c r="AD1353" s="208"/>
      <c r="AE1353" s="208"/>
      <c r="AF1353" s="208"/>
      <c r="AG1353" s="208"/>
      <c r="AH1353" s="208"/>
      <c r="AI1353" s="208"/>
      <c r="AJ1353" s="208"/>
      <c r="AK1353" s="208"/>
      <c r="AL1353" s="208"/>
      <c r="AM1353" s="208"/>
      <c r="AN1353" s="208"/>
      <c r="AO1353" s="208"/>
      <c r="AP1353" s="208"/>
      <c r="AQ1353" s="208"/>
      <c r="AR1353" s="208"/>
      <c r="AS1353" s="208"/>
      <c r="AT1353" s="208"/>
      <c r="AU1353" s="208"/>
      <c r="AV1353" s="208"/>
      <c r="AW1353" s="208"/>
    </row>
    <row r="1354" spans="1:49" s="207" customFormat="1" x14ac:dyDescent="0.25">
      <c r="A1354" s="47"/>
      <c r="B1354" s="47"/>
      <c r="C1354" s="47"/>
      <c r="D1354" s="208"/>
      <c r="E1354" s="220"/>
      <c r="F1354" s="220"/>
      <c r="G1354" s="220"/>
      <c r="H1354" s="220"/>
      <c r="I1354" s="220"/>
      <c r="J1354" s="220"/>
      <c r="K1354" s="220"/>
      <c r="M1354" s="208"/>
      <c r="N1354" s="208"/>
      <c r="O1354" s="208"/>
      <c r="P1354" s="208"/>
      <c r="Q1354" s="208"/>
      <c r="R1354" s="208"/>
      <c r="S1354" s="208"/>
      <c r="T1354" s="208"/>
      <c r="U1354" s="208"/>
      <c r="V1354" s="208"/>
      <c r="W1354" s="208"/>
      <c r="X1354" s="208"/>
      <c r="Y1354" s="208"/>
      <c r="Z1354" s="208"/>
      <c r="AA1354" s="208"/>
      <c r="AB1354" s="208"/>
      <c r="AC1354" s="208"/>
      <c r="AD1354" s="208"/>
      <c r="AE1354" s="208"/>
      <c r="AF1354" s="208"/>
      <c r="AG1354" s="208"/>
      <c r="AH1354" s="208"/>
      <c r="AI1354" s="208"/>
      <c r="AJ1354" s="208"/>
      <c r="AK1354" s="208"/>
      <c r="AL1354" s="208"/>
      <c r="AM1354" s="208"/>
      <c r="AN1354" s="208"/>
      <c r="AO1354" s="208"/>
      <c r="AP1354" s="208"/>
      <c r="AQ1354" s="208"/>
      <c r="AR1354" s="208"/>
      <c r="AS1354" s="208"/>
      <c r="AT1354" s="208"/>
      <c r="AU1354" s="208"/>
      <c r="AV1354" s="208"/>
      <c r="AW1354" s="208"/>
    </row>
    <row r="1355" spans="1:49" s="207" customFormat="1" x14ac:dyDescent="0.25">
      <c r="A1355" s="47"/>
      <c r="B1355" s="47"/>
      <c r="C1355" s="47"/>
      <c r="D1355" s="208"/>
      <c r="E1355" s="220"/>
      <c r="F1355" s="220"/>
      <c r="G1355" s="220"/>
      <c r="H1355" s="220"/>
      <c r="I1355" s="220"/>
      <c r="J1355" s="220"/>
      <c r="K1355" s="220"/>
      <c r="M1355" s="208"/>
      <c r="N1355" s="208"/>
      <c r="O1355" s="208"/>
      <c r="P1355" s="208"/>
      <c r="Q1355" s="208"/>
      <c r="R1355" s="208"/>
      <c r="S1355" s="208"/>
      <c r="T1355" s="208"/>
      <c r="U1355" s="208"/>
      <c r="V1355" s="208"/>
      <c r="W1355" s="208"/>
      <c r="X1355" s="208"/>
      <c r="Y1355" s="208"/>
      <c r="Z1355" s="208"/>
      <c r="AA1355" s="208"/>
      <c r="AB1355" s="208"/>
      <c r="AC1355" s="208"/>
      <c r="AD1355" s="208"/>
      <c r="AE1355" s="208"/>
      <c r="AF1355" s="208"/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8"/>
      <c r="AQ1355" s="208"/>
      <c r="AR1355" s="208"/>
      <c r="AS1355" s="208"/>
      <c r="AT1355" s="208"/>
      <c r="AU1355" s="208"/>
      <c r="AV1355" s="208"/>
      <c r="AW1355" s="208"/>
    </row>
    <row r="1356" spans="1:49" s="207" customFormat="1" x14ac:dyDescent="0.25">
      <c r="A1356" s="47"/>
      <c r="B1356" s="47"/>
      <c r="C1356" s="47"/>
      <c r="D1356" s="208"/>
      <c r="E1356" s="220"/>
      <c r="F1356" s="220"/>
      <c r="G1356" s="220"/>
      <c r="H1356" s="220"/>
      <c r="I1356" s="220"/>
      <c r="J1356" s="220"/>
      <c r="K1356" s="220"/>
      <c r="M1356" s="208"/>
      <c r="N1356" s="208"/>
      <c r="O1356" s="208"/>
      <c r="P1356" s="208"/>
      <c r="Q1356" s="208"/>
      <c r="R1356" s="208"/>
      <c r="S1356" s="208"/>
      <c r="T1356" s="208"/>
      <c r="U1356" s="208"/>
      <c r="V1356" s="208"/>
      <c r="W1356" s="208"/>
      <c r="X1356" s="208"/>
      <c r="Y1356" s="208"/>
      <c r="Z1356" s="208"/>
      <c r="AA1356" s="208"/>
      <c r="AB1356" s="208"/>
      <c r="AC1356" s="208"/>
      <c r="AD1356" s="208"/>
      <c r="AE1356" s="208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8"/>
      <c r="AQ1356" s="208"/>
      <c r="AR1356" s="208"/>
      <c r="AS1356" s="208"/>
      <c r="AT1356" s="208"/>
      <c r="AU1356" s="208"/>
      <c r="AV1356" s="208"/>
      <c r="AW1356" s="208"/>
    </row>
    <row r="1357" spans="1:49" s="207" customFormat="1" x14ac:dyDescent="0.25">
      <c r="A1357" s="47"/>
      <c r="B1357" s="47"/>
      <c r="C1357" s="47"/>
      <c r="D1357" s="208"/>
      <c r="E1357" s="220"/>
      <c r="F1357" s="220"/>
      <c r="G1357" s="220"/>
      <c r="H1357" s="220"/>
      <c r="I1357" s="220"/>
      <c r="J1357" s="220"/>
      <c r="K1357" s="220"/>
      <c r="M1357" s="208"/>
      <c r="N1357" s="208"/>
      <c r="O1357" s="208"/>
      <c r="P1357" s="208"/>
      <c r="Q1357" s="208"/>
      <c r="R1357" s="208"/>
      <c r="S1357" s="208"/>
      <c r="T1357" s="208"/>
      <c r="U1357" s="208"/>
      <c r="V1357" s="208"/>
      <c r="W1357" s="208"/>
      <c r="X1357" s="208"/>
      <c r="Y1357" s="208"/>
      <c r="Z1357" s="208"/>
      <c r="AA1357" s="208"/>
      <c r="AB1357" s="208"/>
      <c r="AC1357" s="208"/>
      <c r="AD1357" s="208"/>
      <c r="AE1357" s="208"/>
      <c r="AF1357" s="208"/>
      <c r="AG1357" s="208"/>
      <c r="AH1357" s="208"/>
      <c r="AI1357" s="208"/>
      <c r="AJ1357" s="208"/>
      <c r="AK1357" s="208"/>
      <c r="AL1357" s="208"/>
      <c r="AM1357" s="208"/>
      <c r="AN1357" s="208"/>
      <c r="AO1357" s="208"/>
      <c r="AP1357" s="208"/>
      <c r="AQ1357" s="208"/>
      <c r="AR1357" s="208"/>
      <c r="AS1357" s="208"/>
      <c r="AT1357" s="208"/>
      <c r="AU1357" s="208"/>
      <c r="AV1357" s="208"/>
      <c r="AW1357" s="208"/>
    </row>
    <row r="1358" spans="1:49" s="207" customFormat="1" x14ac:dyDescent="0.25">
      <c r="A1358" s="47"/>
      <c r="B1358" s="47"/>
      <c r="C1358" s="47"/>
      <c r="D1358" s="208"/>
      <c r="E1358" s="220"/>
      <c r="F1358" s="220"/>
      <c r="G1358" s="220"/>
      <c r="H1358" s="220"/>
      <c r="I1358" s="220"/>
      <c r="J1358" s="220"/>
      <c r="K1358" s="220"/>
      <c r="M1358" s="208"/>
      <c r="N1358" s="208"/>
      <c r="O1358" s="208"/>
      <c r="P1358" s="208"/>
      <c r="Q1358" s="208"/>
      <c r="R1358" s="208"/>
      <c r="S1358" s="208"/>
      <c r="T1358" s="208"/>
      <c r="U1358" s="208"/>
      <c r="V1358" s="208"/>
      <c r="W1358" s="208"/>
      <c r="X1358" s="208"/>
      <c r="Y1358" s="208"/>
      <c r="Z1358" s="208"/>
      <c r="AA1358" s="208"/>
      <c r="AB1358" s="208"/>
      <c r="AC1358" s="208"/>
      <c r="AD1358" s="208"/>
      <c r="AE1358" s="208"/>
      <c r="AF1358" s="208"/>
      <c r="AG1358" s="208"/>
      <c r="AH1358" s="208"/>
      <c r="AI1358" s="208"/>
      <c r="AJ1358" s="208"/>
      <c r="AK1358" s="208"/>
      <c r="AL1358" s="208"/>
      <c r="AM1358" s="208"/>
      <c r="AN1358" s="208"/>
      <c r="AO1358" s="208"/>
      <c r="AP1358" s="208"/>
      <c r="AQ1358" s="208"/>
      <c r="AR1358" s="208"/>
      <c r="AS1358" s="208"/>
      <c r="AT1358" s="208"/>
      <c r="AU1358" s="208"/>
      <c r="AV1358" s="208"/>
      <c r="AW1358" s="208"/>
    </row>
    <row r="1359" spans="1:49" s="207" customFormat="1" x14ac:dyDescent="0.25">
      <c r="A1359" s="47"/>
      <c r="B1359" s="47"/>
      <c r="C1359" s="47"/>
      <c r="D1359" s="208"/>
      <c r="E1359" s="220"/>
      <c r="F1359" s="220"/>
      <c r="G1359" s="220"/>
      <c r="H1359" s="220"/>
      <c r="I1359" s="220"/>
      <c r="J1359" s="220"/>
      <c r="K1359" s="220"/>
      <c r="M1359" s="208"/>
      <c r="N1359" s="208"/>
      <c r="O1359" s="208"/>
      <c r="P1359" s="208"/>
      <c r="Q1359" s="208"/>
      <c r="R1359" s="208"/>
      <c r="S1359" s="208"/>
      <c r="T1359" s="208"/>
      <c r="U1359" s="208"/>
      <c r="V1359" s="208"/>
      <c r="W1359" s="208"/>
      <c r="X1359" s="208"/>
      <c r="Y1359" s="208"/>
      <c r="Z1359" s="208"/>
      <c r="AA1359" s="208"/>
      <c r="AB1359" s="208"/>
      <c r="AC1359" s="208"/>
      <c r="AD1359" s="208"/>
      <c r="AE1359" s="208"/>
      <c r="AF1359" s="208"/>
      <c r="AG1359" s="208"/>
      <c r="AH1359" s="208"/>
      <c r="AI1359" s="208"/>
      <c r="AJ1359" s="208"/>
      <c r="AK1359" s="208"/>
      <c r="AL1359" s="208"/>
      <c r="AM1359" s="208"/>
      <c r="AN1359" s="208"/>
      <c r="AO1359" s="208"/>
      <c r="AP1359" s="208"/>
      <c r="AQ1359" s="208"/>
      <c r="AR1359" s="208"/>
      <c r="AS1359" s="208"/>
      <c r="AT1359" s="208"/>
      <c r="AU1359" s="208"/>
      <c r="AV1359" s="208"/>
      <c r="AW1359" s="208"/>
    </row>
    <row r="1360" spans="1:49" s="207" customFormat="1" x14ac:dyDescent="0.25">
      <c r="A1360" s="47"/>
      <c r="B1360" s="47"/>
      <c r="C1360" s="47"/>
      <c r="D1360" s="208"/>
      <c r="E1360" s="220"/>
      <c r="F1360" s="220"/>
      <c r="G1360" s="220"/>
      <c r="H1360" s="220"/>
      <c r="I1360" s="220"/>
      <c r="J1360" s="220"/>
      <c r="K1360" s="220"/>
      <c r="M1360" s="208"/>
      <c r="N1360" s="208"/>
      <c r="O1360" s="208"/>
      <c r="P1360" s="208"/>
      <c r="Q1360" s="208"/>
      <c r="R1360" s="208"/>
      <c r="S1360" s="208"/>
      <c r="T1360" s="208"/>
      <c r="U1360" s="208"/>
      <c r="V1360" s="208"/>
      <c r="W1360" s="208"/>
      <c r="X1360" s="208"/>
      <c r="Y1360" s="208"/>
      <c r="Z1360" s="208"/>
      <c r="AA1360" s="208"/>
      <c r="AB1360" s="208"/>
      <c r="AC1360" s="208"/>
      <c r="AD1360" s="208"/>
      <c r="AE1360" s="208"/>
      <c r="AF1360" s="208"/>
      <c r="AG1360" s="208"/>
      <c r="AH1360" s="208"/>
      <c r="AI1360" s="208"/>
      <c r="AJ1360" s="208"/>
      <c r="AK1360" s="208"/>
      <c r="AL1360" s="208"/>
      <c r="AM1360" s="208"/>
      <c r="AN1360" s="208"/>
      <c r="AO1360" s="208"/>
      <c r="AP1360" s="208"/>
      <c r="AQ1360" s="208"/>
      <c r="AR1360" s="208"/>
      <c r="AS1360" s="208"/>
      <c r="AT1360" s="208"/>
      <c r="AU1360" s="208"/>
      <c r="AV1360" s="208"/>
      <c r="AW1360" s="208"/>
    </row>
    <row r="1361" spans="1:49" s="207" customFormat="1" x14ac:dyDescent="0.25">
      <c r="A1361" s="47"/>
      <c r="B1361" s="47"/>
      <c r="C1361" s="47"/>
      <c r="D1361" s="208"/>
      <c r="E1361" s="220"/>
      <c r="F1361" s="220"/>
      <c r="G1361" s="220"/>
      <c r="H1361" s="220"/>
      <c r="I1361" s="220"/>
      <c r="J1361" s="220"/>
      <c r="K1361" s="220"/>
      <c r="M1361" s="208"/>
      <c r="N1361" s="208"/>
      <c r="O1361" s="208"/>
      <c r="P1361" s="208"/>
      <c r="Q1361" s="208"/>
      <c r="R1361" s="208"/>
      <c r="S1361" s="208"/>
      <c r="T1361" s="208"/>
      <c r="U1361" s="208"/>
      <c r="V1361" s="208"/>
      <c r="W1361" s="208"/>
      <c r="X1361" s="208"/>
      <c r="Y1361" s="208"/>
      <c r="Z1361" s="208"/>
      <c r="AA1361" s="208"/>
      <c r="AB1361" s="208"/>
      <c r="AC1361" s="208"/>
      <c r="AD1361" s="208"/>
      <c r="AE1361" s="208"/>
      <c r="AF1361" s="208"/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8"/>
      <c r="AQ1361" s="208"/>
      <c r="AR1361" s="208"/>
      <c r="AS1361" s="208"/>
      <c r="AT1361" s="208"/>
      <c r="AU1361" s="208"/>
      <c r="AV1361" s="208"/>
      <c r="AW1361" s="208"/>
    </row>
    <row r="1362" spans="1:49" s="207" customFormat="1" x14ac:dyDescent="0.25">
      <c r="A1362" s="47"/>
      <c r="B1362" s="47"/>
      <c r="C1362" s="47"/>
      <c r="D1362" s="208"/>
      <c r="E1362" s="220"/>
      <c r="F1362" s="220"/>
      <c r="G1362" s="220"/>
      <c r="H1362" s="220"/>
      <c r="I1362" s="220"/>
      <c r="J1362" s="220"/>
      <c r="K1362" s="220"/>
      <c r="M1362" s="208"/>
      <c r="N1362" s="208"/>
      <c r="O1362" s="208"/>
      <c r="P1362" s="208"/>
      <c r="Q1362" s="208"/>
      <c r="R1362" s="208"/>
      <c r="S1362" s="208"/>
      <c r="T1362" s="208"/>
      <c r="U1362" s="208"/>
      <c r="V1362" s="208"/>
      <c r="W1362" s="208"/>
      <c r="X1362" s="208"/>
      <c r="Y1362" s="208"/>
      <c r="Z1362" s="208"/>
      <c r="AA1362" s="208"/>
      <c r="AB1362" s="208"/>
      <c r="AC1362" s="208"/>
      <c r="AD1362" s="208"/>
      <c r="AE1362" s="208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8"/>
      <c r="AQ1362" s="208"/>
      <c r="AR1362" s="208"/>
      <c r="AS1362" s="208"/>
      <c r="AT1362" s="208"/>
      <c r="AU1362" s="208"/>
      <c r="AV1362" s="208"/>
      <c r="AW1362" s="208"/>
    </row>
    <row r="1363" spans="1:49" s="207" customFormat="1" x14ac:dyDescent="0.25">
      <c r="A1363" s="47"/>
      <c r="B1363" s="47"/>
      <c r="C1363" s="47"/>
      <c r="D1363" s="208"/>
      <c r="E1363" s="220"/>
      <c r="F1363" s="220"/>
      <c r="G1363" s="220"/>
      <c r="H1363" s="220"/>
      <c r="I1363" s="220"/>
      <c r="J1363" s="220"/>
      <c r="K1363" s="220"/>
      <c r="M1363" s="208"/>
      <c r="N1363" s="208"/>
      <c r="O1363" s="208"/>
      <c r="P1363" s="208"/>
      <c r="Q1363" s="208"/>
      <c r="R1363" s="208"/>
      <c r="S1363" s="208"/>
      <c r="T1363" s="208"/>
      <c r="U1363" s="208"/>
      <c r="V1363" s="208"/>
      <c r="W1363" s="208"/>
      <c r="X1363" s="208"/>
      <c r="Y1363" s="208"/>
      <c r="Z1363" s="208"/>
      <c r="AA1363" s="208"/>
      <c r="AB1363" s="208"/>
      <c r="AC1363" s="208"/>
      <c r="AD1363" s="208"/>
      <c r="AE1363" s="208"/>
      <c r="AF1363" s="208"/>
      <c r="AG1363" s="208"/>
      <c r="AH1363" s="208"/>
      <c r="AI1363" s="208"/>
      <c r="AJ1363" s="208"/>
      <c r="AK1363" s="208"/>
      <c r="AL1363" s="208"/>
      <c r="AM1363" s="208"/>
      <c r="AN1363" s="208"/>
      <c r="AO1363" s="208"/>
      <c r="AP1363" s="208"/>
      <c r="AQ1363" s="208"/>
      <c r="AR1363" s="208"/>
      <c r="AS1363" s="208"/>
      <c r="AT1363" s="208"/>
      <c r="AU1363" s="208"/>
      <c r="AV1363" s="208"/>
      <c r="AW1363" s="208"/>
    </row>
    <row r="1364" spans="1:49" s="207" customFormat="1" x14ac:dyDescent="0.25">
      <c r="A1364" s="47"/>
      <c r="B1364" s="47"/>
      <c r="C1364" s="47"/>
      <c r="D1364" s="208"/>
      <c r="E1364" s="220"/>
      <c r="F1364" s="220"/>
      <c r="G1364" s="220"/>
      <c r="H1364" s="220"/>
      <c r="I1364" s="220"/>
      <c r="J1364" s="220"/>
      <c r="K1364" s="220"/>
      <c r="M1364" s="208"/>
      <c r="N1364" s="208"/>
      <c r="O1364" s="208"/>
      <c r="P1364" s="208"/>
      <c r="Q1364" s="208"/>
      <c r="R1364" s="208"/>
      <c r="S1364" s="208"/>
      <c r="T1364" s="208"/>
      <c r="U1364" s="208"/>
      <c r="V1364" s="208"/>
      <c r="W1364" s="208"/>
      <c r="X1364" s="208"/>
      <c r="Y1364" s="208"/>
      <c r="Z1364" s="208"/>
      <c r="AA1364" s="208"/>
      <c r="AB1364" s="208"/>
      <c r="AC1364" s="208"/>
      <c r="AD1364" s="208"/>
      <c r="AE1364" s="208"/>
      <c r="AF1364" s="208"/>
      <c r="AG1364" s="208"/>
      <c r="AH1364" s="208"/>
      <c r="AI1364" s="208"/>
      <c r="AJ1364" s="208"/>
      <c r="AK1364" s="208"/>
      <c r="AL1364" s="208"/>
      <c r="AM1364" s="208"/>
      <c r="AN1364" s="208"/>
      <c r="AO1364" s="208"/>
      <c r="AP1364" s="208"/>
      <c r="AQ1364" s="208"/>
      <c r="AR1364" s="208"/>
      <c r="AS1364" s="208"/>
      <c r="AT1364" s="208"/>
      <c r="AU1364" s="208"/>
      <c r="AV1364" s="208"/>
      <c r="AW1364" s="208"/>
    </row>
    <row r="1365" spans="1:49" s="207" customFormat="1" x14ac:dyDescent="0.25">
      <c r="A1365" s="47"/>
      <c r="B1365" s="47"/>
      <c r="C1365" s="47"/>
      <c r="D1365" s="208"/>
      <c r="E1365" s="220"/>
      <c r="F1365" s="220"/>
      <c r="G1365" s="220"/>
      <c r="H1365" s="220"/>
      <c r="I1365" s="220"/>
      <c r="J1365" s="220"/>
      <c r="K1365" s="220"/>
      <c r="M1365" s="208"/>
      <c r="N1365" s="208"/>
      <c r="O1365" s="208"/>
      <c r="P1365" s="208"/>
      <c r="Q1365" s="208"/>
      <c r="R1365" s="208"/>
      <c r="S1365" s="208"/>
      <c r="T1365" s="208"/>
      <c r="U1365" s="208"/>
      <c r="V1365" s="208"/>
      <c r="W1365" s="208"/>
      <c r="X1365" s="208"/>
      <c r="Y1365" s="208"/>
      <c r="Z1365" s="208"/>
      <c r="AA1365" s="208"/>
      <c r="AB1365" s="208"/>
      <c r="AC1365" s="208"/>
      <c r="AD1365" s="208"/>
      <c r="AE1365" s="208"/>
      <c r="AF1365" s="208"/>
      <c r="AG1365" s="208"/>
      <c r="AH1365" s="208"/>
      <c r="AI1365" s="208"/>
      <c r="AJ1365" s="208"/>
      <c r="AK1365" s="208"/>
      <c r="AL1365" s="208"/>
      <c r="AM1365" s="208"/>
      <c r="AN1365" s="208"/>
      <c r="AO1365" s="208"/>
      <c r="AP1365" s="208"/>
      <c r="AQ1365" s="208"/>
      <c r="AR1365" s="208"/>
      <c r="AS1365" s="208"/>
      <c r="AT1365" s="208"/>
      <c r="AU1365" s="208"/>
      <c r="AV1365" s="208"/>
      <c r="AW1365" s="208"/>
    </row>
    <row r="1366" spans="1:49" s="207" customFormat="1" x14ac:dyDescent="0.25">
      <c r="A1366" s="47"/>
      <c r="B1366" s="47"/>
      <c r="C1366" s="47"/>
      <c r="D1366" s="208"/>
      <c r="E1366" s="220"/>
      <c r="F1366" s="220"/>
      <c r="G1366" s="220"/>
      <c r="H1366" s="220"/>
      <c r="I1366" s="220"/>
      <c r="J1366" s="220"/>
      <c r="K1366" s="220"/>
      <c r="M1366" s="208"/>
      <c r="N1366" s="208"/>
      <c r="O1366" s="208"/>
      <c r="P1366" s="208"/>
      <c r="Q1366" s="208"/>
      <c r="R1366" s="208"/>
      <c r="S1366" s="208"/>
      <c r="T1366" s="208"/>
      <c r="U1366" s="208"/>
      <c r="V1366" s="208"/>
      <c r="W1366" s="208"/>
      <c r="X1366" s="208"/>
      <c r="Y1366" s="208"/>
      <c r="Z1366" s="208"/>
      <c r="AA1366" s="208"/>
      <c r="AB1366" s="208"/>
      <c r="AC1366" s="208"/>
      <c r="AD1366" s="208"/>
      <c r="AE1366" s="208"/>
      <c r="AF1366" s="208"/>
      <c r="AG1366" s="208"/>
      <c r="AH1366" s="208"/>
      <c r="AI1366" s="208"/>
      <c r="AJ1366" s="208"/>
      <c r="AK1366" s="208"/>
      <c r="AL1366" s="208"/>
      <c r="AM1366" s="208"/>
      <c r="AN1366" s="208"/>
      <c r="AO1366" s="208"/>
      <c r="AP1366" s="208"/>
      <c r="AQ1366" s="208"/>
      <c r="AR1366" s="208"/>
      <c r="AS1366" s="208"/>
      <c r="AT1366" s="208"/>
      <c r="AU1366" s="208"/>
      <c r="AV1366" s="208"/>
      <c r="AW1366" s="208"/>
    </row>
    <row r="1367" spans="1:49" s="207" customFormat="1" x14ac:dyDescent="0.25">
      <c r="A1367" s="47"/>
      <c r="B1367" s="47"/>
      <c r="C1367" s="47"/>
      <c r="D1367" s="208"/>
      <c r="E1367" s="220"/>
      <c r="F1367" s="220"/>
      <c r="G1367" s="220"/>
      <c r="H1367" s="220"/>
      <c r="I1367" s="220"/>
      <c r="J1367" s="220"/>
      <c r="K1367" s="220"/>
      <c r="M1367" s="208"/>
      <c r="N1367" s="208"/>
      <c r="O1367" s="208"/>
      <c r="P1367" s="208"/>
      <c r="Q1367" s="208"/>
      <c r="R1367" s="208"/>
      <c r="S1367" s="208"/>
      <c r="T1367" s="208"/>
      <c r="U1367" s="208"/>
      <c r="V1367" s="208"/>
      <c r="W1367" s="208"/>
      <c r="X1367" s="208"/>
      <c r="Y1367" s="208"/>
      <c r="Z1367" s="208"/>
      <c r="AA1367" s="208"/>
      <c r="AB1367" s="208"/>
      <c r="AC1367" s="208"/>
      <c r="AD1367" s="208"/>
      <c r="AE1367" s="208"/>
      <c r="AF1367" s="208"/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8"/>
      <c r="AQ1367" s="208"/>
      <c r="AR1367" s="208"/>
      <c r="AS1367" s="208"/>
      <c r="AT1367" s="208"/>
      <c r="AU1367" s="208"/>
      <c r="AV1367" s="208"/>
      <c r="AW1367" s="208"/>
    </row>
    <row r="1368" spans="1:49" s="207" customFormat="1" x14ac:dyDescent="0.25">
      <c r="A1368" s="47"/>
      <c r="B1368" s="47"/>
      <c r="C1368" s="47"/>
      <c r="D1368" s="208"/>
      <c r="E1368" s="220"/>
      <c r="F1368" s="220"/>
      <c r="G1368" s="220"/>
      <c r="H1368" s="220"/>
      <c r="I1368" s="220"/>
      <c r="J1368" s="220"/>
      <c r="K1368" s="220"/>
      <c r="M1368" s="208"/>
      <c r="N1368" s="208"/>
      <c r="O1368" s="208"/>
      <c r="P1368" s="208"/>
      <c r="Q1368" s="208"/>
      <c r="R1368" s="208"/>
      <c r="S1368" s="208"/>
      <c r="T1368" s="208"/>
      <c r="U1368" s="208"/>
      <c r="V1368" s="208"/>
      <c r="W1368" s="208"/>
      <c r="X1368" s="208"/>
      <c r="Y1368" s="208"/>
      <c r="Z1368" s="208"/>
      <c r="AA1368" s="208"/>
      <c r="AB1368" s="208"/>
      <c r="AC1368" s="208"/>
      <c r="AD1368" s="208"/>
      <c r="AE1368" s="208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8"/>
      <c r="AQ1368" s="208"/>
      <c r="AR1368" s="208"/>
      <c r="AS1368" s="208"/>
      <c r="AT1368" s="208"/>
      <c r="AU1368" s="208"/>
      <c r="AV1368" s="208"/>
      <c r="AW1368" s="208"/>
    </row>
    <row r="1369" spans="1:49" s="207" customFormat="1" x14ac:dyDescent="0.25">
      <c r="A1369" s="47"/>
      <c r="B1369" s="47"/>
      <c r="C1369" s="47"/>
      <c r="D1369" s="208"/>
      <c r="E1369" s="220"/>
      <c r="F1369" s="220"/>
      <c r="G1369" s="220"/>
      <c r="H1369" s="220"/>
      <c r="I1369" s="220"/>
      <c r="J1369" s="220"/>
      <c r="K1369" s="220"/>
      <c r="M1369" s="208"/>
      <c r="N1369" s="208"/>
      <c r="O1369" s="208"/>
      <c r="P1369" s="208"/>
      <c r="Q1369" s="208"/>
      <c r="R1369" s="208"/>
      <c r="S1369" s="208"/>
      <c r="T1369" s="208"/>
      <c r="U1369" s="208"/>
      <c r="V1369" s="208"/>
      <c r="W1369" s="208"/>
      <c r="X1369" s="208"/>
      <c r="Y1369" s="208"/>
      <c r="Z1369" s="208"/>
      <c r="AA1369" s="208"/>
      <c r="AB1369" s="208"/>
      <c r="AC1369" s="208"/>
      <c r="AD1369" s="208"/>
      <c r="AE1369" s="208"/>
      <c r="AF1369" s="208"/>
      <c r="AG1369" s="208"/>
      <c r="AH1369" s="208"/>
      <c r="AI1369" s="208"/>
      <c r="AJ1369" s="208"/>
      <c r="AK1369" s="208"/>
      <c r="AL1369" s="208"/>
      <c r="AM1369" s="208"/>
      <c r="AN1369" s="208"/>
      <c r="AO1369" s="208"/>
      <c r="AP1369" s="208"/>
      <c r="AQ1369" s="208"/>
      <c r="AR1369" s="208"/>
      <c r="AS1369" s="208"/>
      <c r="AT1369" s="208"/>
      <c r="AU1369" s="208"/>
      <c r="AV1369" s="208"/>
      <c r="AW1369" s="208"/>
    </row>
    <row r="1370" spans="1:49" s="207" customFormat="1" x14ac:dyDescent="0.25">
      <c r="A1370" s="47"/>
      <c r="B1370" s="47"/>
      <c r="C1370" s="47"/>
      <c r="D1370" s="208"/>
      <c r="E1370" s="220"/>
      <c r="F1370" s="220"/>
      <c r="G1370" s="220"/>
      <c r="H1370" s="220"/>
      <c r="I1370" s="220"/>
      <c r="J1370" s="220"/>
      <c r="K1370" s="220"/>
      <c r="M1370" s="208"/>
      <c r="N1370" s="208"/>
      <c r="O1370" s="208"/>
      <c r="P1370" s="208"/>
      <c r="Q1370" s="208"/>
      <c r="R1370" s="208"/>
      <c r="S1370" s="208"/>
      <c r="T1370" s="208"/>
      <c r="U1370" s="208"/>
      <c r="V1370" s="208"/>
      <c r="W1370" s="208"/>
      <c r="X1370" s="208"/>
      <c r="Y1370" s="208"/>
      <c r="Z1370" s="208"/>
      <c r="AA1370" s="208"/>
      <c r="AB1370" s="208"/>
      <c r="AC1370" s="208"/>
      <c r="AD1370" s="208"/>
      <c r="AE1370" s="208"/>
      <c r="AF1370" s="208"/>
      <c r="AG1370" s="208"/>
      <c r="AH1370" s="208"/>
      <c r="AI1370" s="208"/>
      <c r="AJ1370" s="208"/>
      <c r="AK1370" s="208"/>
      <c r="AL1370" s="208"/>
      <c r="AM1370" s="208"/>
      <c r="AN1370" s="208"/>
      <c r="AO1370" s="208"/>
      <c r="AP1370" s="208"/>
      <c r="AQ1370" s="208"/>
      <c r="AR1370" s="208"/>
      <c r="AS1370" s="208"/>
      <c r="AT1370" s="208"/>
      <c r="AU1370" s="208"/>
      <c r="AV1370" s="208"/>
      <c r="AW1370" s="208"/>
    </row>
    <row r="1371" spans="1:49" s="207" customFormat="1" x14ac:dyDescent="0.25">
      <c r="A1371" s="47"/>
      <c r="B1371" s="47"/>
      <c r="C1371" s="47"/>
      <c r="D1371" s="208"/>
      <c r="E1371" s="220"/>
      <c r="F1371" s="220"/>
      <c r="G1371" s="220"/>
      <c r="H1371" s="220"/>
      <c r="I1371" s="220"/>
      <c r="J1371" s="220"/>
      <c r="K1371" s="220"/>
      <c r="M1371" s="208"/>
      <c r="N1371" s="208"/>
      <c r="O1371" s="208"/>
      <c r="P1371" s="208"/>
      <c r="Q1371" s="208"/>
      <c r="R1371" s="208"/>
      <c r="S1371" s="208"/>
      <c r="T1371" s="208"/>
      <c r="U1371" s="208"/>
      <c r="V1371" s="208"/>
      <c r="W1371" s="208"/>
      <c r="X1371" s="208"/>
      <c r="Y1371" s="208"/>
      <c r="Z1371" s="208"/>
      <c r="AA1371" s="208"/>
      <c r="AB1371" s="208"/>
      <c r="AC1371" s="208"/>
      <c r="AD1371" s="208"/>
      <c r="AE1371" s="208"/>
      <c r="AF1371" s="208"/>
      <c r="AG1371" s="208"/>
      <c r="AH1371" s="208"/>
      <c r="AI1371" s="208"/>
      <c r="AJ1371" s="208"/>
      <c r="AK1371" s="208"/>
      <c r="AL1371" s="208"/>
      <c r="AM1371" s="208"/>
      <c r="AN1371" s="208"/>
      <c r="AO1371" s="208"/>
      <c r="AP1371" s="208"/>
      <c r="AQ1371" s="208"/>
      <c r="AR1371" s="208"/>
      <c r="AS1371" s="208"/>
      <c r="AT1371" s="208"/>
      <c r="AU1371" s="208"/>
      <c r="AV1371" s="208"/>
      <c r="AW1371" s="208"/>
    </row>
    <row r="1372" spans="1:49" s="207" customFormat="1" x14ac:dyDescent="0.25">
      <c r="A1372" s="47"/>
      <c r="B1372" s="47"/>
      <c r="C1372" s="47"/>
      <c r="D1372" s="208"/>
      <c r="E1372" s="220"/>
      <c r="F1372" s="220"/>
      <c r="G1372" s="220"/>
      <c r="H1372" s="220"/>
      <c r="I1372" s="220"/>
      <c r="J1372" s="220"/>
      <c r="K1372" s="220"/>
      <c r="M1372" s="208"/>
      <c r="N1372" s="208"/>
      <c r="O1372" s="208"/>
      <c r="P1372" s="208"/>
      <c r="Q1372" s="208"/>
      <c r="R1372" s="208"/>
      <c r="S1372" s="208"/>
      <c r="T1372" s="208"/>
      <c r="U1372" s="208"/>
      <c r="V1372" s="208"/>
      <c r="W1372" s="208"/>
      <c r="X1372" s="208"/>
      <c r="Y1372" s="208"/>
      <c r="Z1372" s="208"/>
      <c r="AA1372" s="208"/>
      <c r="AB1372" s="208"/>
      <c r="AC1372" s="208"/>
      <c r="AD1372" s="208"/>
      <c r="AE1372" s="208"/>
      <c r="AF1372" s="208"/>
      <c r="AG1372" s="208"/>
      <c r="AH1372" s="208"/>
      <c r="AI1372" s="208"/>
      <c r="AJ1372" s="208"/>
      <c r="AK1372" s="208"/>
      <c r="AL1372" s="208"/>
      <c r="AM1372" s="208"/>
      <c r="AN1372" s="208"/>
      <c r="AO1372" s="208"/>
      <c r="AP1372" s="208"/>
      <c r="AQ1372" s="208"/>
      <c r="AR1372" s="208"/>
      <c r="AS1372" s="208"/>
      <c r="AT1372" s="208"/>
      <c r="AU1372" s="208"/>
      <c r="AV1372" s="208"/>
      <c r="AW1372" s="208"/>
    </row>
    <row r="1373" spans="1:49" s="207" customFormat="1" x14ac:dyDescent="0.25">
      <c r="A1373" s="47"/>
      <c r="B1373" s="47"/>
      <c r="C1373" s="47"/>
      <c r="D1373" s="208"/>
      <c r="E1373" s="220"/>
      <c r="F1373" s="220"/>
      <c r="G1373" s="220"/>
      <c r="H1373" s="220"/>
      <c r="I1373" s="220"/>
      <c r="J1373" s="220"/>
      <c r="K1373" s="220"/>
      <c r="M1373" s="208"/>
      <c r="N1373" s="208"/>
      <c r="O1373" s="208"/>
      <c r="P1373" s="208"/>
      <c r="Q1373" s="208"/>
      <c r="R1373" s="208"/>
      <c r="S1373" s="208"/>
      <c r="T1373" s="208"/>
      <c r="U1373" s="208"/>
      <c r="V1373" s="208"/>
      <c r="W1373" s="208"/>
      <c r="X1373" s="208"/>
      <c r="Y1373" s="208"/>
      <c r="Z1373" s="208"/>
      <c r="AA1373" s="208"/>
      <c r="AB1373" s="208"/>
      <c r="AC1373" s="208"/>
      <c r="AD1373" s="208"/>
      <c r="AE1373" s="208"/>
      <c r="AF1373" s="208"/>
      <c r="AG1373" s="208"/>
      <c r="AH1373" s="208"/>
      <c r="AI1373" s="208"/>
      <c r="AJ1373" s="208"/>
      <c r="AK1373" s="208"/>
      <c r="AL1373" s="208"/>
      <c r="AM1373" s="208"/>
      <c r="AN1373" s="208"/>
      <c r="AO1373" s="208"/>
      <c r="AP1373" s="208"/>
      <c r="AQ1373" s="208"/>
      <c r="AR1373" s="208"/>
      <c r="AS1373" s="208"/>
      <c r="AT1373" s="208"/>
      <c r="AU1373" s="208"/>
      <c r="AV1373" s="208"/>
      <c r="AW1373" s="208"/>
    </row>
    <row r="1374" spans="1:49" s="207" customFormat="1" x14ac:dyDescent="0.25">
      <c r="A1374" s="47"/>
      <c r="B1374" s="47"/>
      <c r="C1374" s="47"/>
      <c r="D1374" s="208"/>
      <c r="E1374" s="220"/>
      <c r="F1374" s="220"/>
      <c r="G1374" s="220"/>
      <c r="H1374" s="220"/>
      <c r="I1374" s="220"/>
      <c r="J1374" s="220"/>
      <c r="K1374" s="220"/>
      <c r="M1374" s="208"/>
      <c r="N1374" s="208"/>
      <c r="O1374" s="208"/>
      <c r="P1374" s="208"/>
      <c r="Q1374" s="208"/>
      <c r="R1374" s="208"/>
      <c r="S1374" s="208"/>
      <c r="T1374" s="208"/>
      <c r="U1374" s="208"/>
      <c r="V1374" s="208"/>
      <c r="W1374" s="208"/>
      <c r="X1374" s="208"/>
      <c r="Y1374" s="208"/>
      <c r="Z1374" s="208"/>
      <c r="AA1374" s="208"/>
      <c r="AB1374" s="208"/>
      <c r="AC1374" s="208"/>
      <c r="AD1374" s="208"/>
      <c r="AE1374" s="208"/>
      <c r="AF1374" s="208"/>
      <c r="AG1374" s="208"/>
      <c r="AH1374" s="208"/>
      <c r="AI1374" s="208"/>
      <c r="AJ1374" s="208"/>
      <c r="AK1374" s="208"/>
      <c r="AL1374" s="208"/>
      <c r="AM1374" s="208"/>
      <c r="AN1374" s="208"/>
      <c r="AO1374" s="208"/>
      <c r="AP1374" s="208"/>
      <c r="AQ1374" s="208"/>
      <c r="AR1374" s="208"/>
      <c r="AS1374" s="208"/>
      <c r="AT1374" s="208"/>
      <c r="AU1374" s="208"/>
      <c r="AV1374" s="208"/>
      <c r="AW1374" s="208"/>
    </row>
    <row r="1375" spans="1:49" s="207" customFormat="1" x14ac:dyDescent="0.25">
      <c r="A1375" s="47"/>
      <c r="B1375" s="47"/>
      <c r="C1375" s="47"/>
      <c r="D1375" s="208"/>
      <c r="E1375" s="220"/>
      <c r="F1375" s="220"/>
      <c r="G1375" s="220"/>
      <c r="H1375" s="220"/>
      <c r="I1375" s="220"/>
      <c r="J1375" s="220"/>
      <c r="K1375" s="220"/>
      <c r="M1375" s="208"/>
      <c r="N1375" s="208"/>
      <c r="O1375" s="208"/>
      <c r="P1375" s="208"/>
      <c r="Q1375" s="208"/>
      <c r="R1375" s="208"/>
      <c r="S1375" s="208"/>
      <c r="T1375" s="208"/>
      <c r="U1375" s="208"/>
      <c r="V1375" s="208"/>
      <c r="W1375" s="208"/>
      <c r="X1375" s="208"/>
      <c r="Y1375" s="208"/>
      <c r="Z1375" s="208"/>
      <c r="AA1375" s="208"/>
      <c r="AB1375" s="208"/>
      <c r="AC1375" s="208"/>
      <c r="AD1375" s="208"/>
      <c r="AE1375" s="208"/>
      <c r="AF1375" s="208"/>
      <c r="AG1375" s="208"/>
      <c r="AH1375" s="208"/>
      <c r="AI1375" s="208"/>
      <c r="AJ1375" s="208"/>
      <c r="AK1375" s="208"/>
      <c r="AL1375" s="208"/>
      <c r="AM1375" s="208"/>
      <c r="AN1375" s="208"/>
      <c r="AO1375" s="208"/>
      <c r="AP1375" s="208"/>
      <c r="AQ1375" s="208"/>
      <c r="AR1375" s="208"/>
      <c r="AS1375" s="208"/>
      <c r="AT1375" s="208"/>
      <c r="AU1375" s="208"/>
      <c r="AV1375" s="208"/>
      <c r="AW1375" s="208"/>
    </row>
    <row r="1376" spans="1:49" s="207" customFormat="1" x14ac:dyDescent="0.25">
      <c r="A1376" s="47"/>
      <c r="B1376" s="47"/>
      <c r="C1376" s="47"/>
      <c r="D1376" s="208"/>
      <c r="E1376" s="220"/>
      <c r="F1376" s="220"/>
      <c r="G1376" s="220"/>
      <c r="H1376" s="220"/>
      <c r="I1376" s="220"/>
      <c r="J1376" s="220"/>
      <c r="K1376" s="220"/>
      <c r="M1376" s="208"/>
      <c r="N1376" s="208"/>
      <c r="O1376" s="208"/>
      <c r="P1376" s="208"/>
      <c r="Q1376" s="208"/>
      <c r="R1376" s="208"/>
      <c r="S1376" s="208"/>
      <c r="T1376" s="208"/>
      <c r="U1376" s="208"/>
      <c r="V1376" s="208"/>
      <c r="W1376" s="208"/>
      <c r="X1376" s="208"/>
      <c r="Y1376" s="208"/>
      <c r="Z1376" s="208"/>
      <c r="AA1376" s="208"/>
      <c r="AB1376" s="208"/>
      <c r="AC1376" s="208"/>
      <c r="AD1376" s="208"/>
      <c r="AE1376" s="208"/>
      <c r="AF1376" s="208"/>
      <c r="AG1376" s="208"/>
      <c r="AH1376" s="208"/>
      <c r="AI1376" s="208"/>
      <c r="AJ1376" s="208"/>
      <c r="AK1376" s="208"/>
      <c r="AL1376" s="208"/>
      <c r="AM1376" s="208"/>
      <c r="AN1376" s="208"/>
      <c r="AO1376" s="208"/>
      <c r="AP1376" s="208"/>
      <c r="AQ1376" s="208"/>
      <c r="AR1376" s="208"/>
      <c r="AS1376" s="208"/>
      <c r="AT1376" s="208"/>
      <c r="AU1376" s="208"/>
      <c r="AV1376" s="208"/>
      <c r="AW1376" s="208"/>
    </row>
    <row r="1377" spans="1:49" s="207" customFormat="1" x14ac:dyDescent="0.25">
      <c r="A1377" s="47"/>
      <c r="B1377" s="47"/>
      <c r="C1377" s="47"/>
      <c r="D1377" s="208"/>
      <c r="E1377" s="220"/>
      <c r="F1377" s="220"/>
      <c r="G1377" s="220"/>
      <c r="H1377" s="220"/>
      <c r="I1377" s="220"/>
      <c r="J1377" s="220"/>
      <c r="K1377" s="220"/>
      <c r="M1377" s="208"/>
      <c r="N1377" s="208"/>
      <c r="O1377" s="208"/>
      <c r="P1377" s="208"/>
      <c r="Q1377" s="208"/>
      <c r="R1377" s="208"/>
      <c r="S1377" s="208"/>
      <c r="T1377" s="208"/>
      <c r="U1377" s="208"/>
      <c r="V1377" s="208"/>
      <c r="W1377" s="208"/>
      <c r="X1377" s="208"/>
      <c r="Y1377" s="208"/>
      <c r="Z1377" s="208"/>
      <c r="AA1377" s="208"/>
      <c r="AB1377" s="208"/>
      <c r="AC1377" s="208"/>
      <c r="AD1377" s="208"/>
      <c r="AE1377" s="208"/>
      <c r="AF1377" s="208"/>
      <c r="AG1377" s="208"/>
      <c r="AH1377" s="208"/>
      <c r="AI1377" s="208"/>
      <c r="AJ1377" s="208"/>
      <c r="AK1377" s="208"/>
      <c r="AL1377" s="208"/>
      <c r="AM1377" s="208"/>
      <c r="AN1377" s="208"/>
      <c r="AO1377" s="208"/>
      <c r="AP1377" s="208"/>
      <c r="AQ1377" s="208"/>
      <c r="AR1377" s="208"/>
      <c r="AS1377" s="208"/>
      <c r="AT1377" s="208"/>
      <c r="AU1377" s="208"/>
      <c r="AV1377" s="208"/>
      <c r="AW1377" s="208"/>
    </row>
    <row r="1378" spans="1:49" s="207" customFormat="1" x14ac:dyDescent="0.25">
      <c r="A1378" s="47"/>
      <c r="B1378" s="47"/>
      <c r="C1378" s="47"/>
      <c r="D1378" s="208"/>
      <c r="E1378" s="220"/>
      <c r="F1378" s="220"/>
      <c r="G1378" s="220"/>
      <c r="H1378" s="220"/>
      <c r="I1378" s="220"/>
      <c r="J1378" s="220"/>
      <c r="K1378" s="220"/>
      <c r="M1378" s="208"/>
      <c r="N1378" s="208"/>
      <c r="O1378" s="208"/>
      <c r="P1378" s="208"/>
      <c r="Q1378" s="208"/>
      <c r="R1378" s="208"/>
      <c r="S1378" s="208"/>
      <c r="T1378" s="208"/>
      <c r="U1378" s="208"/>
      <c r="V1378" s="208"/>
      <c r="W1378" s="208"/>
      <c r="X1378" s="208"/>
      <c r="Y1378" s="208"/>
      <c r="Z1378" s="208"/>
      <c r="AA1378" s="208"/>
      <c r="AB1378" s="208"/>
      <c r="AC1378" s="208"/>
      <c r="AD1378" s="208"/>
      <c r="AE1378" s="208"/>
      <c r="AF1378" s="208"/>
      <c r="AG1378" s="208"/>
      <c r="AH1378" s="208"/>
      <c r="AI1378" s="208"/>
      <c r="AJ1378" s="208"/>
      <c r="AK1378" s="208"/>
      <c r="AL1378" s="208"/>
      <c r="AM1378" s="208"/>
      <c r="AN1378" s="208"/>
      <c r="AO1378" s="208"/>
      <c r="AP1378" s="208"/>
      <c r="AQ1378" s="208"/>
      <c r="AR1378" s="208"/>
      <c r="AS1378" s="208"/>
      <c r="AT1378" s="208"/>
      <c r="AU1378" s="208"/>
      <c r="AV1378" s="208"/>
      <c r="AW1378" s="208"/>
    </row>
    <row r="1379" spans="1:49" s="207" customFormat="1" x14ac:dyDescent="0.25">
      <c r="A1379" s="47"/>
      <c r="B1379" s="47"/>
      <c r="C1379" s="47"/>
      <c r="D1379" s="208"/>
      <c r="E1379" s="220"/>
      <c r="F1379" s="220"/>
      <c r="G1379" s="220"/>
      <c r="H1379" s="220"/>
      <c r="I1379" s="220"/>
      <c r="J1379" s="220"/>
      <c r="K1379" s="220"/>
      <c r="M1379" s="208"/>
      <c r="N1379" s="208"/>
      <c r="O1379" s="208"/>
      <c r="P1379" s="208"/>
      <c r="Q1379" s="208"/>
      <c r="R1379" s="208"/>
      <c r="S1379" s="208"/>
      <c r="T1379" s="208"/>
      <c r="U1379" s="208"/>
      <c r="V1379" s="208"/>
      <c r="W1379" s="208"/>
      <c r="X1379" s="208"/>
      <c r="Y1379" s="208"/>
      <c r="Z1379" s="208"/>
      <c r="AA1379" s="208"/>
      <c r="AB1379" s="208"/>
      <c r="AC1379" s="208"/>
      <c r="AD1379" s="208"/>
      <c r="AE1379" s="208"/>
      <c r="AF1379" s="208"/>
      <c r="AG1379" s="208"/>
      <c r="AH1379" s="208"/>
      <c r="AI1379" s="208"/>
      <c r="AJ1379" s="208"/>
      <c r="AK1379" s="208"/>
      <c r="AL1379" s="208"/>
      <c r="AM1379" s="208"/>
      <c r="AN1379" s="208"/>
      <c r="AO1379" s="208"/>
      <c r="AP1379" s="208"/>
      <c r="AQ1379" s="208"/>
      <c r="AR1379" s="208"/>
      <c r="AS1379" s="208"/>
      <c r="AT1379" s="208"/>
      <c r="AU1379" s="208"/>
      <c r="AV1379" s="208"/>
      <c r="AW1379" s="208"/>
    </row>
    <row r="1380" spans="1:49" s="207" customFormat="1" x14ac:dyDescent="0.25">
      <c r="A1380" s="47"/>
      <c r="B1380" s="47"/>
      <c r="C1380" s="47"/>
      <c r="D1380" s="208"/>
      <c r="E1380" s="220"/>
      <c r="F1380" s="220"/>
      <c r="G1380" s="220"/>
      <c r="H1380" s="220"/>
      <c r="I1380" s="220"/>
      <c r="J1380" s="220"/>
      <c r="K1380" s="220"/>
      <c r="M1380" s="208"/>
      <c r="N1380" s="208"/>
      <c r="O1380" s="208"/>
      <c r="P1380" s="208"/>
      <c r="Q1380" s="208"/>
      <c r="R1380" s="208"/>
      <c r="S1380" s="208"/>
      <c r="T1380" s="208"/>
      <c r="U1380" s="208"/>
      <c r="V1380" s="208"/>
      <c r="W1380" s="208"/>
      <c r="X1380" s="208"/>
      <c r="Y1380" s="208"/>
      <c r="Z1380" s="208"/>
      <c r="AA1380" s="208"/>
      <c r="AB1380" s="208"/>
      <c r="AC1380" s="208"/>
      <c r="AD1380" s="208"/>
      <c r="AE1380" s="208"/>
      <c r="AF1380" s="208"/>
      <c r="AG1380" s="208"/>
      <c r="AH1380" s="208"/>
      <c r="AI1380" s="208"/>
      <c r="AJ1380" s="208"/>
      <c r="AK1380" s="208"/>
      <c r="AL1380" s="208"/>
      <c r="AM1380" s="208"/>
      <c r="AN1380" s="208"/>
      <c r="AO1380" s="208"/>
      <c r="AP1380" s="208"/>
      <c r="AQ1380" s="208"/>
      <c r="AR1380" s="208"/>
      <c r="AS1380" s="208"/>
      <c r="AT1380" s="208"/>
      <c r="AU1380" s="208"/>
      <c r="AV1380" s="208"/>
      <c r="AW1380" s="208"/>
    </row>
    <row r="1381" spans="1:49" s="207" customFormat="1" x14ac:dyDescent="0.25">
      <c r="A1381" s="47"/>
      <c r="B1381" s="47"/>
      <c r="C1381" s="47"/>
      <c r="D1381" s="208"/>
      <c r="E1381" s="220"/>
      <c r="F1381" s="220"/>
      <c r="G1381" s="220"/>
      <c r="H1381" s="220"/>
      <c r="I1381" s="220"/>
      <c r="J1381" s="220"/>
      <c r="K1381" s="220"/>
      <c r="M1381" s="208"/>
      <c r="N1381" s="208"/>
      <c r="O1381" s="208"/>
      <c r="P1381" s="208"/>
      <c r="Q1381" s="208"/>
      <c r="R1381" s="208"/>
      <c r="S1381" s="208"/>
      <c r="T1381" s="208"/>
      <c r="U1381" s="208"/>
      <c r="V1381" s="208"/>
      <c r="W1381" s="208"/>
      <c r="X1381" s="208"/>
      <c r="Y1381" s="208"/>
      <c r="Z1381" s="208"/>
      <c r="AA1381" s="208"/>
      <c r="AB1381" s="208"/>
      <c r="AC1381" s="208"/>
      <c r="AD1381" s="208"/>
      <c r="AE1381" s="208"/>
      <c r="AF1381" s="208"/>
      <c r="AG1381" s="208"/>
      <c r="AH1381" s="208"/>
      <c r="AI1381" s="208"/>
      <c r="AJ1381" s="208"/>
      <c r="AK1381" s="208"/>
      <c r="AL1381" s="208"/>
      <c r="AM1381" s="208"/>
      <c r="AN1381" s="208"/>
      <c r="AO1381" s="208"/>
      <c r="AP1381" s="208"/>
      <c r="AQ1381" s="208"/>
      <c r="AR1381" s="208"/>
      <c r="AS1381" s="208"/>
      <c r="AT1381" s="208"/>
      <c r="AU1381" s="208"/>
      <c r="AV1381" s="208"/>
      <c r="AW1381" s="208"/>
    </row>
    <row r="1382" spans="1:49" s="207" customFormat="1" x14ac:dyDescent="0.25">
      <c r="A1382" s="47"/>
      <c r="B1382" s="47"/>
      <c r="C1382" s="47"/>
      <c r="D1382" s="208"/>
      <c r="E1382" s="220"/>
      <c r="F1382" s="220"/>
      <c r="G1382" s="220"/>
      <c r="H1382" s="220"/>
      <c r="I1382" s="220"/>
      <c r="J1382" s="220"/>
      <c r="K1382" s="220"/>
      <c r="M1382" s="208"/>
      <c r="N1382" s="208"/>
      <c r="O1382" s="208"/>
      <c r="P1382" s="208"/>
      <c r="Q1382" s="208"/>
      <c r="R1382" s="208"/>
      <c r="S1382" s="208"/>
      <c r="T1382" s="208"/>
      <c r="U1382" s="208"/>
      <c r="V1382" s="208"/>
      <c r="W1382" s="208"/>
      <c r="X1382" s="208"/>
      <c r="Y1382" s="208"/>
      <c r="Z1382" s="208"/>
      <c r="AA1382" s="208"/>
      <c r="AB1382" s="208"/>
      <c r="AC1382" s="208"/>
      <c r="AD1382" s="208"/>
      <c r="AE1382" s="208"/>
      <c r="AF1382" s="208"/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8"/>
      <c r="AQ1382" s="208"/>
      <c r="AR1382" s="208"/>
      <c r="AS1382" s="208"/>
      <c r="AT1382" s="208"/>
      <c r="AU1382" s="208"/>
      <c r="AV1382" s="208"/>
      <c r="AW1382" s="208"/>
    </row>
    <row r="1383" spans="1:49" s="207" customFormat="1" x14ac:dyDescent="0.25">
      <c r="A1383" s="47"/>
      <c r="B1383" s="47"/>
      <c r="C1383" s="47"/>
      <c r="D1383" s="208"/>
      <c r="E1383" s="220"/>
      <c r="F1383" s="220"/>
      <c r="G1383" s="220"/>
      <c r="H1383" s="220"/>
      <c r="I1383" s="220"/>
      <c r="J1383" s="220"/>
      <c r="K1383" s="220"/>
      <c r="M1383" s="208"/>
      <c r="N1383" s="208"/>
      <c r="O1383" s="208"/>
      <c r="P1383" s="208"/>
      <c r="Q1383" s="208"/>
      <c r="R1383" s="208"/>
      <c r="S1383" s="208"/>
      <c r="T1383" s="208"/>
      <c r="U1383" s="208"/>
      <c r="V1383" s="208"/>
      <c r="W1383" s="208"/>
      <c r="X1383" s="208"/>
      <c r="Y1383" s="208"/>
      <c r="Z1383" s="208"/>
      <c r="AA1383" s="208"/>
      <c r="AB1383" s="208"/>
      <c r="AC1383" s="208"/>
      <c r="AD1383" s="208"/>
      <c r="AE1383" s="208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8"/>
      <c r="AQ1383" s="208"/>
      <c r="AR1383" s="208"/>
      <c r="AS1383" s="208"/>
      <c r="AT1383" s="208"/>
      <c r="AU1383" s="208"/>
      <c r="AV1383" s="208"/>
      <c r="AW1383" s="208"/>
    </row>
    <row r="1384" spans="1:49" s="207" customFormat="1" x14ac:dyDescent="0.25">
      <c r="A1384" s="47"/>
      <c r="B1384" s="47"/>
      <c r="C1384" s="47"/>
      <c r="D1384" s="208"/>
      <c r="E1384" s="220"/>
      <c r="F1384" s="220"/>
      <c r="G1384" s="220"/>
      <c r="H1384" s="220"/>
      <c r="I1384" s="220"/>
      <c r="J1384" s="220"/>
      <c r="K1384" s="220"/>
      <c r="M1384" s="208"/>
      <c r="N1384" s="208"/>
      <c r="O1384" s="208"/>
      <c r="P1384" s="208"/>
      <c r="Q1384" s="208"/>
      <c r="R1384" s="208"/>
      <c r="S1384" s="208"/>
      <c r="T1384" s="208"/>
      <c r="U1384" s="208"/>
      <c r="V1384" s="208"/>
      <c r="W1384" s="208"/>
      <c r="X1384" s="208"/>
      <c r="Y1384" s="208"/>
      <c r="Z1384" s="208"/>
      <c r="AA1384" s="208"/>
      <c r="AB1384" s="208"/>
      <c r="AC1384" s="208"/>
      <c r="AD1384" s="208"/>
      <c r="AE1384" s="208"/>
      <c r="AF1384" s="208"/>
      <c r="AG1384" s="208"/>
      <c r="AH1384" s="208"/>
      <c r="AI1384" s="208"/>
      <c r="AJ1384" s="208"/>
      <c r="AK1384" s="208"/>
      <c r="AL1384" s="208"/>
      <c r="AM1384" s="208"/>
      <c r="AN1384" s="208"/>
      <c r="AO1384" s="208"/>
      <c r="AP1384" s="208"/>
      <c r="AQ1384" s="208"/>
      <c r="AR1384" s="208"/>
      <c r="AS1384" s="208"/>
      <c r="AT1384" s="208"/>
      <c r="AU1384" s="208"/>
      <c r="AV1384" s="208"/>
      <c r="AW1384" s="208"/>
    </row>
    <row r="1385" spans="1:49" s="207" customFormat="1" x14ac:dyDescent="0.25">
      <c r="A1385" s="47"/>
      <c r="B1385" s="47"/>
      <c r="C1385" s="47"/>
      <c r="D1385" s="208"/>
      <c r="E1385" s="220"/>
      <c r="F1385" s="220"/>
      <c r="G1385" s="220"/>
      <c r="H1385" s="220"/>
      <c r="I1385" s="220"/>
      <c r="J1385" s="220"/>
      <c r="K1385" s="220"/>
      <c r="M1385" s="208"/>
      <c r="N1385" s="208"/>
      <c r="O1385" s="208"/>
      <c r="P1385" s="208"/>
      <c r="Q1385" s="208"/>
      <c r="R1385" s="208"/>
      <c r="S1385" s="208"/>
      <c r="T1385" s="208"/>
      <c r="U1385" s="208"/>
      <c r="V1385" s="208"/>
      <c r="W1385" s="208"/>
      <c r="X1385" s="208"/>
      <c r="Y1385" s="208"/>
      <c r="Z1385" s="208"/>
      <c r="AA1385" s="208"/>
      <c r="AB1385" s="208"/>
      <c r="AC1385" s="208"/>
      <c r="AD1385" s="208"/>
      <c r="AE1385" s="208"/>
      <c r="AF1385" s="208"/>
      <c r="AG1385" s="208"/>
      <c r="AH1385" s="208"/>
      <c r="AI1385" s="208"/>
      <c r="AJ1385" s="208"/>
      <c r="AK1385" s="208"/>
      <c r="AL1385" s="208"/>
      <c r="AM1385" s="208"/>
      <c r="AN1385" s="208"/>
      <c r="AO1385" s="208"/>
      <c r="AP1385" s="208"/>
      <c r="AQ1385" s="208"/>
      <c r="AR1385" s="208"/>
      <c r="AS1385" s="208"/>
      <c r="AT1385" s="208"/>
      <c r="AU1385" s="208"/>
      <c r="AV1385" s="208"/>
      <c r="AW1385" s="208"/>
    </row>
    <row r="1386" spans="1:49" s="207" customFormat="1" x14ac:dyDescent="0.25">
      <c r="A1386" s="47"/>
      <c r="B1386" s="47"/>
      <c r="C1386" s="47"/>
      <c r="D1386" s="208"/>
      <c r="E1386" s="220"/>
      <c r="F1386" s="220"/>
      <c r="G1386" s="220"/>
      <c r="H1386" s="220"/>
      <c r="I1386" s="220"/>
      <c r="J1386" s="220"/>
      <c r="K1386" s="220"/>
      <c r="M1386" s="208"/>
      <c r="N1386" s="208"/>
      <c r="O1386" s="208"/>
      <c r="P1386" s="208"/>
      <c r="Q1386" s="208"/>
      <c r="R1386" s="208"/>
      <c r="S1386" s="208"/>
      <c r="T1386" s="208"/>
      <c r="U1386" s="208"/>
      <c r="V1386" s="208"/>
      <c r="W1386" s="208"/>
      <c r="X1386" s="208"/>
      <c r="Y1386" s="208"/>
      <c r="Z1386" s="208"/>
      <c r="AA1386" s="208"/>
      <c r="AB1386" s="208"/>
      <c r="AC1386" s="208"/>
      <c r="AD1386" s="208"/>
      <c r="AE1386" s="208"/>
      <c r="AF1386" s="208"/>
      <c r="AG1386" s="208"/>
      <c r="AH1386" s="208"/>
      <c r="AI1386" s="208"/>
      <c r="AJ1386" s="208"/>
      <c r="AK1386" s="208"/>
      <c r="AL1386" s="208"/>
      <c r="AM1386" s="208"/>
      <c r="AN1386" s="208"/>
      <c r="AO1386" s="208"/>
      <c r="AP1386" s="208"/>
      <c r="AQ1386" s="208"/>
      <c r="AR1386" s="208"/>
      <c r="AS1386" s="208"/>
      <c r="AT1386" s="208"/>
      <c r="AU1386" s="208"/>
      <c r="AV1386" s="208"/>
      <c r="AW1386" s="208"/>
    </row>
    <row r="1387" spans="1:49" s="207" customFormat="1" x14ac:dyDescent="0.25">
      <c r="A1387" s="47"/>
      <c r="B1387" s="47"/>
      <c r="C1387" s="47"/>
      <c r="D1387" s="208"/>
      <c r="E1387" s="220"/>
      <c r="F1387" s="220"/>
      <c r="G1387" s="220"/>
      <c r="H1387" s="220"/>
      <c r="I1387" s="220"/>
      <c r="J1387" s="220"/>
      <c r="K1387" s="220"/>
      <c r="M1387" s="208"/>
      <c r="N1387" s="208"/>
      <c r="O1387" s="208"/>
      <c r="P1387" s="208"/>
      <c r="Q1387" s="208"/>
      <c r="R1387" s="208"/>
      <c r="S1387" s="208"/>
      <c r="T1387" s="208"/>
      <c r="U1387" s="208"/>
      <c r="V1387" s="208"/>
      <c r="W1387" s="208"/>
      <c r="X1387" s="208"/>
      <c r="Y1387" s="208"/>
      <c r="Z1387" s="208"/>
      <c r="AA1387" s="208"/>
      <c r="AB1387" s="208"/>
      <c r="AC1387" s="208"/>
      <c r="AD1387" s="208"/>
      <c r="AE1387" s="208"/>
      <c r="AF1387" s="208"/>
      <c r="AG1387" s="208"/>
      <c r="AH1387" s="208"/>
      <c r="AI1387" s="208"/>
      <c r="AJ1387" s="208"/>
      <c r="AK1387" s="208"/>
      <c r="AL1387" s="208"/>
      <c r="AM1387" s="208"/>
      <c r="AN1387" s="208"/>
      <c r="AO1387" s="208"/>
      <c r="AP1387" s="208"/>
      <c r="AQ1387" s="208"/>
      <c r="AR1387" s="208"/>
      <c r="AS1387" s="208"/>
      <c r="AT1387" s="208"/>
      <c r="AU1387" s="208"/>
      <c r="AV1387" s="208"/>
      <c r="AW1387" s="208"/>
    </row>
    <row r="1388" spans="1:49" s="207" customFormat="1" x14ac:dyDescent="0.25">
      <c r="A1388" s="47"/>
      <c r="B1388" s="47"/>
      <c r="C1388" s="47"/>
      <c r="D1388" s="208"/>
      <c r="E1388" s="220"/>
      <c r="F1388" s="220"/>
      <c r="G1388" s="220"/>
      <c r="H1388" s="220"/>
      <c r="I1388" s="220"/>
      <c r="J1388" s="220"/>
      <c r="K1388" s="220"/>
      <c r="M1388" s="208"/>
      <c r="N1388" s="208"/>
      <c r="O1388" s="208"/>
      <c r="P1388" s="208"/>
      <c r="Q1388" s="208"/>
      <c r="R1388" s="208"/>
      <c r="S1388" s="208"/>
      <c r="T1388" s="208"/>
      <c r="U1388" s="208"/>
      <c r="V1388" s="208"/>
      <c r="W1388" s="208"/>
      <c r="X1388" s="208"/>
      <c r="Y1388" s="208"/>
      <c r="Z1388" s="208"/>
      <c r="AA1388" s="208"/>
      <c r="AB1388" s="208"/>
      <c r="AC1388" s="208"/>
      <c r="AD1388" s="208"/>
      <c r="AE1388" s="208"/>
      <c r="AF1388" s="208"/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8"/>
      <c r="AQ1388" s="208"/>
      <c r="AR1388" s="208"/>
      <c r="AS1388" s="208"/>
      <c r="AT1388" s="208"/>
      <c r="AU1388" s="208"/>
      <c r="AV1388" s="208"/>
      <c r="AW1388" s="208"/>
    </row>
    <row r="1389" spans="1:49" s="207" customFormat="1" x14ac:dyDescent="0.25">
      <c r="A1389" s="47"/>
      <c r="B1389" s="47"/>
      <c r="C1389" s="47"/>
      <c r="D1389" s="208"/>
      <c r="E1389" s="220"/>
      <c r="F1389" s="220"/>
      <c r="G1389" s="220"/>
      <c r="H1389" s="220"/>
      <c r="I1389" s="220"/>
      <c r="J1389" s="220"/>
      <c r="K1389" s="220"/>
      <c r="M1389" s="208"/>
      <c r="N1389" s="208"/>
      <c r="O1389" s="208"/>
      <c r="P1389" s="208"/>
      <c r="Q1389" s="208"/>
      <c r="R1389" s="208"/>
      <c r="S1389" s="208"/>
      <c r="T1389" s="208"/>
      <c r="U1389" s="208"/>
      <c r="V1389" s="208"/>
      <c r="W1389" s="208"/>
      <c r="X1389" s="208"/>
      <c r="Y1389" s="208"/>
      <c r="Z1389" s="208"/>
      <c r="AA1389" s="208"/>
      <c r="AB1389" s="208"/>
      <c r="AC1389" s="208"/>
      <c r="AD1389" s="208"/>
      <c r="AE1389" s="208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8"/>
      <c r="AQ1389" s="208"/>
      <c r="AR1389" s="208"/>
      <c r="AS1389" s="208"/>
      <c r="AT1389" s="208"/>
      <c r="AU1389" s="208"/>
      <c r="AV1389" s="208"/>
      <c r="AW1389" s="208"/>
    </row>
    <row r="1390" spans="1:49" s="207" customFormat="1" x14ac:dyDescent="0.25">
      <c r="A1390" s="47"/>
      <c r="B1390" s="47"/>
      <c r="C1390" s="47"/>
      <c r="D1390" s="208"/>
      <c r="E1390" s="220"/>
      <c r="F1390" s="220"/>
      <c r="G1390" s="220"/>
      <c r="H1390" s="220"/>
      <c r="I1390" s="220"/>
      <c r="J1390" s="220"/>
      <c r="K1390" s="220"/>
      <c r="M1390" s="208"/>
      <c r="N1390" s="208"/>
      <c r="O1390" s="208"/>
      <c r="P1390" s="208"/>
      <c r="Q1390" s="208"/>
      <c r="R1390" s="208"/>
      <c r="S1390" s="208"/>
      <c r="T1390" s="208"/>
      <c r="U1390" s="208"/>
      <c r="V1390" s="208"/>
      <c r="W1390" s="208"/>
      <c r="X1390" s="208"/>
      <c r="Y1390" s="208"/>
      <c r="Z1390" s="208"/>
      <c r="AA1390" s="208"/>
      <c r="AB1390" s="208"/>
      <c r="AC1390" s="208"/>
      <c r="AD1390" s="208"/>
      <c r="AE1390" s="208"/>
      <c r="AF1390" s="208"/>
      <c r="AG1390" s="208"/>
      <c r="AH1390" s="208"/>
      <c r="AI1390" s="208"/>
      <c r="AJ1390" s="208"/>
      <c r="AK1390" s="208"/>
      <c r="AL1390" s="208"/>
      <c r="AM1390" s="208"/>
      <c r="AN1390" s="208"/>
      <c r="AO1390" s="208"/>
      <c r="AP1390" s="208"/>
      <c r="AQ1390" s="208"/>
      <c r="AR1390" s="208"/>
      <c r="AS1390" s="208"/>
      <c r="AT1390" s="208"/>
      <c r="AU1390" s="208"/>
      <c r="AV1390" s="208"/>
      <c r="AW1390" s="208"/>
    </row>
    <row r="1391" spans="1:49" s="207" customFormat="1" x14ac:dyDescent="0.25">
      <c r="A1391" s="47"/>
      <c r="B1391" s="47"/>
      <c r="C1391" s="47"/>
      <c r="D1391" s="208"/>
      <c r="E1391" s="220"/>
      <c r="F1391" s="220"/>
      <c r="G1391" s="220"/>
      <c r="H1391" s="220"/>
      <c r="I1391" s="220"/>
      <c r="J1391" s="220"/>
      <c r="K1391" s="220"/>
      <c r="M1391" s="208"/>
      <c r="N1391" s="208"/>
      <c r="O1391" s="208"/>
      <c r="P1391" s="208"/>
      <c r="Q1391" s="208"/>
      <c r="R1391" s="208"/>
      <c r="S1391" s="208"/>
      <c r="T1391" s="208"/>
      <c r="U1391" s="208"/>
      <c r="V1391" s="208"/>
      <c r="W1391" s="208"/>
      <c r="X1391" s="208"/>
      <c r="Y1391" s="208"/>
      <c r="Z1391" s="208"/>
      <c r="AA1391" s="208"/>
      <c r="AB1391" s="208"/>
      <c r="AC1391" s="208"/>
      <c r="AD1391" s="208"/>
      <c r="AE1391" s="208"/>
      <c r="AF1391" s="208"/>
      <c r="AG1391" s="208"/>
      <c r="AH1391" s="208"/>
      <c r="AI1391" s="208"/>
      <c r="AJ1391" s="208"/>
      <c r="AK1391" s="208"/>
      <c r="AL1391" s="208"/>
      <c r="AM1391" s="208"/>
      <c r="AN1391" s="208"/>
      <c r="AO1391" s="208"/>
      <c r="AP1391" s="208"/>
      <c r="AQ1391" s="208"/>
      <c r="AR1391" s="208"/>
      <c r="AS1391" s="208"/>
      <c r="AT1391" s="208"/>
      <c r="AU1391" s="208"/>
      <c r="AV1391" s="208"/>
      <c r="AW1391" s="208"/>
    </row>
    <row r="1392" spans="1:49" s="207" customFormat="1" x14ac:dyDescent="0.25">
      <c r="A1392" s="47"/>
      <c r="B1392" s="47"/>
      <c r="C1392" s="47"/>
      <c r="D1392" s="208"/>
      <c r="E1392" s="220"/>
      <c r="F1392" s="220"/>
      <c r="G1392" s="220"/>
      <c r="H1392" s="220"/>
      <c r="I1392" s="220"/>
      <c r="J1392" s="220"/>
      <c r="K1392" s="220"/>
      <c r="M1392" s="208"/>
      <c r="N1392" s="208"/>
      <c r="O1392" s="208"/>
      <c r="P1392" s="208"/>
      <c r="Q1392" s="208"/>
      <c r="R1392" s="208"/>
      <c r="S1392" s="208"/>
      <c r="T1392" s="208"/>
      <c r="U1392" s="208"/>
      <c r="V1392" s="208"/>
      <c r="W1392" s="208"/>
      <c r="X1392" s="208"/>
      <c r="Y1392" s="208"/>
      <c r="Z1392" s="208"/>
      <c r="AA1392" s="208"/>
      <c r="AB1392" s="208"/>
      <c r="AC1392" s="208"/>
      <c r="AD1392" s="208"/>
      <c r="AE1392" s="208"/>
      <c r="AF1392" s="208"/>
      <c r="AG1392" s="208"/>
      <c r="AH1392" s="208"/>
      <c r="AI1392" s="208"/>
      <c r="AJ1392" s="208"/>
      <c r="AK1392" s="208"/>
      <c r="AL1392" s="208"/>
      <c r="AM1392" s="208"/>
      <c r="AN1392" s="208"/>
      <c r="AO1392" s="208"/>
      <c r="AP1392" s="208"/>
      <c r="AQ1392" s="208"/>
      <c r="AR1392" s="208"/>
      <c r="AS1392" s="208"/>
      <c r="AT1392" s="208"/>
      <c r="AU1392" s="208"/>
      <c r="AV1392" s="208"/>
      <c r="AW1392" s="208"/>
    </row>
    <row r="1393" spans="1:49" s="207" customFormat="1" x14ac:dyDescent="0.25">
      <c r="A1393" s="47"/>
      <c r="B1393" s="47"/>
      <c r="C1393" s="47"/>
      <c r="D1393" s="208"/>
      <c r="E1393" s="220"/>
      <c r="F1393" s="220"/>
      <c r="G1393" s="220"/>
      <c r="H1393" s="220"/>
      <c r="I1393" s="220"/>
      <c r="J1393" s="220"/>
      <c r="K1393" s="220"/>
      <c r="M1393" s="208"/>
      <c r="N1393" s="208"/>
      <c r="O1393" s="208"/>
      <c r="P1393" s="208"/>
      <c r="Q1393" s="208"/>
      <c r="R1393" s="208"/>
      <c r="S1393" s="208"/>
      <c r="T1393" s="208"/>
      <c r="U1393" s="208"/>
      <c r="V1393" s="208"/>
      <c r="W1393" s="208"/>
      <c r="X1393" s="208"/>
      <c r="Y1393" s="208"/>
      <c r="Z1393" s="208"/>
      <c r="AA1393" s="208"/>
      <c r="AB1393" s="208"/>
      <c r="AC1393" s="208"/>
      <c r="AD1393" s="208"/>
      <c r="AE1393" s="208"/>
      <c r="AF1393" s="208"/>
      <c r="AG1393" s="208"/>
      <c r="AH1393" s="208"/>
      <c r="AI1393" s="208"/>
      <c r="AJ1393" s="208"/>
      <c r="AK1393" s="208"/>
      <c r="AL1393" s="208"/>
      <c r="AM1393" s="208"/>
      <c r="AN1393" s="208"/>
      <c r="AO1393" s="208"/>
      <c r="AP1393" s="208"/>
      <c r="AQ1393" s="208"/>
      <c r="AR1393" s="208"/>
      <c r="AS1393" s="208"/>
      <c r="AT1393" s="208"/>
      <c r="AU1393" s="208"/>
      <c r="AV1393" s="208"/>
      <c r="AW1393" s="208"/>
    </row>
    <row r="1394" spans="1:49" s="207" customFormat="1" x14ac:dyDescent="0.25">
      <c r="A1394" s="47"/>
      <c r="B1394" s="47"/>
      <c r="C1394" s="47"/>
      <c r="D1394" s="208"/>
      <c r="E1394" s="220"/>
      <c r="F1394" s="220"/>
      <c r="G1394" s="220"/>
      <c r="H1394" s="220"/>
      <c r="I1394" s="220"/>
      <c r="J1394" s="220"/>
      <c r="K1394" s="220"/>
      <c r="M1394" s="208"/>
      <c r="N1394" s="208"/>
      <c r="O1394" s="208"/>
      <c r="P1394" s="208"/>
      <c r="Q1394" s="208"/>
      <c r="R1394" s="208"/>
      <c r="S1394" s="208"/>
      <c r="T1394" s="208"/>
      <c r="U1394" s="208"/>
      <c r="V1394" s="208"/>
      <c r="W1394" s="208"/>
      <c r="X1394" s="208"/>
      <c r="Y1394" s="208"/>
      <c r="Z1394" s="208"/>
      <c r="AA1394" s="208"/>
      <c r="AB1394" s="208"/>
      <c r="AC1394" s="208"/>
      <c r="AD1394" s="208"/>
      <c r="AE1394" s="208"/>
      <c r="AF1394" s="208"/>
      <c r="AG1394" s="208"/>
      <c r="AH1394" s="208"/>
      <c r="AI1394" s="208"/>
      <c r="AJ1394" s="208"/>
      <c r="AK1394" s="208"/>
      <c r="AL1394" s="208"/>
      <c r="AM1394" s="208"/>
      <c r="AN1394" s="208"/>
      <c r="AO1394" s="208"/>
      <c r="AP1394" s="208"/>
      <c r="AQ1394" s="208"/>
      <c r="AR1394" s="208"/>
      <c r="AS1394" s="208"/>
      <c r="AT1394" s="208"/>
      <c r="AU1394" s="208"/>
      <c r="AV1394" s="208"/>
      <c r="AW1394" s="208"/>
    </row>
    <row r="1395" spans="1:49" s="207" customFormat="1" x14ac:dyDescent="0.25">
      <c r="A1395" s="47"/>
      <c r="B1395" s="47"/>
      <c r="C1395" s="47"/>
      <c r="D1395" s="208"/>
      <c r="E1395" s="220"/>
      <c r="F1395" s="220"/>
      <c r="G1395" s="220"/>
      <c r="H1395" s="220"/>
      <c r="I1395" s="220"/>
      <c r="J1395" s="220"/>
      <c r="K1395" s="220"/>
      <c r="M1395" s="208"/>
      <c r="N1395" s="208"/>
      <c r="O1395" s="208"/>
      <c r="P1395" s="208"/>
      <c r="Q1395" s="208"/>
      <c r="R1395" s="208"/>
      <c r="S1395" s="208"/>
      <c r="T1395" s="208"/>
      <c r="U1395" s="208"/>
      <c r="V1395" s="208"/>
      <c r="W1395" s="208"/>
      <c r="X1395" s="208"/>
      <c r="Y1395" s="208"/>
      <c r="Z1395" s="208"/>
      <c r="AA1395" s="208"/>
      <c r="AB1395" s="208"/>
      <c r="AC1395" s="208"/>
      <c r="AD1395" s="208"/>
      <c r="AE1395" s="208"/>
      <c r="AF1395" s="208"/>
      <c r="AG1395" s="208"/>
      <c r="AH1395" s="208"/>
      <c r="AI1395" s="208"/>
      <c r="AJ1395" s="208"/>
      <c r="AK1395" s="208"/>
      <c r="AL1395" s="208"/>
      <c r="AM1395" s="208"/>
      <c r="AN1395" s="208"/>
      <c r="AO1395" s="208"/>
      <c r="AP1395" s="208"/>
      <c r="AQ1395" s="208"/>
      <c r="AR1395" s="208"/>
      <c r="AS1395" s="208"/>
      <c r="AT1395" s="208"/>
      <c r="AU1395" s="208"/>
      <c r="AV1395" s="208"/>
      <c r="AW1395" s="208"/>
    </row>
    <row r="1396" spans="1:49" s="207" customFormat="1" x14ac:dyDescent="0.25">
      <c r="A1396" s="47"/>
      <c r="B1396" s="47"/>
      <c r="C1396" s="47"/>
      <c r="D1396" s="208"/>
      <c r="E1396" s="220"/>
      <c r="F1396" s="220"/>
      <c r="G1396" s="220"/>
      <c r="H1396" s="220"/>
      <c r="I1396" s="220"/>
      <c r="J1396" s="220"/>
      <c r="K1396" s="220"/>
      <c r="M1396" s="208"/>
      <c r="N1396" s="208"/>
      <c r="O1396" s="208"/>
      <c r="P1396" s="208"/>
      <c r="Q1396" s="208"/>
      <c r="R1396" s="208"/>
      <c r="S1396" s="208"/>
      <c r="T1396" s="208"/>
      <c r="U1396" s="208"/>
      <c r="V1396" s="208"/>
      <c r="W1396" s="208"/>
      <c r="X1396" s="208"/>
      <c r="Y1396" s="208"/>
      <c r="Z1396" s="208"/>
      <c r="AA1396" s="208"/>
      <c r="AB1396" s="208"/>
      <c r="AC1396" s="208"/>
      <c r="AD1396" s="208"/>
      <c r="AE1396" s="208"/>
      <c r="AF1396" s="208"/>
      <c r="AG1396" s="208"/>
      <c r="AH1396" s="208"/>
      <c r="AI1396" s="208"/>
      <c r="AJ1396" s="208"/>
      <c r="AK1396" s="208"/>
      <c r="AL1396" s="208"/>
      <c r="AM1396" s="208"/>
      <c r="AN1396" s="208"/>
      <c r="AO1396" s="208"/>
      <c r="AP1396" s="208"/>
      <c r="AQ1396" s="208"/>
      <c r="AR1396" s="208"/>
      <c r="AS1396" s="208"/>
      <c r="AT1396" s="208"/>
      <c r="AU1396" s="208"/>
      <c r="AV1396" s="208"/>
      <c r="AW1396" s="208"/>
    </row>
    <row r="1397" spans="1:49" s="207" customFormat="1" x14ac:dyDescent="0.25">
      <c r="A1397" s="47"/>
      <c r="B1397" s="47"/>
      <c r="C1397" s="47"/>
      <c r="D1397" s="208"/>
      <c r="E1397" s="220"/>
      <c r="F1397" s="220"/>
      <c r="G1397" s="220"/>
      <c r="H1397" s="220"/>
      <c r="I1397" s="220"/>
      <c r="J1397" s="220"/>
      <c r="K1397" s="220"/>
      <c r="M1397" s="208"/>
      <c r="N1397" s="208"/>
      <c r="O1397" s="208"/>
      <c r="P1397" s="208"/>
      <c r="Q1397" s="208"/>
      <c r="R1397" s="208"/>
      <c r="S1397" s="208"/>
      <c r="T1397" s="208"/>
      <c r="U1397" s="208"/>
      <c r="V1397" s="208"/>
      <c r="W1397" s="208"/>
      <c r="X1397" s="208"/>
      <c r="Y1397" s="208"/>
      <c r="Z1397" s="208"/>
      <c r="AA1397" s="208"/>
      <c r="AB1397" s="208"/>
      <c r="AC1397" s="208"/>
      <c r="AD1397" s="208"/>
      <c r="AE1397" s="208"/>
      <c r="AF1397" s="208"/>
      <c r="AG1397" s="208"/>
      <c r="AH1397" s="208"/>
      <c r="AI1397" s="208"/>
      <c r="AJ1397" s="208"/>
      <c r="AK1397" s="208"/>
      <c r="AL1397" s="208"/>
      <c r="AM1397" s="208"/>
      <c r="AN1397" s="208"/>
      <c r="AO1397" s="208"/>
      <c r="AP1397" s="208"/>
      <c r="AQ1397" s="208"/>
      <c r="AR1397" s="208"/>
      <c r="AS1397" s="208"/>
      <c r="AT1397" s="208"/>
      <c r="AU1397" s="208"/>
      <c r="AV1397" s="208"/>
      <c r="AW1397" s="208"/>
    </row>
    <row r="1398" spans="1:49" s="207" customFormat="1" x14ac:dyDescent="0.25">
      <c r="A1398" s="47"/>
      <c r="B1398" s="47"/>
      <c r="C1398" s="47"/>
      <c r="D1398" s="208"/>
      <c r="E1398" s="220"/>
      <c r="F1398" s="220"/>
      <c r="G1398" s="220"/>
      <c r="H1398" s="220"/>
      <c r="I1398" s="220"/>
      <c r="J1398" s="220"/>
      <c r="K1398" s="220"/>
      <c r="M1398" s="208"/>
      <c r="N1398" s="208"/>
      <c r="O1398" s="208"/>
      <c r="P1398" s="208"/>
      <c r="Q1398" s="208"/>
      <c r="R1398" s="208"/>
      <c r="S1398" s="208"/>
      <c r="T1398" s="208"/>
      <c r="U1398" s="208"/>
      <c r="V1398" s="208"/>
      <c r="W1398" s="208"/>
      <c r="X1398" s="208"/>
      <c r="Y1398" s="208"/>
      <c r="Z1398" s="208"/>
      <c r="AA1398" s="208"/>
      <c r="AB1398" s="208"/>
      <c r="AC1398" s="208"/>
      <c r="AD1398" s="208"/>
      <c r="AE1398" s="208"/>
      <c r="AF1398" s="208"/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8"/>
      <c r="AQ1398" s="208"/>
      <c r="AR1398" s="208"/>
      <c r="AS1398" s="208"/>
      <c r="AT1398" s="208"/>
      <c r="AU1398" s="208"/>
      <c r="AV1398" s="208"/>
      <c r="AW1398" s="208"/>
    </row>
    <row r="1399" spans="1:49" s="207" customFormat="1" x14ac:dyDescent="0.25">
      <c r="A1399" s="47"/>
      <c r="B1399" s="47"/>
      <c r="C1399" s="47"/>
      <c r="D1399" s="208"/>
      <c r="E1399" s="220"/>
      <c r="F1399" s="220"/>
      <c r="G1399" s="220"/>
      <c r="H1399" s="220"/>
      <c r="I1399" s="220"/>
      <c r="J1399" s="220"/>
      <c r="K1399" s="220"/>
      <c r="M1399" s="208"/>
      <c r="N1399" s="208"/>
      <c r="O1399" s="208"/>
      <c r="P1399" s="208"/>
      <c r="Q1399" s="208"/>
      <c r="R1399" s="208"/>
      <c r="S1399" s="208"/>
      <c r="T1399" s="208"/>
      <c r="U1399" s="208"/>
      <c r="V1399" s="208"/>
      <c r="W1399" s="208"/>
      <c r="X1399" s="208"/>
      <c r="Y1399" s="208"/>
      <c r="Z1399" s="208"/>
      <c r="AA1399" s="208"/>
      <c r="AB1399" s="208"/>
      <c r="AC1399" s="208"/>
      <c r="AD1399" s="208"/>
      <c r="AE1399" s="208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8"/>
      <c r="AQ1399" s="208"/>
      <c r="AR1399" s="208"/>
      <c r="AS1399" s="208"/>
      <c r="AT1399" s="208"/>
      <c r="AU1399" s="208"/>
      <c r="AV1399" s="208"/>
      <c r="AW1399" s="208"/>
    </row>
    <row r="1400" spans="1:49" s="207" customFormat="1" x14ac:dyDescent="0.25">
      <c r="A1400" s="47"/>
      <c r="B1400" s="47"/>
      <c r="C1400" s="47"/>
      <c r="D1400" s="208"/>
      <c r="E1400" s="220"/>
      <c r="F1400" s="220"/>
      <c r="G1400" s="220"/>
      <c r="H1400" s="220"/>
      <c r="I1400" s="220"/>
      <c r="J1400" s="220"/>
      <c r="K1400" s="220"/>
      <c r="M1400" s="208"/>
      <c r="N1400" s="208"/>
      <c r="O1400" s="208"/>
      <c r="P1400" s="208"/>
      <c r="Q1400" s="208"/>
      <c r="R1400" s="208"/>
      <c r="S1400" s="208"/>
      <c r="T1400" s="208"/>
      <c r="U1400" s="208"/>
      <c r="V1400" s="208"/>
      <c r="W1400" s="208"/>
      <c r="X1400" s="208"/>
      <c r="Y1400" s="208"/>
      <c r="Z1400" s="208"/>
      <c r="AA1400" s="208"/>
      <c r="AB1400" s="208"/>
      <c r="AC1400" s="208"/>
      <c r="AD1400" s="208"/>
      <c r="AE1400" s="208"/>
      <c r="AF1400" s="208"/>
      <c r="AG1400" s="208"/>
      <c r="AH1400" s="208"/>
      <c r="AI1400" s="208"/>
      <c r="AJ1400" s="208"/>
      <c r="AK1400" s="208"/>
      <c r="AL1400" s="208"/>
      <c r="AM1400" s="208"/>
      <c r="AN1400" s="208"/>
      <c r="AO1400" s="208"/>
      <c r="AP1400" s="208"/>
      <c r="AQ1400" s="208"/>
      <c r="AR1400" s="208"/>
      <c r="AS1400" s="208"/>
      <c r="AT1400" s="208"/>
      <c r="AU1400" s="208"/>
      <c r="AV1400" s="208"/>
      <c r="AW1400" s="208"/>
    </row>
    <row r="1401" spans="1:49" s="207" customFormat="1" x14ac:dyDescent="0.25">
      <c r="A1401" s="47"/>
      <c r="B1401" s="47"/>
      <c r="C1401" s="47"/>
      <c r="D1401" s="208"/>
      <c r="E1401" s="220"/>
      <c r="F1401" s="220"/>
      <c r="G1401" s="220"/>
      <c r="H1401" s="220"/>
      <c r="I1401" s="220"/>
      <c r="J1401" s="220"/>
      <c r="K1401" s="220"/>
      <c r="M1401" s="208"/>
      <c r="N1401" s="208"/>
      <c r="O1401" s="208"/>
      <c r="P1401" s="208"/>
      <c r="Q1401" s="208"/>
      <c r="R1401" s="208"/>
      <c r="S1401" s="208"/>
      <c r="T1401" s="208"/>
      <c r="U1401" s="208"/>
      <c r="V1401" s="208"/>
      <c r="W1401" s="208"/>
      <c r="X1401" s="208"/>
      <c r="Y1401" s="208"/>
      <c r="Z1401" s="208"/>
      <c r="AA1401" s="208"/>
      <c r="AB1401" s="208"/>
      <c r="AC1401" s="208"/>
      <c r="AD1401" s="208"/>
      <c r="AE1401" s="208"/>
      <c r="AF1401" s="208"/>
      <c r="AG1401" s="208"/>
      <c r="AH1401" s="208"/>
      <c r="AI1401" s="208"/>
      <c r="AJ1401" s="208"/>
      <c r="AK1401" s="208"/>
      <c r="AL1401" s="208"/>
      <c r="AM1401" s="208"/>
      <c r="AN1401" s="208"/>
      <c r="AO1401" s="208"/>
      <c r="AP1401" s="208"/>
      <c r="AQ1401" s="208"/>
      <c r="AR1401" s="208"/>
      <c r="AS1401" s="208"/>
      <c r="AT1401" s="208"/>
      <c r="AU1401" s="208"/>
      <c r="AV1401" s="208"/>
      <c r="AW1401" s="208"/>
    </row>
    <row r="1402" spans="1:49" s="207" customFormat="1" x14ac:dyDescent="0.25">
      <c r="A1402" s="47"/>
      <c r="B1402" s="47"/>
      <c r="C1402" s="47"/>
      <c r="D1402" s="208"/>
      <c r="E1402" s="220"/>
      <c r="F1402" s="220"/>
      <c r="G1402" s="220"/>
      <c r="H1402" s="220"/>
      <c r="I1402" s="220"/>
      <c r="J1402" s="220"/>
      <c r="K1402" s="220"/>
      <c r="M1402" s="208"/>
      <c r="N1402" s="208"/>
      <c r="O1402" s="208"/>
      <c r="P1402" s="208"/>
      <c r="Q1402" s="208"/>
      <c r="R1402" s="208"/>
      <c r="S1402" s="208"/>
      <c r="T1402" s="208"/>
      <c r="U1402" s="208"/>
      <c r="V1402" s="208"/>
      <c r="W1402" s="208"/>
      <c r="X1402" s="208"/>
      <c r="Y1402" s="208"/>
      <c r="Z1402" s="208"/>
      <c r="AA1402" s="208"/>
      <c r="AB1402" s="208"/>
      <c r="AC1402" s="208"/>
      <c r="AD1402" s="208"/>
      <c r="AE1402" s="208"/>
      <c r="AF1402" s="208"/>
      <c r="AG1402" s="208"/>
      <c r="AH1402" s="208"/>
      <c r="AI1402" s="208"/>
      <c r="AJ1402" s="208"/>
      <c r="AK1402" s="208"/>
      <c r="AL1402" s="208"/>
      <c r="AM1402" s="208"/>
      <c r="AN1402" s="208"/>
      <c r="AO1402" s="208"/>
      <c r="AP1402" s="208"/>
      <c r="AQ1402" s="208"/>
      <c r="AR1402" s="208"/>
      <c r="AS1402" s="208"/>
      <c r="AT1402" s="208"/>
      <c r="AU1402" s="208"/>
      <c r="AV1402" s="208"/>
      <c r="AW1402" s="208"/>
    </row>
    <row r="1403" spans="1:49" s="207" customFormat="1" x14ac:dyDescent="0.25">
      <c r="A1403" s="47"/>
      <c r="B1403" s="47"/>
      <c r="C1403" s="47"/>
      <c r="D1403" s="208"/>
      <c r="E1403" s="220"/>
      <c r="F1403" s="220"/>
      <c r="G1403" s="220"/>
      <c r="H1403" s="220"/>
      <c r="I1403" s="220"/>
      <c r="J1403" s="220"/>
      <c r="K1403" s="220"/>
      <c r="M1403" s="208"/>
      <c r="N1403" s="208"/>
      <c r="O1403" s="208"/>
      <c r="P1403" s="208"/>
      <c r="Q1403" s="208"/>
      <c r="R1403" s="208"/>
      <c r="S1403" s="208"/>
      <c r="T1403" s="208"/>
      <c r="U1403" s="208"/>
      <c r="V1403" s="208"/>
      <c r="W1403" s="208"/>
      <c r="X1403" s="208"/>
      <c r="Y1403" s="208"/>
      <c r="Z1403" s="208"/>
      <c r="AA1403" s="208"/>
      <c r="AB1403" s="208"/>
      <c r="AC1403" s="208"/>
      <c r="AD1403" s="208"/>
      <c r="AE1403" s="208"/>
      <c r="AF1403" s="208"/>
      <c r="AG1403" s="208"/>
      <c r="AH1403" s="208"/>
      <c r="AI1403" s="208"/>
      <c r="AJ1403" s="208"/>
      <c r="AK1403" s="208"/>
      <c r="AL1403" s="208"/>
      <c r="AM1403" s="208"/>
      <c r="AN1403" s="208"/>
      <c r="AO1403" s="208"/>
      <c r="AP1403" s="208"/>
      <c r="AQ1403" s="208"/>
      <c r="AR1403" s="208"/>
      <c r="AS1403" s="208"/>
      <c r="AT1403" s="208"/>
      <c r="AU1403" s="208"/>
      <c r="AV1403" s="208"/>
      <c r="AW1403" s="208"/>
    </row>
    <row r="1404" spans="1:49" s="207" customFormat="1" x14ac:dyDescent="0.25">
      <c r="A1404" s="47"/>
      <c r="B1404" s="47"/>
      <c r="C1404" s="47"/>
      <c r="D1404" s="208"/>
      <c r="E1404" s="220"/>
      <c r="F1404" s="220"/>
      <c r="G1404" s="220"/>
      <c r="H1404" s="220"/>
      <c r="I1404" s="220"/>
      <c r="J1404" s="220"/>
      <c r="K1404" s="220"/>
      <c r="M1404" s="208"/>
      <c r="N1404" s="208"/>
      <c r="O1404" s="208"/>
      <c r="P1404" s="208"/>
      <c r="Q1404" s="208"/>
      <c r="R1404" s="208"/>
      <c r="S1404" s="208"/>
      <c r="T1404" s="208"/>
      <c r="U1404" s="208"/>
      <c r="V1404" s="208"/>
      <c r="W1404" s="208"/>
      <c r="X1404" s="208"/>
      <c r="Y1404" s="208"/>
      <c r="Z1404" s="208"/>
      <c r="AA1404" s="208"/>
      <c r="AB1404" s="208"/>
      <c r="AC1404" s="208"/>
      <c r="AD1404" s="208"/>
      <c r="AE1404" s="208"/>
      <c r="AF1404" s="208"/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8"/>
      <c r="AQ1404" s="208"/>
      <c r="AR1404" s="208"/>
      <c r="AS1404" s="208"/>
      <c r="AT1404" s="208"/>
      <c r="AU1404" s="208"/>
      <c r="AV1404" s="208"/>
      <c r="AW1404" s="208"/>
    </row>
    <row r="1405" spans="1:49" s="207" customFormat="1" x14ac:dyDescent="0.25">
      <c r="A1405" s="47"/>
      <c r="B1405" s="47"/>
      <c r="C1405" s="47"/>
      <c r="D1405" s="208"/>
      <c r="E1405" s="220"/>
      <c r="F1405" s="220"/>
      <c r="G1405" s="220"/>
      <c r="H1405" s="220"/>
      <c r="I1405" s="220"/>
      <c r="J1405" s="220"/>
      <c r="K1405" s="220"/>
      <c r="M1405" s="208"/>
      <c r="N1405" s="208"/>
      <c r="O1405" s="208"/>
      <c r="P1405" s="208"/>
      <c r="Q1405" s="208"/>
      <c r="R1405" s="208"/>
      <c r="S1405" s="208"/>
      <c r="T1405" s="208"/>
      <c r="U1405" s="208"/>
      <c r="V1405" s="208"/>
      <c r="W1405" s="208"/>
      <c r="X1405" s="208"/>
      <c r="Y1405" s="208"/>
      <c r="Z1405" s="208"/>
      <c r="AA1405" s="208"/>
      <c r="AB1405" s="208"/>
      <c r="AC1405" s="208"/>
      <c r="AD1405" s="208"/>
      <c r="AE1405" s="208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8"/>
      <c r="AQ1405" s="208"/>
      <c r="AR1405" s="208"/>
      <c r="AS1405" s="208"/>
      <c r="AT1405" s="208"/>
      <c r="AU1405" s="208"/>
      <c r="AV1405" s="208"/>
      <c r="AW1405" s="208"/>
    </row>
    <row r="1406" spans="1:49" s="207" customFormat="1" x14ac:dyDescent="0.25">
      <c r="A1406" s="47"/>
      <c r="B1406" s="47"/>
      <c r="C1406" s="47"/>
      <c r="D1406" s="208"/>
      <c r="E1406" s="220"/>
      <c r="F1406" s="220"/>
      <c r="G1406" s="220"/>
      <c r="H1406" s="220"/>
      <c r="I1406" s="220"/>
      <c r="J1406" s="220"/>
      <c r="K1406" s="220"/>
      <c r="M1406" s="208"/>
      <c r="N1406" s="208"/>
      <c r="O1406" s="208"/>
      <c r="P1406" s="208"/>
      <c r="Q1406" s="208"/>
      <c r="R1406" s="208"/>
      <c r="S1406" s="208"/>
      <c r="T1406" s="208"/>
      <c r="U1406" s="208"/>
      <c r="V1406" s="208"/>
      <c r="W1406" s="208"/>
      <c r="X1406" s="208"/>
      <c r="Y1406" s="208"/>
      <c r="Z1406" s="208"/>
      <c r="AA1406" s="208"/>
      <c r="AB1406" s="208"/>
      <c r="AC1406" s="208"/>
      <c r="AD1406" s="208"/>
      <c r="AE1406" s="208"/>
      <c r="AF1406" s="208"/>
      <c r="AG1406" s="208"/>
      <c r="AH1406" s="208"/>
      <c r="AI1406" s="208"/>
      <c r="AJ1406" s="208"/>
      <c r="AK1406" s="208"/>
      <c r="AL1406" s="208"/>
      <c r="AM1406" s="208"/>
      <c r="AN1406" s="208"/>
      <c r="AO1406" s="208"/>
      <c r="AP1406" s="208"/>
      <c r="AQ1406" s="208"/>
      <c r="AR1406" s="208"/>
      <c r="AS1406" s="208"/>
      <c r="AT1406" s="208"/>
      <c r="AU1406" s="208"/>
      <c r="AV1406" s="208"/>
      <c r="AW1406" s="208"/>
    </row>
    <row r="1407" spans="1:49" s="207" customFormat="1" x14ac:dyDescent="0.25">
      <c r="A1407" s="47"/>
      <c r="B1407" s="47"/>
      <c r="C1407" s="47"/>
      <c r="D1407" s="208"/>
      <c r="E1407" s="220"/>
      <c r="F1407" s="220"/>
      <c r="G1407" s="220"/>
      <c r="H1407" s="220"/>
      <c r="I1407" s="220"/>
      <c r="J1407" s="220"/>
      <c r="K1407" s="220"/>
      <c r="M1407" s="208"/>
      <c r="N1407" s="208"/>
      <c r="O1407" s="208"/>
      <c r="P1407" s="208"/>
      <c r="Q1407" s="208"/>
      <c r="R1407" s="208"/>
      <c r="S1407" s="208"/>
      <c r="T1407" s="208"/>
      <c r="U1407" s="208"/>
      <c r="V1407" s="208"/>
      <c r="W1407" s="208"/>
      <c r="X1407" s="208"/>
      <c r="Y1407" s="208"/>
      <c r="Z1407" s="208"/>
      <c r="AA1407" s="208"/>
      <c r="AB1407" s="208"/>
      <c r="AC1407" s="208"/>
      <c r="AD1407" s="208"/>
      <c r="AE1407" s="208"/>
      <c r="AF1407" s="208"/>
      <c r="AG1407" s="208"/>
      <c r="AH1407" s="208"/>
      <c r="AI1407" s="208"/>
      <c r="AJ1407" s="208"/>
      <c r="AK1407" s="208"/>
      <c r="AL1407" s="208"/>
      <c r="AM1407" s="208"/>
      <c r="AN1407" s="208"/>
      <c r="AO1407" s="208"/>
      <c r="AP1407" s="208"/>
      <c r="AQ1407" s="208"/>
      <c r="AR1407" s="208"/>
      <c r="AS1407" s="208"/>
      <c r="AT1407" s="208"/>
      <c r="AU1407" s="208"/>
      <c r="AV1407" s="208"/>
      <c r="AW1407" s="208"/>
    </row>
    <row r="1408" spans="1:49" s="207" customFormat="1" x14ac:dyDescent="0.25">
      <c r="A1408" s="47"/>
      <c r="B1408" s="47"/>
      <c r="C1408" s="47"/>
      <c r="D1408" s="208"/>
      <c r="E1408" s="220"/>
      <c r="F1408" s="220"/>
      <c r="G1408" s="220"/>
      <c r="H1408" s="220"/>
      <c r="I1408" s="220"/>
      <c r="J1408" s="220"/>
      <c r="K1408" s="220"/>
      <c r="M1408" s="208"/>
      <c r="N1408" s="208"/>
      <c r="O1408" s="208"/>
      <c r="P1408" s="208"/>
      <c r="Q1408" s="208"/>
      <c r="R1408" s="208"/>
      <c r="S1408" s="208"/>
      <c r="T1408" s="208"/>
      <c r="U1408" s="208"/>
      <c r="V1408" s="208"/>
      <c r="W1408" s="208"/>
      <c r="X1408" s="208"/>
      <c r="Y1408" s="208"/>
      <c r="Z1408" s="208"/>
      <c r="AA1408" s="208"/>
      <c r="AB1408" s="208"/>
      <c r="AC1408" s="208"/>
      <c r="AD1408" s="208"/>
      <c r="AE1408" s="208"/>
      <c r="AF1408" s="208"/>
      <c r="AG1408" s="208"/>
      <c r="AH1408" s="208"/>
      <c r="AI1408" s="208"/>
      <c r="AJ1408" s="208"/>
      <c r="AK1408" s="208"/>
      <c r="AL1408" s="208"/>
      <c r="AM1408" s="208"/>
      <c r="AN1408" s="208"/>
      <c r="AO1408" s="208"/>
      <c r="AP1408" s="208"/>
      <c r="AQ1408" s="208"/>
      <c r="AR1408" s="208"/>
      <c r="AS1408" s="208"/>
      <c r="AT1408" s="208"/>
      <c r="AU1408" s="208"/>
      <c r="AV1408" s="208"/>
      <c r="AW1408" s="208"/>
    </row>
    <row r="1409" spans="1:49" s="207" customFormat="1" x14ac:dyDescent="0.25">
      <c r="A1409" s="47"/>
      <c r="B1409" s="47"/>
      <c r="C1409" s="47"/>
      <c r="D1409" s="208"/>
      <c r="E1409" s="220"/>
      <c r="F1409" s="220"/>
      <c r="G1409" s="220"/>
      <c r="H1409" s="220"/>
      <c r="I1409" s="220"/>
      <c r="J1409" s="220"/>
      <c r="K1409" s="220"/>
      <c r="M1409" s="208"/>
      <c r="N1409" s="208"/>
      <c r="O1409" s="208"/>
      <c r="P1409" s="208"/>
      <c r="Q1409" s="208"/>
      <c r="R1409" s="208"/>
      <c r="S1409" s="208"/>
      <c r="T1409" s="208"/>
      <c r="U1409" s="208"/>
      <c r="V1409" s="208"/>
      <c r="W1409" s="208"/>
      <c r="X1409" s="208"/>
      <c r="Y1409" s="208"/>
      <c r="Z1409" s="208"/>
      <c r="AA1409" s="208"/>
      <c r="AB1409" s="208"/>
      <c r="AC1409" s="208"/>
      <c r="AD1409" s="208"/>
      <c r="AE1409" s="208"/>
      <c r="AF1409" s="208"/>
      <c r="AG1409" s="208"/>
      <c r="AH1409" s="208"/>
      <c r="AI1409" s="208"/>
      <c r="AJ1409" s="208"/>
      <c r="AK1409" s="208"/>
      <c r="AL1409" s="208"/>
      <c r="AM1409" s="208"/>
      <c r="AN1409" s="208"/>
      <c r="AO1409" s="208"/>
      <c r="AP1409" s="208"/>
      <c r="AQ1409" s="208"/>
      <c r="AR1409" s="208"/>
      <c r="AS1409" s="208"/>
      <c r="AT1409" s="208"/>
      <c r="AU1409" s="208"/>
      <c r="AV1409" s="208"/>
      <c r="AW1409" s="208"/>
    </row>
    <row r="1410" spans="1:49" s="207" customFormat="1" x14ac:dyDescent="0.25">
      <c r="A1410" s="47"/>
      <c r="B1410" s="47"/>
      <c r="C1410" s="47"/>
      <c r="D1410" s="208"/>
      <c r="E1410" s="220"/>
      <c r="F1410" s="220"/>
      <c r="G1410" s="220"/>
      <c r="H1410" s="220"/>
      <c r="I1410" s="220"/>
      <c r="J1410" s="220"/>
      <c r="K1410" s="220"/>
      <c r="M1410" s="208"/>
      <c r="N1410" s="208"/>
      <c r="O1410" s="208"/>
      <c r="P1410" s="208"/>
      <c r="Q1410" s="208"/>
      <c r="R1410" s="208"/>
      <c r="S1410" s="208"/>
      <c r="T1410" s="208"/>
      <c r="U1410" s="208"/>
      <c r="V1410" s="208"/>
      <c r="W1410" s="208"/>
      <c r="X1410" s="208"/>
      <c r="Y1410" s="208"/>
      <c r="Z1410" s="208"/>
      <c r="AA1410" s="208"/>
      <c r="AB1410" s="208"/>
      <c r="AC1410" s="208"/>
      <c r="AD1410" s="208"/>
      <c r="AE1410" s="208"/>
      <c r="AF1410" s="208"/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8"/>
      <c r="AQ1410" s="208"/>
      <c r="AR1410" s="208"/>
      <c r="AS1410" s="208"/>
      <c r="AT1410" s="208"/>
      <c r="AU1410" s="208"/>
      <c r="AV1410" s="208"/>
      <c r="AW1410" s="208"/>
    </row>
    <row r="1411" spans="1:49" s="207" customFormat="1" x14ac:dyDescent="0.25">
      <c r="A1411" s="47"/>
      <c r="B1411" s="47"/>
      <c r="C1411" s="47"/>
      <c r="D1411" s="208"/>
      <c r="E1411" s="220"/>
      <c r="F1411" s="220"/>
      <c r="G1411" s="220"/>
      <c r="H1411" s="220"/>
      <c r="I1411" s="220"/>
      <c r="J1411" s="220"/>
      <c r="K1411" s="220"/>
      <c r="M1411" s="208"/>
      <c r="N1411" s="208"/>
      <c r="O1411" s="208"/>
      <c r="P1411" s="208"/>
      <c r="Q1411" s="208"/>
      <c r="R1411" s="208"/>
      <c r="S1411" s="208"/>
      <c r="T1411" s="208"/>
      <c r="U1411" s="208"/>
      <c r="V1411" s="208"/>
      <c r="W1411" s="208"/>
      <c r="X1411" s="208"/>
      <c r="Y1411" s="208"/>
      <c r="Z1411" s="208"/>
      <c r="AA1411" s="208"/>
      <c r="AB1411" s="208"/>
      <c r="AC1411" s="208"/>
      <c r="AD1411" s="208"/>
      <c r="AE1411" s="208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8"/>
      <c r="AQ1411" s="208"/>
      <c r="AR1411" s="208"/>
      <c r="AS1411" s="208"/>
      <c r="AT1411" s="208"/>
      <c r="AU1411" s="208"/>
      <c r="AV1411" s="208"/>
      <c r="AW1411" s="208"/>
    </row>
    <row r="1412" spans="1:49" s="207" customFormat="1" x14ac:dyDescent="0.25">
      <c r="A1412" s="47"/>
      <c r="B1412" s="47"/>
      <c r="C1412" s="47"/>
      <c r="D1412" s="208"/>
      <c r="E1412" s="220"/>
      <c r="F1412" s="220"/>
      <c r="G1412" s="220"/>
      <c r="H1412" s="220"/>
      <c r="I1412" s="220"/>
      <c r="J1412" s="220"/>
      <c r="K1412" s="220"/>
      <c r="M1412" s="208"/>
      <c r="N1412" s="208"/>
      <c r="O1412" s="208"/>
      <c r="P1412" s="208"/>
      <c r="Q1412" s="208"/>
      <c r="R1412" s="208"/>
      <c r="S1412" s="208"/>
      <c r="T1412" s="208"/>
      <c r="U1412" s="208"/>
      <c r="V1412" s="208"/>
      <c r="W1412" s="208"/>
      <c r="X1412" s="208"/>
      <c r="Y1412" s="208"/>
      <c r="Z1412" s="208"/>
      <c r="AA1412" s="208"/>
      <c r="AB1412" s="208"/>
      <c r="AC1412" s="208"/>
      <c r="AD1412" s="208"/>
      <c r="AE1412" s="208"/>
      <c r="AF1412" s="208"/>
      <c r="AG1412" s="208"/>
      <c r="AH1412" s="208"/>
      <c r="AI1412" s="208"/>
      <c r="AJ1412" s="208"/>
      <c r="AK1412" s="208"/>
      <c r="AL1412" s="208"/>
      <c r="AM1412" s="208"/>
      <c r="AN1412" s="208"/>
      <c r="AO1412" s="208"/>
      <c r="AP1412" s="208"/>
      <c r="AQ1412" s="208"/>
      <c r="AR1412" s="208"/>
      <c r="AS1412" s="208"/>
      <c r="AT1412" s="208"/>
      <c r="AU1412" s="208"/>
      <c r="AV1412" s="208"/>
      <c r="AW1412" s="208"/>
    </row>
    <row r="1413" spans="1:49" s="207" customFormat="1" x14ac:dyDescent="0.25">
      <c r="A1413" s="47"/>
      <c r="B1413" s="47"/>
      <c r="C1413" s="47"/>
      <c r="D1413" s="208"/>
      <c r="E1413" s="220"/>
      <c r="F1413" s="220"/>
      <c r="G1413" s="220"/>
      <c r="H1413" s="220"/>
      <c r="I1413" s="220"/>
      <c r="J1413" s="220"/>
      <c r="K1413" s="220"/>
      <c r="M1413" s="208"/>
      <c r="N1413" s="208"/>
      <c r="O1413" s="208"/>
      <c r="P1413" s="208"/>
      <c r="Q1413" s="208"/>
      <c r="R1413" s="208"/>
      <c r="S1413" s="208"/>
      <c r="T1413" s="208"/>
      <c r="U1413" s="208"/>
      <c r="V1413" s="208"/>
      <c r="W1413" s="208"/>
      <c r="X1413" s="208"/>
      <c r="Y1413" s="208"/>
      <c r="Z1413" s="208"/>
      <c r="AA1413" s="208"/>
      <c r="AB1413" s="208"/>
      <c r="AC1413" s="208"/>
      <c r="AD1413" s="208"/>
      <c r="AE1413" s="208"/>
      <c r="AF1413" s="208"/>
      <c r="AG1413" s="208"/>
      <c r="AH1413" s="208"/>
      <c r="AI1413" s="208"/>
      <c r="AJ1413" s="208"/>
      <c r="AK1413" s="208"/>
      <c r="AL1413" s="208"/>
      <c r="AM1413" s="208"/>
      <c r="AN1413" s="208"/>
      <c r="AO1413" s="208"/>
      <c r="AP1413" s="208"/>
      <c r="AQ1413" s="208"/>
      <c r="AR1413" s="208"/>
      <c r="AS1413" s="208"/>
      <c r="AT1413" s="208"/>
      <c r="AU1413" s="208"/>
      <c r="AV1413" s="208"/>
      <c r="AW1413" s="208"/>
    </row>
    <row r="1414" spans="1:49" s="207" customFormat="1" x14ac:dyDescent="0.25">
      <c r="A1414" s="47"/>
      <c r="B1414" s="47"/>
      <c r="C1414" s="47"/>
      <c r="D1414" s="208"/>
      <c r="E1414" s="220"/>
      <c r="F1414" s="220"/>
      <c r="G1414" s="220"/>
      <c r="H1414" s="220"/>
      <c r="I1414" s="220"/>
      <c r="J1414" s="220"/>
      <c r="K1414" s="220"/>
      <c r="M1414" s="208"/>
      <c r="N1414" s="208"/>
      <c r="O1414" s="208"/>
      <c r="P1414" s="208"/>
      <c r="Q1414" s="208"/>
      <c r="R1414" s="208"/>
      <c r="S1414" s="208"/>
      <c r="T1414" s="208"/>
      <c r="U1414" s="208"/>
      <c r="V1414" s="208"/>
      <c r="W1414" s="208"/>
      <c r="X1414" s="208"/>
      <c r="Y1414" s="208"/>
      <c r="Z1414" s="208"/>
      <c r="AA1414" s="208"/>
      <c r="AB1414" s="208"/>
      <c r="AC1414" s="208"/>
      <c r="AD1414" s="208"/>
      <c r="AE1414" s="208"/>
      <c r="AF1414" s="208"/>
      <c r="AG1414" s="208"/>
      <c r="AH1414" s="208"/>
      <c r="AI1414" s="208"/>
      <c r="AJ1414" s="208"/>
      <c r="AK1414" s="208"/>
      <c r="AL1414" s="208"/>
      <c r="AM1414" s="208"/>
      <c r="AN1414" s="208"/>
      <c r="AO1414" s="208"/>
      <c r="AP1414" s="208"/>
      <c r="AQ1414" s="208"/>
      <c r="AR1414" s="208"/>
      <c r="AS1414" s="208"/>
      <c r="AT1414" s="208"/>
      <c r="AU1414" s="208"/>
      <c r="AV1414" s="208"/>
      <c r="AW1414" s="208"/>
    </row>
    <row r="1415" spans="1:49" s="207" customFormat="1" x14ac:dyDescent="0.25">
      <c r="A1415" s="47"/>
      <c r="B1415" s="47"/>
      <c r="C1415" s="47"/>
      <c r="D1415" s="208"/>
      <c r="E1415" s="220"/>
      <c r="F1415" s="220"/>
      <c r="G1415" s="220"/>
      <c r="H1415" s="220"/>
      <c r="I1415" s="220"/>
      <c r="J1415" s="220"/>
      <c r="K1415" s="220"/>
      <c r="M1415" s="208"/>
      <c r="N1415" s="208"/>
      <c r="O1415" s="208"/>
      <c r="P1415" s="208"/>
      <c r="Q1415" s="208"/>
      <c r="R1415" s="208"/>
      <c r="S1415" s="208"/>
      <c r="T1415" s="208"/>
      <c r="U1415" s="208"/>
      <c r="V1415" s="208"/>
      <c r="W1415" s="208"/>
      <c r="X1415" s="208"/>
      <c r="Y1415" s="208"/>
      <c r="Z1415" s="208"/>
      <c r="AA1415" s="208"/>
      <c r="AB1415" s="208"/>
      <c r="AC1415" s="208"/>
      <c r="AD1415" s="208"/>
      <c r="AE1415" s="208"/>
      <c r="AF1415" s="208"/>
      <c r="AG1415" s="208"/>
      <c r="AH1415" s="208"/>
      <c r="AI1415" s="208"/>
      <c r="AJ1415" s="208"/>
      <c r="AK1415" s="208"/>
      <c r="AL1415" s="208"/>
      <c r="AM1415" s="208"/>
      <c r="AN1415" s="208"/>
      <c r="AO1415" s="208"/>
      <c r="AP1415" s="208"/>
      <c r="AQ1415" s="208"/>
      <c r="AR1415" s="208"/>
      <c r="AS1415" s="208"/>
      <c r="AT1415" s="208"/>
      <c r="AU1415" s="208"/>
      <c r="AV1415" s="208"/>
      <c r="AW1415" s="208"/>
    </row>
    <row r="1416" spans="1:49" s="207" customFormat="1" x14ac:dyDescent="0.25">
      <c r="A1416" s="47"/>
      <c r="B1416" s="47"/>
      <c r="C1416" s="47"/>
      <c r="D1416" s="208"/>
      <c r="E1416" s="220"/>
      <c r="F1416" s="220"/>
      <c r="G1416" s="220"/>
      <c r="H1416" s="220"/>
      <c r="I1416" s="220"/>
      <c r="J1416" s="220"/>
      <c r="K1416" s="220"/>
      <c r="M1416" s="208"/>
      <c r="N1416" s="208"/>
      <c r="O1416" s="208"/>
      <c r="P1416" s="208"/>
      <c r="Q1416" s="208"/>
      <c r="R1416" s="208"/>
      <c r="S1416" s="208"/>
      <c r="T1416" s="208"/>
      <c r="U1416" s="208"/>
      <c r="V1416" s="208"/>
      <c r="W1416" s="208"/>
      <c r="X1416" s="208"/>
      <c r="Y1416" s="208"/>
      <c r="Z1416" s="208"/>
      <c r="AA1416" s="208"/>
      <c r="AB1416" s="208"/>
      <c r="AC1416" s="208"/>
      <c r="AD1416" s="208"/>
      <c r="AE1416" s="208"/>
      <c r="AF1416" s="208"/>
      <c r="AG1416" s="208"/>
      <c r="AH1416" s="208"/>
      <c r="AI1416" s="208"/>
      <c r="AJ1416" s="208"/>
      <c r="AK1416" s="208"/>
      <c r="AL1416" s="208"/>
      <c r="AM1416" s="208"/>
      <c r="AN1416" s="208"/>
      <c r="AO1416" s="208"/>
      <c r="AP1416" s="208"/>
      <c r="AQ1416" s="208"/>
      <c r="AR1416" s="208"/>
      <c r="AS1416" s="208"/>
      <c r="AT1416" s="208"/>
      <c r="AU1416" s="208"/>
      <c r="AV1416" s="208"/>
      <c r="AW1416" s="208"/>
    </row>
    <row r="1417" spans="1:49" s="207" customFormat="1" x14ac:dyDescent="0.25">
      <c r="A1417" s="47"/>
      <c r="B1417" s="47"/>
      <c r="C1417" s="47"/>
      <c r="D1417" s="208"/>
      <c r="E1417" s="220"/>
      <c r="F1417" s="220"/>
      <c r="G1417" s="220"/>
      <c r="H1417" s="220"/>
      <c r="I1417" s="220"/>
      <c r="J1417" s="220"/>
      <c r="K1417" s="220"/>
      <c r="M1417" s="208"/>
      <c r="N1417" s="208"/>
      <c r="O1417" s="208"/>
      <c r="P1417" s="208"/>
      <c r="Q1417" s="208"/>
      <c r="R1417" s="208"/>
      <c r="S1417" s="208"/>
      <c r="T1417" s="208"/>
      <c r="U1417" s="208"/>
      <c r="V1417" s="208"/>
      <c r="W1417" s="208"/>
      <c r="X1417" s="208"/>
      <c r="Y1417" s="208"/>
      <c r="Z1417" s="208"/>
      <c r="AA1417" s="208"/>
      <c r="AB1417" s="208"/>
      <c r="AC1417" s="208"/>
      <c r="AD1417" s="208"/>
      <c r="AE1417" s="208"/>
      <c r="AF1417" s="208"/>
      <c r="AG1417" s="208"/>
      <c r="AH1417" s="208"/>
      <c r="AI1417" s="208"/>
      <c r="AJ1417" s="208"/>
      <c r="AK1417" s="208"/>
      <c r="AL1417" s="208"/>
      <c r="AM1417" s="208"/>
      <c r="AN1417" s="208"/>
      <c r="AO1417" s="208"/>
      <c r="AP1417" s="208"/>
      <c r="AQ1417" s="208"/>
      <c r="AR1417" s="208"/>
      <c r="AS1417" s="208"/>
      <c r="AT1417" s="208"/>
      <c r="AU1417" s="208"/>
      <c r="AV1417" s="208"/>
      <c r="AW1417" s="208"/>
    </row>
    <row r="1418" spans="1:49" s="207" customFormat="1" x14ac:dyDescent="0.25">
      <c r="A1418" s="47"/>
      <c r="B1418" s="47"/>
      <c r="C1418" s="47"/>
      <c r="D1418" s="208"/>
      <c r="E1418" s="220"/>
      <c r="F1418" s="220"/>
      <c r="G1418" s="220"/>
      <c r="H1418" s="220"/>
      <c r="I1418" s="220"/>
      <c r="J1418" s="220"/>
      <c r="K1418" s="220"/>
      <c r="M1418" s="208"/>
      <c r="N1418" s="208"/>
      <c r="O1418" s="208"/>
      <c r="P1418" s="208"/>
      <c r="Q1418" s="208"/>
      <c r="R1418" s="208"/>
      <c r="S1418" s="208"/>
      <c r="T1418" s="208"/>
      <c r="U1418" s="208"/>
      <c r="V1418" s="208"/>
      <c r="W1418" s="208"/>
      <c r="X1418" s="208"/>
      <c r="Y1418" s="208"/>
      <c r="Z1418" s="208"/>
      <c r="AA1418" s="208"/>
      <c r="AB1418" s="208"/>
      <c r="AC1418" s="208"/>
      <c r="AD1418" s="208"/>
      <c r="AE1418" s="208"/>
      <c r="AF1418" s="208"/>
      <c r="AG1418" s="208"/>
      <c r="AH1418" s="208"/>
      <c r="AI1418" s="208"/>
      <c r="AJ1418" s="208"/>
      <c r="AK1418" s="208"/>
      <c r="AL1418" s="208"/>
      <c r="AM1418" s="208"/>
      <c r="AN1418" s="208"/>
      <c r="AO1418" s="208"/>
      <c r="AP1418" s="208"/>
      <c r="AQ1418" s="208"/>
      <c r="AR1418" s="208"/>
      <c r="AS1418" s="208"/>
      <c r="AT1418" s="208"/>
      <c r="AU1418" s="208"/>
      <c r="AV1418" s="208"/>
      <c r="AW1418" s="208"/>
    </row>
    <row r="1419" spans="1:49" s="207" customFormat="1" x14ac:dyDescent="0.25">
      <c r="A1419" s="47"/>
      <c r="B1419" s="47"/>
      <c r="C1419" s="47"/>
      <c r="D1419" s="208"/>
      <c r="E1419" s="220"/>
      <c r="F1419" s="220"/>
      <c r="G1419" s="220"/>
      <c r="H1419" s="220"/>
      <c r="I1419" s="220"/>
      <c r="J1419" s="220"/>
      <c r="K1419" s="220"/>
      <c r="M1419" s="208"/>
      <c r="N1419" s="208"/>
      <c r="O1419" s="208"/>
      <c r="P1419" s="208"/>
      <c r="Q1419" s="208"/>
      <c r="R1419" s="208"/>
      <c r="S1419" s="208"/>
      <c r="T1419" s="208"/>
      <c r="U1419" s="208"/>
      <c r="V1419" s="208"/>
      <c r="W1419" s="208"/>
      <c r="X1419" s="208"/>
      <c r="Y1419" s="208"/>
      <c r="Z1419" s="208"/>
      <c r="AA1419" s="208"/>
      <c r="AB1419" s="208"/>
      <c r="AC1419" s="208"/>
      <c r="AD1419" s="208"/>
      <c r="AE1419" s="208"/>
      <c r="AF1419" s="208"/>
      <c r="AG1419" s="208"/>
      <c r="AH1419" s="208"/>
      <c r="AI1419" s="208"/>
      <c r="AJ1419" s="208"/>
      <c r="AK1419" s="208"/>
      <c r="AL1419" s="208"/>
      <c r="AM1419" s="208"/>
      <c r="AN1419" s="208"/>
      <c r="AO1419" s="208"/>
      <c r="AP1419" s="208"/>
      <c r="AQ1419" s="208"/>
      <c r="AR1419" s="208"/>
      <c r="AS1419" s="208"/>
      <c r="AT1419" s="208"/>
      <c r="AU1419" s="208"/>
      <c r="AV1419" s="208"/>
      <c r="AW1419" s="208"/>
    </row>
    <row r="1420" spans="1:49" s="207" customFormat="1" x14ac:dyDescent="0.25">
      <c r="A1420" s="47"/>
      <c r="B1420" s="47"/>
      <c r="C1420" s="47"/>
      <c r="D1420" s="208"/>
      <c r="E1420" s="220"/>
      <c r="F1420" s="220"/>
      <c r="G1420" s="220"/>
      <c r="H1420" s="220"/>
      <c r="I1420" s="220"/>
      <c r="J1420" s="220"/>
      <c r="K1420" s="220"/>
      <c r="M1420" s="208"/>
      <c r="N1420" s="208"/>
      <c r="O1420" s="208"/>
      <c r="P1420" s="208"/>
      <c r="Q1420" s="208"/>
      <c r="R1420" s="208"/>
      <c r="S1420" s="208"/>
      <c r="T1420" s="208"/>
      <c r="U1420" s="208"/>
      <c r="V1420" s="208"/>
      <c r="W1420" s="208"/>
      <c r="X1420" s="208"/>
      <c r="Y1420" s="208"/>
      <c r="Z1420" s="208"/>
      <c r="AA1420" s="208"/>
      <c r="AB1420" s="208"/>
      <c r="AC1420" s="208"/>
      <c r="AD1420" s="208"/>
      <c r="AE1420" s="208"/>
      <c r="AF1420" s="208"/>
      <c r="AG1420" s="208"/>
      <c r="AH1420" s="208"/>
      <c r="AI1420" s="208"/>
      <c r="AJ1420" s="208"/>
      <c r="AK1420" s="208"/>
      <c r="AL1420" s="208"/>
      <c r="AM1420" s="208"/>
      <c r="AN1420" s="208"/>
      <c r="AO1420" s="208"/>
      <c r="AP1420" s="208"/>
      <c r="AQ1420" s="208"/>
      <c r="AR1420" s="208"/>
      <c r="AS1420" s="208"/>
      <c r="AT1420" s="208"/>
      <c r="AU1420" s="208"/>
      <c r="AV1420" s="208"/>
      <c r="AW1420" s="208"/>
    </row>
    <row r="1421" spans="1:49" s="207" customFormat="1" x14ac:dyDescent="0.25">
      <c r="A1421" s="47"/>
      <c r="B1421" s="47"/>
      <c r="C1421" s="47"/>
      <c r="D1421" s="208"/>
      <c r="E1421" s="220"/>
      <c r="F1421" s="220"/>
      <c r="G1421" s="220"/>
      <c r="H1421" s="220"/>
      <c r="I1421" s="220"/>
      <c r="J1421" s="220"/>
      <c r="K1421" s="220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</row>
    <row r="1422" spans="1:49" s="207" customFormat="1" x14ac:dyDescent="0.25">
      <c r="A1422" s="47"/>
      <c r="B1422" s="47"/>
      <c r="C1422" s="47"/>
      <c r="D1422" s="208"/>
      <c r="E1422" s="220"/>
      <c r="F1422" s="220"/>
      <c r="G1422" s="220"/>
      <c r="H1422" s="220"/>
      <c r="I1422" s="220"/>
      <c r="J1422" s="220"/>
      <c r="K1422" s="220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</row>
    <row r="1423" spans="1:49" s="207" customFormat="1" x14ac:dyDescent="0.25">
      <c r="A1423" s="47"/>
      <c r="B1423" s="47"/>
      <c r="C1423" s="47"/>
      <c r="D1423" s="208"/>
      <c r="E1423" s="220"/>
      <c r="F1423" s="220"/>
      <c r="G1423" s="220"/>
      <c r="H1423" s="220"/>
      <c r="I1423" s="220"/>
      <c r="J1423" s="220"/>
      <c r="K1423" s="220"/>
      <c r="M1423" s="208"/>
      <c r="N1423" s="208"/>
      <c r="O1423" s="208"/>
      <c r="P1423" s="208"/>
      <c r="Q1423" s="208"/>
      <c r="R1423" s="208"/>
      <c r="S1423" s="208"/>
      <c r="T1423" s="208"/>
      <c r="U1423" s="208"/>
      <c r="V1423" s="208"/>
      <c r="W1423" s="208"/>
      <c r="X1423" s="208"/>
      <c r="Y1423" s="208"/>
      <c r="Z1423" s="208"/>
      <c r="AA1423" s="208"/>
      <c r="AB1423" s="208"/>
      <c r="AC1423" s="208"/>
      <c r="AD1423" s="208"/>
      <c r="AE1423" s="208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8"/>
      <c r="AQ1423" s="208"/>
      <c r="AR1423" s="208"/>
      <c r="AS1423" s="208"/>
      <c r="AT1423" s="208"/>
      <c r="AU1423" s="208"/>
      <c r="AV1423" s="208"/>
      <c r="AW1423" s="208"/>
    </row>
    <row r="1424" spans="1:49" s="207" customFormat="1" x14ac:dyDescent="0.25">
      <c r="A1424" s="47"/>
      <c r="B1424" s="47"/>
      <c r="C1424" s="47"/>
      <c r="D1424" s="208"/>
      <c r="E1424" s="220"/>
      <c r="F1424" s="220"/>
      <c r="G1424" s="220"/>
      <c r="H1424" s="220"/>
      <c r="I1424" s="220"/>
      <c r="J1424" s="220"/>
      <c r="K1424" s="220"/>
      <c r="M1424" s="208"/>
      <c r="N1424" s="208"/>
      <c r="O1424" s="208"/>
      <c r="P1424" s="208"/>
      <c r="Q1424" s="208"/>
      <c r="R1424" s="208"/>
      <c r="S1424" s="208"/>
      <c r="T1424" s="208"/>
      <c r="U1424" s="208"/>
      <c r="V1424" s="208"/>
      <c r="W1424" s="208"/>
      <c r="X1424" s="208"/>
      <c r="Y1424" s="208"/>
      <c r="Z1424" s="208"/>
      <c r="AA1424" s="208"/>
      <c r="AB1424" s="208"/>
      <c r="AC1424" s="208"/>
      <c r="AD1424" s="208"/>
      <c r="AE1424" s="208"/>
      <c r="AF1424" s="208"/>
      <c r="AG1424" s="208"/>
      <c r="AH1424" s="208"/>
      <c r="AI1424" s="208"/>
      <c r="AJ1424" s="208"/>
      <c r="AK1424" s="208"/>
      <c r="AL1424" s="208"/>
      <c r="AM1424" s="208"/>
      <c r="AN1424" s="208"/>
      <c r="AO1424" s="208"/>
      <c r="AP1424" s="208"/>
      <c r="AQ1424" s="208"/>
      <c r="AR1424" s="208"/>
      <c r="AS1424" s="208"/>
      <c r="AT1424" s="208"/>
      <c r="AU1424" s="208"/>
      <c r="AV1424" s="208"/>
      <c r="AW1424" s="208"/>
    </row>
    <row r="1425" spans="1:49" s="207" customFormat="1" x14ac:dyDescent="0.25">
      <c r="A1425" s="47"/>
      <c r="B1425" s="47"/>
      <c r="C1425" s="47"/>
      <c r="D1425" s="208"/>
      <c r="E1425" s="220"/>
      <c r="F1425" s="220"/>
      <c r="G1425" s="220"/>
      <c r="H1425" s="220"/>
      <c r="I1425" s="220"/>
      <c r="J1425" s="220"/>
      <c r="K1425" s="220"/>
      <c r="M1425" s="208"/>
      <c r="N1425" s="208"/>
      <c r="O1425" s="208"/>
      <c r="P1425" s="208"/>
      <c r="Q1425" s="208"/>
      <c r="R1425" s="208"/>
      <c r="S1425" s="208"/>
      <c r="T1425" s="208"/>
      <c r="U1425" s="208"/>
      <c r="V1425" s="208"/>
      <c r="W1425" s="208"/>
      <c r="X1425" s="208"/>
      <c r="Y1425" s="208"/>
      <c r="Z1425" s="208"/>
      <c r="AA1425" s="208"/>
      <c r="AB1425" s="208"/>
      <c r="AC1425" s="208"/>
      <c r="AD1425" s="208"/>
      <c r="AE1425" s="208"/>
      <c r="AF1425" s="208"/>
      <c r="AG1425" s="208"/>
      <c r="AH1425" s="208"/>
      <c r="AI1425" s="208"/>
      <c r="AJ1425" s="208"/>
      <c r="AK1425" s="208"/>
      <c r="AL1425" s="208"/>
      <c r="AM1425" s="208"/>
      <c r="AN1425" s="208"/>
      <c r="AO1425" s="208"/>
      <c r="AP1425" s="208"/>
      <c r="AQ1425" s="208"/>
      <c r="AR1425" s="208"/>
      <c r="AS1425" s="208"/>
      <c r="AT1425" s="208"/>
      <c r="AU1425" s="208"/>
      <c r="AV1425" s="208"/>
      <c r="AW1425" s="208"/>
    </row>
    <row r="1426" spans="1:49" s="207" customFormat="1" x14ac:dyDescent="0.25">
      <c r="A1426" s="47"/>
      <c r="B1426" s="47"/>
      <c r="C1426" s="47"/>
      <c r="D1426" s="208"/>
      <c r="E1426" s="220"/>
      <c r="F1426" s="220"/>
      <c r="G1426" s="220"/>
      <c r="H1426" s="220"/>
      <c r="I1426" s="220"/>
      <c r="J1426" s="220"/>
      <c r="K1426" s="220"/>
      <c r="M1426" s="208"/>
      <c r="N1426" s="208"/>
      <c r="O1426" s="208"/>
      <c r="P1426" s="208"/>
      <c r="Q1426" s="208"/>
      <c r="R1426" s="208"/>
      <c r="S1426" s="208"/>
      <c r="T1426" s="208"/>
      <c r="U1426" s="208"/>
      <c r="V1426" s="208"/>
      <c r="W1426" s="208"/>
      <c r="X1426" s="208"/>
      <c r="Y1426" s="208"/>
      <c r="Z1426" s="208"/>
      <c r="AA1426" s="208"/>
      <c r="AB1426" s="208"/>
      <c r="AC1426" s="208"/>
      <c r="AD1426" s="208"/>
      <c r="AE1426" s="208"/>
      <c r="AF1426" s="208"/>
      <c r="AG1426" s="208"/>
      <c r="AH1426" s="208"/>
      <c r="AI1426" s="208"/>
      <c r="AJ1426" s="208"/>
      <c r="AK1426" s="208"/>
      <c r="AL1426" s="208"/>
      <c r="AM1426" s="208"/>
      <c r="AN1426" s="208"/>
      <c r="AO1426" s="208"/>
      <c r="AP1426" s="208"/>
      <c r="AQ1426" s="208"/>
      <c r="AR1426" s="208"/>
      <c r="AS1426" s="208"/>
      <c r="AT1426" s="208"/>
      <c r="AU1426" s="208"/>
      <c r="AV1426" s="208"/>
      <c r="AW1426" s="208"/>
    </row>
    <row r="1427" spans="1:49" s="207" customFormat="1" x14ac:dyDescent="0.25">
      <c r="A1427" s="47"/>
      <c r="B1427" s="47"/>
      <c r="C1427" s="47"/>
      <c r="D1427" s="208"/>
      <c r="E1427" s="220"/>
      <c r="F1427" s="220"/>
      <c r="G1427" s="220"/>
      <c r="H1427" s="220"/>
      <c r="I1427" s="220"/>
      <c r="J1427" s="220"/>
      <c r="K1427" s="220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208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</row>
    <row r="1428" spans="1:49" s="207" customFormat="1" x14ac:dyDescent="0.25">
      <c r="A1428" s="47"/>
      <c r="B1428" s="47"/>
      <c r="C1428" s="47"/>
      <c r="D1428" s="208"/>
      <c r="E1428" s="220"/>
      <c r="F1428" s="220"/>
      <c r="G1428" s="220"/>
      <c r="H1428" s="220"/>
      <c r="I1428" s="220"/>
      <c r="J1428" s="220"/>
      <c r="K1428" s="220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208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</row>
    <row r="1429" spans="1:49" s="207" customFormat="1" x14ac:dyDescent="0.25">
      <c r="A1429" s="47"/>
      <c r="B1429" s="47"/>
      <c r="C1429" s="47"/>
      <c r="D1429" s="208"/>
      <c r="E1429" s="220"/>
      <c r="F1429" s="220"/>
      <c r="G1429" s="220"/>
      <c r="H1429" s="220"/>
      <c r="I1429" s="220"/>
      <c r="J1429" s="220"/>
      <c r="K1429" s="220"/>
      <c r="M1429" s="208"/>
      <c r="N1429" s="208"/>
      <c r="O1429" s="208"/>
      <c r="P1429" s="208"/>
      <c r="Q1429" s="208"/>
      <c r="R1429" s="208"/>
      <c r="S1429" s="208"/>
      <c r="T1429" s="208"/>
      <c r="U1429" s="208"/>
      <c r="V1429" s="208"/>
      <c r="W1429" s="208"/>
      <c r="X1429" s="208"/>
      <c r="Y1429" s="208"/>
      <c r="Z1429" s="208"/>
      <c r="AA1429" s="208"/>
      <c r="AB1429" s="208"/>
      <c r="AC1429" s="208"/>
      <c r="AD1429" s="208"/>
      <c r="AE1429" s="208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8"/>
      <c r="AQ1429" s="208"/>
      <c r="AR1429" s="208"/>
      <c r="AS1429" s="208"/>
      <c r="AT1429" s="208"/>
      <c r="AU1429" s="208"/>
      <c r="AV1429" s="208"/>
      <c r="AW1429" s="208"/>
    </row>
    <row r="1430" spans="1:49" s="207" customFormat="1" x14ac:dyDescent="0.25">
      <c r="A1430" s="47"/>
      <c r="B1430" s="47"/>
      <c r="C1430" s="47"/>
      <c r="D1430" s="208"/>
      <c r="E1430" s="220"/>
      <c r="F1430" s="220"/>
      <c r="G1430" s="220"/>
      <c r="H1430" s="220"/>
      <c r="I1430" s="220"/>
      <c r="J1430" s="220"/>
      <c r="K1430" s="220"/>
      <c r="M1430" s="208"/>
      <c r="N1430" s="208"/>
      <c r="O1430" s="208"/>
      <c r="P1430" s="208"/>
      <c r="Q1430" s="208"/>
      <c r="R1430" s="208"/>
      <c r="S1430" s="208"/>
      <c r="T1430" s="208"/>
      <c r="U1430" s="208"/>
      <c r="V1430" s="208"/>
      <c r="W1430" s="208"/>
      <c r="X1430" s="208"/>
      <c r="Y1430" s="208"/>
      <c r="Z1430" s="208"/>
      <c r="AA1430" s="208"/>
      <c r="AB1430" s="208"/>
      <c r="AC1430" s="208"/>
      <c r="AD1430" s="208"/>
      <c r="AE1430" s="208"/>
      <c r="AF1430" s="208"/>
      <c r="AG1430" s="208"/>
      <c r="AH1430" s="208"/>
      <c r="AI1430" s="208"/>
      <c r="AJ1430" s="208"/>
      <c r="AK1430" s="208"/>
      <c r="AL1430" s="208"/>
      <c r="AM1430" s="208"/>
      <c r="AN1430" s="208"/>
      <c r="AO1430" s="208"/>
      <c r="AP1430" s="208"/>
      <c r="AQ1430" s="208"/>
      <c r="AR1430" s="208"/>
      <c r="AS1430" s="208"/>
      <c r="AT1430" s="208"/>
      <c r="AU1430" s="208"/>
      <c r="AV1430" s="208"/>
      <c r="AW1430" s="208"/>
    </row>
    <row r="1431" spans="1:49" s="207" customFormat="1" x14ac:dyDescent="0.25">
      <c r="A1431" s="47"/>
      <c r="B1431" s="47"/>
      <c r="C1431" s="47"/>
      <c r="D1431" s="208"/>
      <c r="E1431" s="220"/>
      <c r="F1431" s="220"/>
      <c r="G1431" s="220"/>
      <c r="H1431" s="220"/>
      <c r="I1431" s="220"/>
      <c r="J1431" s="220"/>
      <c r="K1431" s="220"/>
      <c r="M1431" s="208"/>
      <c r="N1431" s="208"/>
      <c r="O1431" s="208"/>
      <c r="P1431" s="208"/>
      <c r="Q1431" s="208"/>
      <c r="R1431" s="208"/>
      <c r="S1431" s="208"/>
      <c r="T1431" s="208"/>
      <c r="U1431" s="208"/>
      <c r="V1431" s="208"/>
      <c r="W1431" s="208"/>
      <c r="X1431" s="208"/>
      <c r="Y1431" s="208"/>
      <c r="Z1431" s="208"/>
      <c r="AA1431" s="208"/>
      <c r="AB1431" s="208"/>
      <c r="AC1431" s="208"/>
      <c r="AD1431" s="208"/>
      <c r="AE1431" s="208"/>
      <c r="AF1431" s="208"/>
      <c r="AG1431" s="208"/>
      <c r="AH1431" s="208"/>
      <c r="AI1431" s="208"/>
      <c r="AJ1431" s="208"/>
      <c r="AK1431" s="208"/>
      <c r="AL1431" s="208"/>
      <c r="AM1431" s="208"/>
      <c r="AN1431" s="208"/>
      <c r="AO1431" s="208"/>
      <c r="AP1431" s="208"/>
      <c r="AQ1431" s="208"/>
      <c r="AR1431" s="208"/>
      <c r="AS1431" s="208"/>
      <c r="AT1431" s="208"/>
      <c r="AU1431" s="208"/>
      <c r="AV1431" s="208"/>
      <c r="AW1431" s="208"/>
    </row>
    <row r="1432" spans="1:49" s="207" customFormat="1" x14ac:dyDescent="0.25">
      <c r="A1432" s="47"/>
      <c r="B1432" s="47"/>
      <c r="C1432" s="47"/>
      <c r="D1432" s="208"/>
      <c r="E1432" s="220"/>
      <c r="F1432" s="220"/>
      <c r="G1432" s="220"/>
      <c r="H1432" s="220"/>
      <c r="I1432" s="220"/>
      <c r="J1432" s="220"/>
      <c r="K1432" s="220"/>
      <c r="M1432" s="208"/>
      <c r="N1432" s="208"/>
      <c r="O1432" s="208"/>
      <c r="P1432" s="208"/>
      <c r="Q1432" s="208"/>
      <c r="R1432" s="208"/>
      <c r="S1432" s="208"/>
      <c r="T1432" s="208"/>
      <c r="U1432" s="208"/>
      <c r="V1432" s="208"/>
      <c r="W1432" s="208"/>
      <c r="X1432" s="208"/>
      <c r="Y1432" s="208"/>
      <c r="Z1432" s="208"/>
      <c r="AA1432" s="208"/>
      <c r="AB1432" s="208"/>
      <c r="AC1432" s="208"/>
      <c r="AD1432" s="208"/>
      <c r="AE1432" s="208"/>
      <c r="AF1432" s="208"/>
      <c r="AG1432" s="208"/>
      <c r="AH1432" s="208"/>
      <c r="AI1432" s="208"/>
      <c r="AJ1432" s="208"/>
      <c r="AK1432" s="208"/>
      <c r="AL1432" s="208"/>
      <c r="AM1432" s="208"/>
      <c r="AN1432" s="208"/>
      <c r="AO1432" s="208"/>
      <c r="AP1432" s="208"/>
      <c r="AQ1432" s="208"/>
      <c r="AR1432" s="208"/>
      <c r="AS1432" s="208"/>
      <c r="AT1432" s="208"/>
      <c r="AU1432" s="208"/>
      <c r="AV1432" s="208"/>
      <c r="AW1432" s="208"/>
    </row>
    <row r="1433" spans="1:49" s="207" customFormat="1" x14ac:dyDescent="0.25">
      <c r="A1433" s="47"/>
      <c r="B1433" s="47"/>
      <c r="C1433" s="47"/>
      <c r="D1433" s="208"/>
      <c r="E1433" s="220"/>
      <c r="F1433" s="220"/>
      <c r="G1433" s="220"/>
      <c r="H1433" s="220"/>
      <c r="I1433" s="220"/>
      <c r="J1433" s="220"/>
      <c r="K1433" s="220"/>
      <c r="M1433" s="208"/>
      <c r="N1433" s="208"/>
      <c r="O1433" s="208"/>
      <c r="P1433" s="208"/>
      <c r="Q1433" s="208"/>
      <c r="R1433" s="208"/>
      <c r="S1433" s="208"/>
      <c r="T1433" s="208"/>
      <c r="U1433" s="208"/>
      <c r="V1433" s="208"/>
      <c r="W1433" s="208"/>
      <c r="X1433" s="208"/>
      <c r="Y1433" s="208"/>
      <c r="Z1433" s="208"/>
      <c r="AA1433" s="208"/>
      <c r="AB1433" s="208"/>
      <c r="AC1433" s="208"/>
      <c r="AD1433" s="208"/>
      <c r="AE1433" s="208"/>
      <c r="AF1433" s="208"/>
      <c r="AG1433" s="208"/>
      <c r="AH1433" s="208"/>
      <c r="AI1433" s="208"/>
      <c r="AJ1433" s="208"/>
      <c r="AK1433" s="208"/>
      <c r="AL1433" s="208"/>
      <c r="AM1433" s="208"/>
      <c r="AN1433" s="208"/>
      <c r="AO1433" s="208"/>
      <c r="AP1433" s="208"/>
      <c r="AQ1433" s="208"/>
      <c r="AR1433" s="208"/>
      <c r="AS1433" s="208"/>
      <c r="AT1433" s="208"/>
      <c r="AU1433" s="208"/>
      <c r="AV1433" s="208"/>
      <c r="AW1433" s="208"/>
    </row>
    <row r="1434" spans="1:49" s="207" customFormat="1" x14ac:dyDescent="0.25">
      <c r="A1434" s="47"/>
      <c r="B1434" s="47"/>
      <c r="C1434" s="47"/>
      <c r="D1434" s="208"/>
      <c r="E1434" s="220"/>
      <c r="F1434" s="220"/>
      <c r="G1434" s="220"/>
      <c r="H1434" s="220"/>
      <c r="I1434" s="220"/>
      <c r="J1434" s="220"/>
      <c r="K1434" s="220"/>
      <c r="M1434" s="208"/>
      <c r="N1434" s="208"/>
      <c r="O1434" s="208"/>
      <c r="P1434" s="208"/>
      <c r="Q1434" s="208"/>
      <c r="R1434" s="208"/>
      <c r="S1434" s="208"/>
      <c r="T1434" s="208"/>
      <c r="U1434" s="208"/>
      <c r="V1434" s="208"/>
      <c r="W1434" s="208"/>
      <c r="X1434" s="208"/>
      <c r="Y1434" s="208"/>
      <c r="Z1434" s="208"/>
      <c r="AA1434" s="208"/>
      <c r="AB1434" s="208"/>
      <c r="AC1434" s="208"/>
      <c r="AD1434" s="208"/>
      <c r="AE1434" s="208"/>
      <c r="AF1434" s="208"/>
      <c r="AG1434" s="208"/>
      <c r="AH1434" s="208"/>
      <c r="AI1434" s="208"/>
      <c r="AJ1434" s="208"/>
      <c r="AK1434" s="208"/>
      <c r="AL1434" s="208"/>
      <c r="AM1434" s="208"/>
      <c r="AN1434" s="208"/>
      <c r="AO1434" s="208"/>
      <c r="AP1434" s="208"/>
      <c r="AQ1434" s="208"/>
      <c r="AR1434" s="208"/>
      <c r="AS1434" s="208"/>
      <c r="AT1434" s="208"/>
      <c r="AU1434" s="208"/>
      <c r="AV1434" s="208"/>
      <c r="AW1434" s="208"/>
    </row>
    <row r="1435" spans="1:49" s="207" customFormat="1" x14ac:dyDescent="0.25">
      <c r="A1435" s="47"/>
      <c r="B1435" s="47"/>
      <c r="C1435" s="47"/>
      <c r="D1435" s="208"/>
      <c r="E1435" s="220"/>
      <c r="F1435" s="220"/>
      <c r="G1435" s="220"/>
      <c r="H1435" s="220"/>
      <c r="I1435" s="220"/>
      <c r="J1435" s="220"/>
      <c r="K1435" s="220"/>
      <c r="M1435" s="208"/>
      <c r="N1435" s="208"/>
      <c r="O1435" s="208"/>
      <c r="P1435" s="208"/>
      <c r="Q1435" s="208"/>
      <c r="R1435" s="208"/>
      <c r="S1435" s="208"/>
      <c r="T1435" s="208"/>
      <c r="U1435" s="208"/>
      <c r="V1435" s="208"/>
      <c r="W1435" s="208"/>
      <c r="X1435" s="208"/>
      <c r="Y1435" s="208"/>
      <c r="Z1435" s="208"/>
      <c r="AA1435" s="208"/>
      <c r="AB1435" s="208"/>
      <c r="AC1435" s="208"/>
      <c r="AD1435" s="208"/>
      <c r="AE1435" s="208"/>
      <c r="AF1435" s="208"/>
      <c r="AG1435" s="208"/>
      <c r="AH1435" s="208"/>
      <c r="AI1435" s="208"/>
      <c r="AJ1435" s="208"/>
      <c r="AK1435" s="208"/>
      <c r="AL1435" s="208"/>
      <c r="AM1435" s="208"/>
      <c r="AN1435" s="208"/>
      <c r="AO1435" s="208"/>
      <c r="AP1435" s="208"/>
      <c r="AQ1435" s="208"/>
      <c r="AR1435" s="208"/>
      <c r="AS1435" s="208"/>
      <c r="AT1435" s="208"/>
      <c r="AU1435" s="208"/>
      <c r="AV1435" s="208"/>
      <c r="AW1435" s="208"/>
    </row>
    <row r="1436" spans="1:49" s="207" customFormat="1" x14ac:dyDescent="0.25">
      <c r="A1436" s="47"/>
      <c r="B1436" s="47"/>
      <c r="C1436" s="47"/>
      <c r="D1436" s="208"/>
      <c r="E1436" s="220"/>
      <c r="F1436" s="220"/>
      <c r="G1436" s="220"/>
      <c r="H1436" s="220"/>
      <c r="I1436" s="220"/>
      <c r="J1436" s="220"/>
      <c r="K1436" s="220"/>
      <c r="M1436" s="208"/>
      <c r="N1436" s="208"/>
      <c r="O1436" s="208"/>
      <c r="P1436" s="208"/>
      <c r="Q1436" s="208"/>
      <c r="R1436" s="208"/>
      <c r="S1436" s="208"/>
      <c r="T1436" s="208"/>
      <c r="U1436" s="208"/>
      <c r="V1436" s="208"/>
      <c r="W1436" s="208"/>
      <c r="X1436" s="208"/>
      <c r="Y1436" s="208"/>
      <c r="Z1436" s="208"/>
      <c r="AA1436" s="208"/>
      <c r="AB1436" s="208"/>
      <c r="AC1436" s="208"/>
      <c r="AD1436" s="208"/>
      <c r="AE1436" s="208"/>
      <c r="AF1436" s="208"/>
      <c r="AG1436" s="208"/>
      <c r="AH1436" s="208"/>
      <c r="AI1436" s="208"/>
      <c r="AJ1436" s="208"/>
      <c r="AK1436" s="208"/>
      <c r="AL1436" s="208"/>
      <c r="AM1436" s="208"/>
      <c r="AN1436" s="208"/>
      <c r="AO1436" s="208"/>
      <c r="AP1436" s="208"/>
      <c r="AQ1436" s="208"/>
      <c r="AR1436" s="208"/>
      <c r="AS1436" s="208"/>
      <c r="AT1436" s="208"/>
      <c r="AU1436" s="208"/>
      <c r="AV1436" s="208"/>
      <c r="AW1436" s="208"/>
    </row>
    <row r="1437" spans="1:49" s="207" customFormat="1" x14ac:dyDescent="0.25">
      <c r="A1437" s="47"/>
      <c r="B1437" s="47"/>
      <c r="C1437" s="47"/>
      <c r="D1437" s="208"/>
      <c r="E1437" s="220"/>
      <c r="F1437" s="220"/>
      <c r="G1437" s="220"/>
      <c r="H1437" s="220"/>
      <c r="I1437" s="220"/>
      <c r="J1437" s="220"/>
      <c r="K1437" s="220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</row>
    <row r="1438" spans="1:49" s="207" customFormat="1" x14ac:dyDescent="0.25">
      <c r="A1438" s="47"/>
      <c r="B1438" s="47"/>
      <c r="C1438" s="47"/>
      <c r="D1438" s="208"/>
      <c r="E1438" s="220"/>
      <c r="F1438" s="220"/>
      <c r="G1438" s="220"/>
      <c r="H1438" s="220"/>
      <c r="I1438" s="220"/>
      <c r="J1438" s="220"/>
      <c r="K1438" s="220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</row>
    <row r="1439" spans="1:49" s="207" customFormat="1" x14ac:dyDescent="0.25">
      <c r="A1439" s="47"/>
      <c r="B1439" s="47"/>
      <c r="C1439" s="47"/>
      <c r="D1439" s="208"/>
      <c r="E1439" s="220"/>
      <c r="F1439" s="220"/>
      <c r="G1439" s="220"/>
      <c r="H1439" s="220"/>
      <c r="I1439" s="220"/>
      <c r="J1439" s="220"/>
      <c r="K1439" s="220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</row>
    <row r="1440" spans="1:49" s="207" customFormat="1" x14ac:dyDescent="0.25">
      <c r="A1440" s="47"/>
      <c r="B1440" s="47"/>
      <c r="C1440" s="47"/>
      <c r="D1440" s="208"/>
      <c r="E1440" s="220"/>
      <c r="F1440" s="220"/>
      <c r="G1440" s="220"/>
      <c r="H1440" s="220"/>
      <c r="I1440" s="220"/>
      <c r="J1440" s="220"/>
      <c r="K1440" s="220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</row>
    <row r="1441" spans="1:49" s="207" customFormat="1" x14ac:dyDescent="0.25">
      <c r="A1441" s="47"/>
      <c r="B1441" s="47"/>
      <c r="C1441" s="47"/>
      <c r="D1441" s="208"/>
      <c r="E1441" s="220"/>
      <c r="F1441" s="220"/>
      <c r="G1441" s="220"/>
      <c r="H1441" s="220"/>
      <c r="I1441" s="220"/>
      <c r="J1441" s="220"/>
      <c r="K1441" s="220"/>
      <c r="M1441" s="208"/>
      <c r="N1441" s="208"/>
      <c r="O1441" s="208"/>
      <c r="P1441" s="208"/>
      <c r="Q1441" s="208"/>
      <c r="R1441" s="208"/>
      <c r="S1441" s="208"/>
      <c r="T1441" s="208"/>
      <c r="U1441" s="208"/>
      <c r="V1441" s="208"/>
      <c r="W1441" s="208"/>
      <c r="X1441" s="208"/>
      <c r="Y1441" s="208"/>
      <c r="Z1441" s="208"/>
      <c r="AA1441" s="208"/>
      <c r="AB1441" s="208"/>
      <c r="AC1441" s="208"/>
      <c r="AD1441" s="208"/>
      <c r="AE1441" s="208"/>
      <c r="AF1441" s="208"/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8"/>
      <c r="AQ1441" s="208"/>
      <c r="AR1441" s="208"/>
      <c r="AS1441" s="208"/>
      <c r="AT1441" s="208"/>
      <c r="AU1441" s="208"/>
      <c r="AV1441" s="208"/>
      <c r="AW1441" s="208"/>
    </row>
    <row r="1442" spans="1:49" s="207" customFormat="1" x14ac:dyDescent="0.25">
      <c r="A1442" s="47"/>
      <c r="B1442" s="47"/>
      <c r="C1442" s="47"/>
      <c r="D1442" s="208"/>
      <c r="E1442" s="220"/>
      <c r="F1442" s="220"/>
      <c r="G1442" s="220"/>
      <c r="H1442" s="220"/>
      <c r="I1442" s="220"/>
      <c r="J1442" s="220"/>
      <c r="K1442" s="220"/>
      <c r="M1442" s="208"/>
      <c r="N1442" s="208"/>
      <c r="O1442" s="208"/>
      <c r="P1442" s="208"/>
      <c r="Q1442" s="208"/>
      <c r="R1442" s="208"/>
      <c r="S1442" s="208"/>
      <c r="T1442" s="208"/>
      <c r="U1442" s="208"/>
      <c r="V1442" s="208"/>
      <c r="W1442" s="208"/>
      <c r="X1442" s="208"/>
      <c r="Y1442" s="208"/>
      <c r="Z1442" s="208"/>
      <c r="AA1442" s="208"/>
      <c r="AB1442" s="208"/>
      <c r="AC1442" s="208"/>
      <c r="AD1442" s="208"/>
      <c r="AE1442" s="208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8"/>
      <c r="AQ1442" s="208"/>
      <c r="AR1442" s="208"/>
      <c r="AS1442" s="208"/>
      <c r="AT1442" s="208"/>
      <c r="AU1442" s="208"/>
      <c r="AV1442" s="208"/>
      <c r="AW1442" s="208"/>
    </row>
    <row r="1443" spans="1:49" s="207" customFormat="1" x14ac:dyDescent="0.25">
      <c r="A1443" s="47"/>
      <c r="B1443" s="47"/>
      <c r="C1443" s="47"/>
      <c r="D1443" s="208"/>
      <c r="E1443" s="220"/>
      <c r="F1443" s="220"/>
      <c r="G1443" s="220"/>
      <c r="H1443" s="220"/>
      <c r="I1443" s="220"/>
      <c r="J1443" s="220"/>
      <c r="K1443" s="220"/>
      <c r="M1443" s="208"/>
      <c r="N1443" s="208"/>
      <c r="O1443" s="208"/>
      <c r="P1443" s="208"/>
      <c r="Q1443" s="208"/>
      <c r="R1443" s="208"/>
      <c r="S1443" s="208"/>
      <c r="T1443" s="208"/>
      <c r="U1443" s="208"/>
      <c r="V1443" s="208"/>
      <c r="W1443" s="208"/>
      <c r="X1443" s="208"/>
      <c r="Y1443" s="208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</row>
    <row r="1444" spans="1:49" s="207" customFormat="1" x14ac:dyDescent="0.25">
      <c r="A1444" s="47"/>
      <c r="B1444" s="47"/>
      <c r="C1444" s="47"/>
      <c r="D1444" s="208"/>
      <c r="E1444" s="220"/>
      <c r="F1444" s="220"/>
      <c r="G1444" s="220"/>
      <c r="H1444" s="220"/>
      <c r="I1444" s="220"/>
      <c r="J1444" s="220"/>
      <c r="K1444" s="220"/>
      <c r="M1444" s="208"/>
      <c r="N1444" s="208"/>
      <c r="O1444" s="208"/>
      <c r="P1444" s="208"/>
      <c r="Q1444" s="208"/>
      <c r="R1444" s="208"/>
      <c r="S1444" s="208"/>
      <c r="T1444" s="208"/>
      <c r="U1444" s="208"/>
      <c r="V1444" s="208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</row>
    <row r="1445" spans="1:49" s="207" customFormat="1" x14ac:dyDescent="0.25">
      <c r="A1445" s="47"/>
      <c r="B1445" s="47"/>
      <c r="C1445" s="47"/>
      <c r="D1445" s="208"/>
      <c r="E1445" s="220"/>
      <c r="F1445" s="220"/>
      <c r="G1445" s="220"/>
      <c r="H1445" s="220"/>
      <c r="I1445" s="220"/>
      <c r="J1445" s="220"/>
      <c r="K1445" s="220"/>
      <c r="M1445" s="208"/>
      <c r="N1445" s="208"/>
      <c r="O1445" s="208"/>
      <c r="P1445" s="208"/>
      <c r="Q1445" s="208"/>
      <c r="R1445" s="208"/>
      <c r="S1445" s="208"/>
      <c r="T1445" s="208"/>
      <c r="U1445" s="208"/>
      <c r="V1445" s="208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</row>
    <row r="1446" spans="1:49" s="207" customFormat="1" x14ac:dyDescent="0.25">
      <c r="A1446" s="47"/>
      <c r="B1446" s="47"/>
      <c r="C1446" s="47"/>
      <c r="D1446" s="208"/>
      <c r="E1446" s="220"/>
      <c r="F1446" s="220"/>
      <c r="G1446" s="220"/>
      <c r="H1446" s="220"/>
      <c r="I1446" s="220"/>
      <c r="J1446" s="220"/>
      <c r="K1446" s="220"/>
      <c r="M1446" s="208"/>
      <c r="N1446" s="208"/>
      <c r="O1446" s="208"/>
      <c r="P1446" s="208"/>
      <c r="Q1446" s="208"/>
      <c r="R1446" s="208"/>
      <c r="S1446" s="208"/>
      <c r="T1446" s="208"/>
      <c r="U1446" s="208"/>
      <c r="V1446" s="208"/>
      <c r="W1446" s="208"/>
      <c r="X1446" s="208"/>
      <c r="Y1446" s="208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</row>
    <row r="1447" spans="1:49" s="207" customFormat="1" x14ac:dyDescent="0.25">
      <c r="A1447" s="47"/>
      <c r="B1447" s="47"/>
      <c r="C1447" s="47"/>
      <c r="D1447" s="208"/>
      <c r="E1447" s="220"/>
      <c r="F1447" s="220"/>
      <c r="G1447" s="220"/>
      <c r="H1447" s="220"/>
      <c r="I1447" s="220"/>
      <c r="J1447" s="220"/>
      <c r="K1447" s="220"/>
      <c r="M1447" s="208"/>
      <c r="N1447" s="208"/>
      <c r="O1447" s="208"/>
      <c r="P1447" s="208"/>
      <c r="Q1447" s="208"/>
      <c r="R1447" s="208"/>
      <c r="S1447" s="208"/>
      <c r="T1447" s="208"/>
      <c r="U1447" s="208"/>
      <c r="V1447" s="208"/>
      <c r="W1447" s="208"/>
      <c r="X1447" s="208"/>
      <c r="Y1447" s="208"/>
      <c r="Z1447" s="208"/>
      <c r="AA1447" s="208"/>
      <c r="AB1447" s="208"/>
      <c r="AC1447" s="208"/>
      <c r="AD1447" s="208"/>
      <c r="AE1447" s="208"/>
      <c r="AF1447" s="208"/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8"/>
      <c r="AQ1447" s="208"/>
      <c r="AR1447" s="208"/>
      <c r="AS1447" s="208"/>
      <c r="AT1447" s="208"/>
      <c r="AU1447" s="208"/>
      <c r="AV1447" s="208"/>
      <c r="AW1447" s="208"/>
    </row>
    <row r="1448" spans="1:49" s="207" customFormat="1" x14ac:dyDescent="0.25">
      <c r="A1448" s="47"/>
      <c r="B1448" s="47"/>
      <c r="C1448" s="47"/>
      <c r="D1448" s="208"/>
      <c r="E1448" s="220"/>
      <c r="F1448" s="220"/>
      <c r="G1448" s="220"/>
      <c r="H1448" s="220"/>
      <c r="I1448" s="220"/>
      <c r="J1448" s="220"/>
      <c r="K1448" s="220"/>
      <c r="M1448" s="208"/>
      <c r="N1448" s="208"/>
      <c r="O1448" s="208"/>
      <c r="P1448" s="208"/>
      <c r="Q1448" s="208"/>
      <c r="R1448" s="208"/>
      <c r="S1448" s="208"/>
      <c r="T1448" s="208"/>
      <c r="U1448" s="208"/>
      <c r="V1448" s="208"/>
      <c r="W1448" s="208"/>
      <c r="X1448" s="208"/>
      <c r="Y1448" s="208"/>
      <c r="Z1448" s="208"/>
      <c r="AA1448" s="208"/>
      <c r="AB1448" s="208"/>
      <c r="AC1448" s="208"/>
      <c r="AD1448" s="208"/>
      <c r="AE1448" s="208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8"/>
      <c r="AQ1448" s="208"/>
      <c r="AR1448" s="208"/>
      <c r="AS1448" s="208"/>
      <c r="AT1448" s="208"/>
      <c r="AU1448" s="208"/>
      <c r="AV1448" s="208"/>
      <c r="AW1448" s="208"/>
    </row>
    <row r="1449" spans="1:49" s="207" customFormat="1" x14ac:dyDescent="0.25">
      <c r="A1449" s="47"/>
      <c r="B1449" s="47"/>
      <c r="C1449" s="47"/>
      <c r="D1449" s="208"/>
      <c r="E1449" s="220"/>
      <c r="F1449" s="220"/>
      <c r="G1449" s="220"/>
      <c r="H1449" s="220"/>
      <c r="I1449" s="220"/>
      <c r="J1449" s="220"/>
      <c r="K1449" s="220"/>
      <c r="M1449" s="208"/>
      <c r="N1449" s="208"/>
      <c r="O1449" s="208"/>
      <c r="P1449" s="208"/>
      <c r="Q1449" s="208"/>
      <c r="R1449" s="208"/>
      <c r="S1449" s="208"/>
      <c r="T1449" s="208"/>
      <c r="U1449" s="208"/>
      <c r="V1449" s="208"/>
      <c r="W1449" s="208"/>
      <c r="X1449" s="208"/>
      <c r="Y1449" s="208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</row>
    <row r="1450" spans="1:49" s="207" customFormat="1" x14ac:dyDescent="0.25">
      <c r="A1450" s="47"/>
      <c r="B1450" s="47"/>
      <c r="C1450" s="47"/>
      <c r="D1450" s="208"/>
      <c r="E1450" s="220"/>
      <c r="F1450" s="220"/>
      <c r="G1450" s="220"/>
      <c r="H1450" s="220"/>
      <c r="I1450" s="220"/>
      <c r="J1450" s="220"/>
      <c r="K1450" s="220"/>
      <c r="M1450" s="208"/>
      <c r="N1450" s="208"/>
      <c r="O1450" s="208"/>
      <c r="P1450" s="208"/>
      <c r="Q1450" s="208"/>
      <c r="R1450" s="208"/>
      <c r="S1450" s="208"/>
      <c r="T1450" s="208"/>
      <c r="U1450" s="208"/>
      <c r="V1450" s="208"/>
      <c r="W1450" s="208"/>
      <c r="X1450" s="208"/>
      <c r="Y1450" s="208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</row>
    <row r="1451" spans="1:49" s="207" customFormat="1" x14ac:dyDescent="0.25">
      <c r="A1451" s="47"/>
      <c r="B1451" s="47"/>
      <c r="C1451" s="47"/>
      <c r="D1451" s="208"/>
      <c r="E1451" s="220"/>
      <c r="F1451" s="220"/>
      <c r="G1451" s="220"/>
      <c r="H1451" s="220"/>
      <c r="I1451" s="220"/>
      <c r="J1451" s="220"/>
      <c r="K1451" s="220"/>
      <c r="M1451" s="208"/>
      <c r="N1451" s="208"/>
      <c r="O1451" s="208"/>
      <c r="P1451" s="208"/>
      <c r="Q1451" s="208"/>
      <c r="R1451" s="208"/>
      <c r="S1451" s="208"/>
      <c r="T1451" s="208"/>
      <c r="U1451" s="208"/>
      <c r="V1451" s="208"/>
      <c r="W1451" s="208"/>
      <c r="X1451" s="208"/>
      <c r="Y1451" s="208"/>
      <c r="Z1451" s="208"/>
      <c r="AA1451" s="208"/>
      <c r="AB1451" s="208"/>
      <c r="AC1451" s="208"/>
      <c r="AD1451" s="208"/>
      <c r="AE1451" s="208"/>
      <c r="AF1451" s="208"/>
      <c r="AG1451" s="208"/>
      <c r="AH1451" s="208"/>
      <c r="AI1451" s="208"/>
      <c r="AJ1451" s="208"/>
      <c r="AK1451" s="208"/>
      <c r="AL1451" s="208"/>
      <c r="AM1451" s="208"/>
      <c r="AN1451" s="208"/>
      <c r="AO1451" s="208"/>
      <c r="AP1451" s="208"/>
      <c r="AQ1451" s="208"/>
      <c r="AR1451" s="208"/>
      <c r="AS1451" s="208"/>
      <c r="AT1451" s="208"/>
      <c r="AU1451" s="208"/>
      <c r="AV1451" s="208"/>
      <c r="AW1451" s="208"/>
    </row>
    <row r="1452" spans="1:49" s="207" customFormat="1" x14ac:dyDescent="0.25">
      <c r="A1452" s="47"/>
      <c r="B1452" s="47"/>
      <c r="C1452" s="47"/>
      <c r="D1452" s="208"/>
      <c r="E1452" s="220"/>
      <c r="F1452" s="220"/>
      <c r="G1452" s="220"/>
      <c r="H1452" s="220"/>
      <c r="I1452" s="220"/>
      <c r="J1452" s="220"/>
      <c r="K1452" s="220"/>
      <c r="M1452" s="208"/>
      <c r="N1452" s="208"/>
      <c r="O1452" s="208"/>
      <c r="P1452" s="208"/>
      <c r="Q1452" s="208"/>
      <c r="R1452" s="208"/>
      <c r="S1452" s="208"/>
      <c r="T1452" s="208"/>
      <c r="U1452" s="208"/>
      <c r="V1452" s="208"/>
      <c r="W1452" s="208"/>
      <c r="X1452" s="208"/>
      <c r="Y1452" s="208"/>
      <c r="Z1452" s="208"/>
      <c r="AA1452" s="208"/>
      <c r="AB1452" s="208"/>
      <c r="AC1452" s="208"/>
      <c r="AD1452" s="208"/>
      <c r="AE1452" s="208"/>
      <c r="AF1452" s="208"/>
      <c r="AG1452" s="208"/>
      <c r="AH1452" s="208"/>
      <c r="AI1452" s="208"/>
      <c r="AJ1452" s="208"/>
      <c r="AK1452" s="208"/>
      <c r="AL1452" s="208"/>
      <c r="AM1452" s="208"/>
      <c r="AN1452" s="208"/>
      <c r="AO1452" s="208"/>
      <c r="AP1452" s="208"/>
      <c r="AQ1452" s="208"/>
      <c r="AR1452" s="208"/>
      <c r="AS1452" s="208"/>
      <c r="AT1452" s="208"/>
      <c r="AU1452" s="208"/>
      <c r="AV1452" s="208"/>
      <c r="AW1452" s="208"/>
    </row>
    <row r="1453" spans="1:49" s="207" customFormat="1" x14ac:dyDescent="0.25">
      <c r="A1453" s="47"/>
      <c r="B1453" s="47"/>
      <c r="C1453" s="47"/>
      <c r="D1453" s="208"/>
      <c r="E1453" s="220"/>
      <c r="F1453" s="220"/>
      <c r="G1453" s="220"/>
      <c r="H1453" s="220"/>
      <c r="I1453" s="220"/>
      <c r="J1453" s="220"/>
      <c r="K1453" s="220"/>
      <c r="M1453" s="208"/>
      <c r="N1453" s="208"/>
      <c r="O1453" s="208"/>
      <c r="P1453" s="208"/>
      <c r="Q1453" s="208"/>
      <c r="R1453" s="208"/>
      <c r="S1453" s="208"/>
      <c r="T1453" s="208"/>
      <c r="U1453" s="208"/>
      <c r="V1453" s="208"/>
      <c r="W1453" s="208"/>
      <c r="X1453" s="208"/>
      <c r="Y1453" s="208"/>
      <c r="Z1453" s="208"/>
      <c r="AA1453" s="208"/>
      <c r="AB1453" s="208"/>
      <c r="AC1453" s="208"/>
      <c r="AD1453" s="208"/>
      <c r="AE1453" s="208"/>
      <c r="AF1453" s="208"/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8"/>
      <c r="AQ1453" s="208"/>
      <c r="AR1453" s="208"/>
      <c r="AS1453" s="208"/>
      <c r="AT1453" s="208"/>
      <c r="AU1453" s="208"/>
      <c r="AV1453" s="208"/>
      <c r="AW1453" s="208"/>
    </row>
    <row r="1454" spans="1:49" s="207" customFormat="1" x14ac:dyDescent="0.25">
      <c r="A1454" s="47"/>
      <c r="B1454" s="47"/>
      <c r="C1454" s="47"/>
      <c r="D1454" s="208"/>
      <c r="E1454" s="220"/>
      <c r="F1454" s="220"/>
      <c r="G1454" s="220"/>
      <c r="H1454" s="220"/>
      <c r="I1454" s="220"/>
      <c r="J1454" s="220"/>
      <c r="K1454" s="220"/>
      <c r="M1454" s="208"/>
      <c r="N1454" s="208"/>
      <c r="O1454" s="208"/>
      <c r="P1454" s="208"/>
      <c r="Q1454" s="208"/>
      <c r="R1454" s="208"/>
      <c r="S1454" s="208"/>
      <c r="T1454" s="208"/>
      <c r="U1454" s="208"/>
      <c r="V1454" s="208"/>
      <c r="W1454" s="208"/>
      <c r="X1454" s="208"/>
      <c r="Y1454" s="208"/>
      <c r="Z1454" s="208"/>
      <c r="AA1454" s="208"/>
      <c r="AB1454" s="208"/>
      <c r="AC1454" s="208"/>
      <c r="AD1454" s="208"/>
      <c r="AE1454" s="208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8"/>
      <c r="AQ1454" s="208"/>
      <c r="AR1454" s="208"/>
      <c r="AS1454" s="208"/>
      <c r="AT1454" s="208"/>
      <c r="AU1454" s="208"/>
      <c r="AV1454" s="208"/>
      <c r="AW1454" s="208"/>
    </row>
    <row r="1455" spans="1:49" s="207" customFormat="1" x14ac:dyDescent="0.25">
      <c r="A1455" s="47"/>
      <c r="B1455" s="47"/>
      <c r="C1455" s="47"/>
      <c r="D1455" s="208"/>
      <c r="E1455" s="220"/>
      <c r="F1455" s="220"/>
      <c r="G1455" s="220"/>
      <c r="H1455" s="220"/>
      <c r="I1455" s="220"/>
      <c r="J1455" s="220"/>
      <c r="K1455" s="220"/>
      <c r="M1455" s="208"/>
      <c r="N1455" s="208"/>
      <c r="O1455" s="208"/>
      <c r="P1455" s="208"/>
      <c r="Q1455" s="208"/>
      <c r="R1455" s="208"/>
      <c r="S1455" s="208"/>
      <c r="T1455" s="208"/>
      <c r="U1455" s="208"/>
      <c r="V1455" s="208"/>
      <c r="W1455" s="208"/>
      <c r="X1455" s="208"/>
      <c r="Y1455" s="208"/>
      <c r="Z1455" s="208"/>
      <c r="AA1455" s="208"/>
      <c r="AB1455" s="208"/>
      <c r="AC1455" s="208"/>
      <c r="AD1455" s="208"/>
      <c r="AE1455" s="208"/>
      <c r="AF1455" s="208"/>
      <c r="AG1455" s="208"/>
      <c r="AH1455" s="208"/>
      <c r="AI1455" s="208"/>
      <c r="AJ1455" s="208"/>
      <c r="AK1455" s="208"/>
      <c r="AL1455" s="208"/>
      <c r="AM1455" s="208"/>
      <c r="AN1455" s="208"/>
      <c r="AO1455" s="208"/>
      <c r="AP1455" s="208"/>
      <c r="AQ1455" s="208"/>
      <c r="AR1455" s="208"/>
      <c r="AS1455" s="208"/>
      <c r="AT1455" s="208"/>
      <c r="AU1455" s="208"/>
      <c r="AV1455" s="208"/>
      <c r="AW1455" s="208"/>
    </row>
    <row r="1456" spans="1:49" s="207" customFormat="1" x14ac:dyDescent="0.25">
      <c r="A1456" s="47"/>
      <c r="B1456" s="47"/>
      <c r="C1456" s="47"/>
      <c r="D1456" s="208"/>
      <c r="E1456" s="220"/>
      <c r="F1456" s="220"/>
      <c r="G1456" s="220"/>
      <c r="H1456" s="220"/>
      <c r="I1456" s="220"/>
      <c r="J1456" s="220"/>
      <c r="K1456" s="220"/>
      <c r="M1456" s="208"/>
      <c r="N1456" s="208"/>
      <c r="O1456" s="208"/>
      <c r="P1456" s="208"/>
      <c r="Q1456" s="208"/>
      <c r="R1456" s="208"/>
      <c r="S1456" s="208"/>
      <c r="T1456" s="208"/>
      <c r="U1456" s="208"/>
      <c r="V1456" s="208"/>
      <c r="W1456" s="208"/>
      <c r="X1456" s="208"/>
      <c r="Y1456" s="208"/>
      <c r="Z1456" s="208"/>
      <c r="AA1456" s="208"/>
      <c r="AB1456" s="208"/>
      <c r="AC1456" s="208"/>
      <c r="AD1456" s="208"/>
      <c r="AE1456" s="208"/>
      <c r="AF1456" s="208"/>
      <c r="AG1456" s="208"/>
      <c r="AH1456" s="208"/>
      <c r="AI1456" s="208"/>
      <c r="AJ1456" s="208"/>
      <c r="AK1456" s="208"/>
      <c r="AL1456" s="208"/>
      <c r="AM1456" s="208"/>
      <c r="AN1456" s="208"/>
      <c r="AO1456" s="208"/>
      <c r="AP1456" s="208"/>
      <c r="AQ1456" s="208"/>
      <c r="AR1456" s="208"/>
      <c r="AS1456" s="208"/>
      <c r="AT1456" s="208"/>
      <c r="AU1456" s="208"/>
      <c r="AV1456" s="208"/>
      <c r="AW1456" s="208"/>
    </row>
    <row r="1457" spans="1:49" s="207" customFormat="1" x14ac:dyDescent="0.25">
      <c r="A1457" s="47"/>
      <c r="B1457" s="47"/>
      <c r="C1457" s="47"/>
      <c r="D1457" s="208"/>
      <c r="E1457" s="220"/>
      <c r="F1457" s="220"/>
      <c r="G1457" s="220"/>
      <c r="H1457" s="220"/>
      <c r="I1457" s="220"/>
      <c r="J1457" s="220"/>
      <c r="K1457" s="220"/>
      <c r="M1457" s="208"/>
      <c r="N1457" s="208"/>
      <c r="O1457" s="208"/>
      <c r="P1457" s="208"/>
      <c r="Q1457" s="208"/>
      <c r="R1457" s="208"/>
      <c r="S1457" s="208"/>
      <c r="T1457" s="208"/>
      <c r="U1457" s="208"/>
      <c r="V1457" s="208"/>
      <c r="W1457" s="208"/>
      <c r="X1457" s="208"/>
      <c r="Y1457" s="208"/>
      <c r="Z1457" s="208"/>
      <c r="AA1457" s="208"/>
      <c r="AB1457" s="208"/>
      <c r="AC1457" s="208"/>
      <c r="AD1457" s="208"/>
      <c r="AE1457" s="208"/>
      <c r="AF1457" s="208"/>
      <c r="AG1457" s="208"/>
      <c r="AH1457" s="208"/>
      <c r="AI1457" s="208"/>
      <c r="AJ1457" s="208"/>
      <c r="AK1457" s="208"/>
      <c r="AL1457" s="208"/>
      <c r="AM1457" s="208"/>
      <c r="AN1457" s="208"/>
      <c r="AO1457" s="208"/>
      <c r="AP1457" s="208"/>
      <c r="AQ1457" s="208"/>
      <c r="AR1457" s="208"/>
      <c r="AS1457" s="208"/>
      <c r="AT1457" s="208"/>
      <c r="AU1457" s="208"/>
      <c r="AV1457" s="208"/>
      <c r="AW1457" s="208"/>
    </row>
    <row r="1458" spans="1:49" s="207" customFormat="1" x14ac:dyDescent="0.25">
      <c r="A1458" s="47"/>
      <c r="B1458" s="47"/>
      <c r="C1458" s="47"/>
      <c r="D1458" s="208"/>
      <c r="E1458" s="220"/>
      <c r="F1458" s="220"/>
      <c r="G1458" s="220"/>
      <c r="H1458" s="220"/>
      <c r="I1458" s="220"/>
      <c r="J1458" s="220"/>
      <c r="K1458" s="220"/>
      <c r="M1458" s="208"/>
      <c r="N1458" s="208"/>
      <c r="O1458" s="208"/>
      <c r="P1458" s="208"/>
      <c r="Q1458" s="208"/>
      <c r="R1458" s="208"/>
      <c r="S1458" s="208"/>
      <c r="T1458" s="208"/>
      <c r="U1458" s="208"/>
      <c r="V1458" s="208"/>
      <c r="W1458" s="208"/>
      <c r="X1458" s="208"/>
      <c r="Y1458" s="208"/>
      <c r="Z1458" s="208"/>
      <c r="AA1458" s="208"/>
      <c r="AB1458" s="208"/>
      <c r="AC1458" s="208"/>
      <c r="AD1458" s="208"/>
      <c r="AE1458" s="208"/>
      <c r="AF1458" s="208"/>
      <c r="AG1458" s="208"/>
      <c r="AH1458" s="208"/>
      <c r="AI1458" s="208"/>
      <c r="AJ1458" s="208"/>
      <c r="AK1458" s="208"/>
      <c r="AL1458" s="208"/>
      <c r="AM1458" s="208"/>
      <c r="AN1458" s="208"/>
      <c r="AO1458" s="208"/>
      <c r="AP1458" s="208"/>
      <c r="AQ1458" s="208"/>
      <c r="AR1458" s="208"/>
      <c r="AS1458" s="208"/>
      <c r="AT1458" s="208"/>
      <c r="AU1458" s="208"/>
      <c r="AV1458" s="208"/>
      <c r="AW1458" s="208"/>
    </row>
    <row r="1459" spans="1:49" s="207" customFormat="1" x14ac:dyDescent="0.25">
      <c r="A1459" s="47"/>
      <c r="B1459" s="47"/>
      <c r="C1459" s="47"/>
      <c r="D1459" s="208"/>
      <c r="E1459" s="220"/>
      <c r="F1459" s="220"/>
      <c r="G1459" s="220"/>
      <c r="H1459" s="220"/>
      <c r="I1459" s="220"/>
      <c r="J1459" s="220"/>
      <c r="K1459" s="220"/>
      <c r="M1459" s="208"/>
      <c r="N1459" s="208"/>
      <c r="O1459" s="208"/>
      <c r="P1459" s="208"/>
      <c r="Q1459" s="208"/>
      <c r="R1459" s="208"/>
      <c r="S1459" s="208"/>
      <c r="T1459" s="208"/>
      <c r="U1459" s="208"/>
      <c r="V1459" s="208"/>
      <c r="W1459" s="208"/>
      <c r="X1459" s="208"/>
      <c r="Y1459" s="208"/>
      <c r="Z1459" s="208"/>
      <c r="AA1459" s="208"/>
      <c r="AB1459" s="208"/>
      <c r="AC1459" s="208"/>
      <c r="AD1459" s="208"/>
      <c r="AE1459" s="208"/>
      <c r="AF1459" s="208"/>
      <c r="AG1459" s="208"/>
      <c r="AH1459" s="208"/>
      <c r="AI1459" s="208"/>
      <c r="AJ1459" s="208"/>
      <c r="AK1459" s="208"/>
      <c r="AL1459" s="208"/>
      <c r="AM1459" s="208"/>
      <c r="AN1459" s="208"/>
      <c r="AO1459" s="208"/>
      <c r="AP1459" s="208"/>
      <c r="AQ1459" s="208"/>
      <c r="AR1459" s="208"/>
      <c r="AS1459" s="208"/>
      <c r="AT1459" s="208"/>
      <c r="AU1459" s="208"/>
      <c r="AV1459" s="208"/>
      <c r="AW1459" s="208"/>
    </row>
    <row r="1460" spans="1:49" s="207" customFormat="1" x14ac:dyDescent="0.25">
      <c r="A1460" s="47"/>
      <c r="B1460" s="47"/>
      <c r="C1460" s="47"/>
      <c r="D1460" s="208"/>
      <c r="E1460" s="220"/>
      <c r="F1460" s="220"/>
      <c r="G1460" s="220"/>
      <c r="H1460" s="220"/>
      <c r="I1460" s="220"/>
      <c r="J1460" s="220"/>
      <c r="K1460" s="220"/>
      <c r="M1460" s="208"/>
      <c r="N1460" s="208"/>
      <c r="O1460" s="208"/>
      <c r="P1460" s="208"/>
      <c r="Q1460" s="208"/>
      <c r="R1460" s="208"/>
      <c r="S1460" s="208"/>
      <c r="T1460" s="208"/>
      <c r="U1460" s="208"/>
      <c r="V1460" s="208"/>
      <c r="W1460" s="208"/>
      <c r="X1460" s="208"/>
      <c r="Y1460" s="208"/>
      <c r="Z1460" s="208"/>
      <c r="AA1460" s="208"/>
      <c r="AB1460" s="208"/>
      <c r="AC1460" s="208"/>
      <c r="AD1460" s="208"/>
      <c r="AE1460" s="208"/>
      <c r="AF1460" s="208"/>
      <c r="AG1460" s="208"/>
      <c r="AH1460" s="208"/>
      <c r="AI1460" s="208"/>
      <c r="AJ1460" s="208"/>
      <c r="AK1460" s="208"/>
      <c r="AL1460" s="208"/>
      <c r="AM1460" s="208"/>
      <c r="AN1460" s="208"/>
      <c r="AO1460" s="208"/>
      <c r="AP1460" s="208"/>
      <c r="AQ1460" s="208"/>
      <c r="AR1460" s="208"/>
      <c r="AS1460" s="208"/>
      <c r="AT1460" s="208"/>
      <c r="AU1460" s="208"/>
      <c r="AV1460" s="208"/>
      <c r="AW1460" s="208"/>
    </row>
    <row r="1461" spans="1:49" s="207" customFormat="1" x14ac:dyDescent="0.25">
      <c r="A1461" s="47"/>
      <c r="B1461" s="47"/>
      <c r="C1461" s="47"/>
      <c r="D1461" s="208"/>
      <c r="E1461" s="220"/>
      <c r="F1461" s="220"/>
      <c r="G1461" s="220"/>
      <c r="H1461" s="220"/>
      <c r="I1461" s="220"/>
      <c r="J1461" s="220"/>
      <c r="K1461" s="220"/>
      <c r="M1461" s="208"/>
      <c r="N1461" s="208"/>
      <c r="O1461" s="208"/>
      <c r="P1461" s="208"/>
      <c r="Q1461" s="208"/>
      <c r="R1461" s="208"/>
      <c r="S1461" s="208"/>
      <c r="T1461" s="208"/>
      <c r="U1461" s="208"/>
      <c r="V1461" s="208"/>
      <c r="W1461" s="208"/>
      <c r="X1461" s="208"/>
      <c r="Y1461" s="208"/>
      <c r="Z1461" s="208"/>
      <c r="AA1461" s="208"/>
      <c r="AB1461" s="208"/>
      <c r="AC1461" s="208"/>
      <c r="AD1461" s="208"/>
      <c r="AE1461" s="208"/>
      <c r="AF1461" s="208"/>
      <c r="AG1461" s="208"/>
      <c r="AH1461" s="208"/>
      <c r="AI1461" s="208"/>
      <c r="AJ1461" s="208"/>
      <c r="AK1461" s="208"/>
      <c r="AL1461" s="208"/>
      <c r="AM1461" s="208"/>
      <c r="AN1461" s="208"/>
      <c r="AO1461" s="208"/>
      <c r="AP1461" s="208"/>
      <c r="AQ1461" s="208"/>
      <c r="AR1461" s="208"/>
      <c r="AS1461" s="208"/>
      <c r="AT1461" s="208"/>
      <c r="AU1461" s="208"/>
      <c r="AV1461" s="208"/>
      <c r="AW1461" s="208"/>
    </row>
    <row r="1462" spans="1:49" s="207" customFormat="1" x14ac:dyDescent="0.25">
      <c r="A1462" s="47"/>
      <c r="B1462" s="47"/>
      <c r="C1462" s="47"/>
      <c r="D1462" s="208"/>
      <c r="E1462" s="220"/>
      <c r="F1462" s="220"/>
      <c r="G1462" s="220"/>
      <c r="H1462" s="220"/>
      <c r="I1462" s="220"/>
      <c r="J1462" s="220"/>
      <c r="K1462" s="220"/>
      <c r="M1462" s="208"/>
      <c r="N1462" s="208"/>
      <c r="O1462" s="208"/>
      <c r="P1462" s="208"/>
      <c r="Q1462" s="208"/>
      <c r="R1462" s="208"/>
      <c r="S1462" s="208"/>
      <c r="T1462" s="208"/>
      <c r="U1462" s="208"/>
      <c r="V1462" s="208"/>
      <c r="W1462" s="208"/>
      <c r="X1462" s="208"/>
      <c r="Y1462" s="208"/>
      <c r="Z1462" s="208"/>
      <c r="AA1462" s="208"/>
      <c r="AB1462" s="208"/>
      <c r="AC1462" s="208"/>
      <c r="AD1462" s="208"/>
      <c r="AE1462" s="208"/>
      <c r="AF1462" s="208"/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8"/>
      <c r="AQ1462" s="208"/>
      <c r="AR1462" s="208"/>
      <c r="AS1462" s="208"/>
      <c r="AT1462" s="208"/>
      <c r="AU1462" s="208"/>
      <c r="AV1462" s="208"/>
      <c r="AW1462" s="208"/>
    </row>
    <row r="1463" spans="1:49" s="207" customFormat="1" x14ac:dyDescent="0.25">
      <c r="A1463" s="47"/>
      <c r="B1463" s="47"/>
      <c r="C1463" s="47"/>
      <c r="D1463" s="208"/>
      <c r="E1463" s="220"/>
      <c r="F1463" s="220"/>
      <c r="G1463" s="220"/>
      <c r="H1463" s="220"/>
      <c r="I1463" s="220"/>
      <c r="J1463" s="220"/>
      <c r="K1463" s="220"/>
      <c r="M1463" s="208"/>
      <c r="N1463" s="208"/>
      <c r="O1463" s="208"/>
      <c r="P1463" s="208"/>
      <c r="Q1463" s="208"/>
      <c r="R1463" s="208"/>
      <c r="S1463" s="208"/>
      <c r="T1463" s="208"/>
      <c r="U1463" s="208"/>
      <c r="V1463" s="208"/>
      <c r="W1463" s="208"/>
      <c r="X1463" s="208"/>
      <c r="Y1463" s="208"/>
      <c r="Z1463" s="208"/>
      <c r="AA1463" s="208"/>
      <c r="AB1463" s="208"/>
      <c r="AC1463" s="208"/>
      <c r="AD1463" s="208"/>
      <c r="AE1463" s="208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8"/>
      <c r="AQ1463" s="208"/>
      <c r="AR1463" s="208"/>
      <c r="AS1463" s="208"/>
      <c r="AT1463" s="208"/>
      <c r="AU1463" s="208"/>
      <c r="AV1463" s="208"/>
      <c r="AW1463" s="208"/>
    </row>
    <row r="1464" spans="1:49" s="207" customFormat="1" x14ac:dyDescent="0.25">
      <c r="A1464" s="47"/>
      <c r="B1464" s="47"/>
      <c r="C1464" s="47"/>
      <c r="D1464" s="208"/>
      <c r="E1464" s="220"/>
      <c r="F1464" s="220"/>
      <c r="G1464" s="220"/>
      <c r="H1464" s="220"/>
      <c r="I1464" s="220"/>
      <c r="J1464" s="220"/>
      <c r="K1464" s="220"/>
      <c r="M1464" s="208"/>
      <c r="N1464" s="208"/>
      <c r="O1464" s="208"/>
      <c r="P1464" s="208"/>
      <c r="Q1464" s="208"/>
      <c r="R1464" s="208"/>
      <c r="S1464" s="208"/>
      <c r="T1464" s="208"/>
      <c r="U1464" s="208"/>
      <c r="V1464" s="208"/>
      <c r="W1464" s="208"/>
      <c r="X1464" s="208"/>
      <c r="Y1464" s="208"/>
      <c r="Z1464" s="208"/>
      <c r="AA1464" s="208"/>
      <c r="AB1464" s="208"/>
      <c r="AC1464" s="208"/>
      <c r="AD1464" s="208"/>
      <c r="AE1464" s="208"/>
      <c r="AF1464" s="208"/>
      <c r="AG1464" s="208"/>
      <c r="AH1464" s="208"/>
      <c r="AI1464" s="208"/>
      <c r="AJ1464" s="208"/>
      <c r="AK1464" s="208"/>
      <c r="AL1464" s="208"/>
      <c r="AM1464" s="208"/>
      <c r="AN1464" s="208"/>
      <c r="AO1464" s="208"/>
      <c r="AP1464" s="208"/>
      <c r="AQ1464" s="208"/>
      <c r="AR1464" s="208"/>
      <c r="AS1464" s="208"/>
      <c r="AT1464" s="208"/>
      <c r="AU1464" s="208"/>
      <c r="AV1464" s="208"/>
      <c r="AW1464" s="208"/>
    </row>
    <row r="1465" spans="1:49" s="207" customFormat="1" x14ac:dyDescent="0.25">
      <c r="A1465" s="47"/>
      <c r="B1465" s="47"/>
      <c r="C1465" s="47"/>
      <c r="D1465" s="208"/>
      <c r="E1465" s="220"/>
      <c r="F1465" s="220"/>
      <c r="G1465" s="220"/>
      <c r="H1465" s="220"/>
      <c r="I1465" s="220"/>
      <c r="J1465" s="220"/>
      <c r="K1465" s="220"/>
      <c r="M1465" s="208"/>
      <c r="N1465" s="208"/>
      <c r="O1465" s="208"/>
      <c r="P1465" s="208"/>
      <c r="Q1465" s="208"/>
      <c r="R1465" s="208"/>
      <c r="S1465" s="208"/>
      <c r="T1465" s="208"/>
      <c r="U1465" s="208"/>
      <c r="V1465" s="208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</row>
    <row r="1466" spans="1:49" s="207" customFormat="1" x14ac:dyDescent="0.25">
      <c r="A1466" s="47"/>
      <c r="B1466" s="47"/>
      <c r="C1466" s="47"/>
      <c r="D1466" s="208"/>
      <c r="E1466" s="220"/>
      <c r="F1466" s="220"/>
      <c r="G1466" s="220"/>
      <c r="H1466" s="220"/>
      <c r="I1466" s="220"/>
      <c r="J1466" s="220"/>
      <c r="K1466" s="220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</row>
    <row r="1467" spans="1:49" s="207" customFormat="1" x14ac:dyDescent="0.25">
      <c r="A1467" s="47"/>
      <c r="B1467" s="47"/>
      <c r="C1467" s="47"/>
      <c r="D1467" s="208"/>
      <c r="E1467" s="220"/>
      <c r="F1467" s="220"/>
      <c r="G1467" s="220"/>
      <c r="H1467" s="220"/>
      <c r="I1467" s="220"/>
      <c r="J1467" s="220"/>
      <c r="K1467" s="220"/>
      <c r="M1467" s="208"/>
      <c r="N1467" s="208"/>
      <c r="O1467" s="208"/>
      <c r="P1467" s="208"/>
      <c r="Q1467" s="208"/>
      <c r="R1467" s="208"/>
      <c r="S1467" s="208"/>
      <c r="T1467" s="208"/>
      <c r="U1467" s="208"/>
      <c r="V1467" s="208"/>
      <c r="W1467" s="208"/>
      <c r="X1467" s="208"/>
      <c r="Y1467" s="208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</row>
    <row r="1468" spans="1:49" s="207" customFormat="1" x14ac:dyDescent="0.25">
      <c r="A1468" s="47"/>
      <c r="B1468" s="47"/>
      <c r="C1468" s="47"/>
      <c r="D1468" s="208"/>
      <c r="E1468" s="220"/>
      <c r="F1468" s="220"/>
      <c r="G1468" s="220"/>
      <c r="H1468" s="220"/>
      <c r="I1468" s="220"/>
      <c r="J1468" s="220"/>
      <c r="K1468" s="220"/>
      <c r="M1468" s="208"/>
      <c r="N1468" s="208"/>
      <c r="O1468" s="208"/>
      <c r="P1468" s="208"/>
      <c r="Q1468" s="208"/>
      <c r="R1468" s="208"/>
      <c r="S1468" s="208"/>
      <c r="T1468" s="208"/>
      <c r="U1468" s="208"/>
      <c r="V1468" s="208"/>
      <c r="W1468" s="208"/>
      <c r="X1468" s="208"/>
      <c r="Y1468" s="208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</row>
    <row r="1469" spans="1:49" s="207" customFormat="1" x14ac:dyDescent="0.25">
      <c r="A1469" s="47"/>
      <c r="B1469" s="47"/>
      <c r="C1469" s="47"/>
      <c r="D1469" s="208"/>
      <c r="E1469" s="220"/>
      <c r="F1469" s="220"/>
      <c r="G1469" s="220"/>
      <c r="H1469" s="220"/>
      <c r="I1469" s="220"/>
      <c r="J1469" s="220"/>
      <c r="K1469" s="220"/>
      <c r="M1469" s="208"/>
      <c r="N1469" s="208"/>
      <c r="O1469" s="208"/>
      <c r="P1469" s="208"/>
      <c r="Q1469" s="208"/>
      <c r="R1469" s="208"/>
      <c r="S1469" s="208"/>
      <c r="T1469" s="208"/>
      <c r="U1469" s="208"/>
      <c r="V1469" s="208"/>
      <c r="W1469" s="208"/>
      <c r="X1469" s="208"/>
      <c r="Y1469" s="208"/>
      <c r="Z1469" s="208"/>
      <c r="AA1469" s="208"/>
      <c r="AB1469" s="208"/>
      <c r="AC1469" s="208"/>
      <c r="AD1469" s="208"/>
      <c r="AE1469" s="208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8"/>
      <c r="AQ1469" s="208"/>
      <c r="AR1469" s="208"/>
      <c r="AS1469" s="208"/>
      <c r="AT1469" s="208"/>
      <c r="AU1469" s="208"/>
      <c r="AV1469" s="208"/>
      <c r="AW1469" s="208"/>
    </row>
    <row r="1470" spans="1:49" s="207" customFormat="1" x14ac:dyDescent="0.25">
      <c r="A1470" s="47"/>
      <c r="B1470" s="47"/>
      <c r="C1470" s="47"/>
      <c r="D1470" s="208"/>
      <c r="E1470" s="220"/>
      <c r="F1470" s="220"/>
      <c r="G1470" s="220"/>
      <c r="H1470" s="220"/>
      <c r="I1470" s="220"/>
      <c r="J1470" s="220"/>
      <c r="K1470" s="220"/>
      <c r="M1470" s="208"/>
      <c r="N1470" s="208"/>
      <c r="O1470" s="208"/>
      <c r="P1470" s="208"/>
      <c r="Q1470" s="208"/>
      <c r="R1470" s="208"/>
      <c r="S1470" s="208"/>
      <c r="T1470" s="208"/>
      <c r="U1470" s="208"/>
      <c r="V1470" s="208"/>
      <c r="W1470" s="208"/>
      <c r="X1470" s="208"/>
      <c r="Y1470" s="208"/>
      <c r="Z1470" s="208"/>
      <c r="AA1470" s="208"/>
      <c r="AB1470" s="208"/>
      <c r="AC1470" s="208"/>
      <c r="AD1470" s="208"/>
      <c r="AE1470" s="208"/>
      <c r="AF1470" s="208"/>
      <c r="AG1470" s="208"/>
      <c r="AH1470" s="208"/>
      <c r="AI1470" s="208"/>
      <c r="AJ1470" s="208"/>
      <c r="AK1470" s="208"/>
      <c r="AL1470" s="208"/>
      <c r="AM1470" s="208"/>
      <c r="AN1470" s="208"/>
      <c r="AO1470" s="208"/>
      <c r="AP1470" s="208"/>
      <c r="AQ1470" s="208"/>
      <c r="AR1470" s="208"/>
      <c r="AS1470" s="208"/>
      <c r="AT1470" s="208"/>
      <c r="AU1470" s="208"/>
      <c r="AV1470" s="208"/>
      <c r="AW1470" s="208"/>
    </row>
    <row r="1471" spans="1:49" s="207" customFormat="1" x14ac:dyDescent="0.25">
      <c r="A1471" s="47"/>
      <c r="B1471" s="47"/>
      <c r="C1471" s="47"/>
      <c r="D1471" s="208"/>
      <c r="E1471" s="220"/>
      <c r="F1471" s="220"/>
      <c r="G1471" s="220"/>
      <c r="H1471" s="220"/>
      <c r="I1471" s="220"/>
      <c r="J1471" s="220"/>
      <c r="K1471" s="220"/>
      <c r="M1471" s="208"/>
      <c r="N1471" s="208"/>
      <c r="O1471" s="208"/>
      <c r="P1471" s="208"/>
      <c r="Q1471" s="208"/>
      <c r="R1471" s="208"/>
      <c r="S1471" s="208"/>
      <c r="T1471" s="208"/>
      <c r="U1471" s="208"/>
      <c r="V1471" s="208"/>
      <c r="W1471" s="208"/>
      <c r="X1471" s="208"/>
      <c r="Y1471" s="208"/>
      <c r="Z1471" s="208"/>
      <c r="AA1471" s="208"/>
      <c r="AB1471" s="208"/>
      <c r="AC1471" s="208"/>
      <c r="AD1471" s="208"/>
      <c r="AE1471" s="208"/>
      <c r="AF1471" s="208"/>
      <c r="AG1471" s="208"/>
      <c r="AH1471" s="208"/>
      <c r="AI1471" s="208"/>
      <c r="AJ1471" s="208"/>
      <c r="AK1471" s="208"/>
      <c r="AL1471" s="208"/>
      <c r="AM1471" s="208"/>
      <c r="AN1471" s="208"/>
      <c r="AO1471" s="208"/>
      <c r="AP1471" s="208"/>
      <c r="AQ1471" s="208"/>
      <c r="AR1471" s="208"/>
      <c r="AS1471" s="208"/>
      <c r="AT1471" s="208"/>
      <c r="AU1471" s="208"/>
      <c r="AV1471" s="208"/>
      <c r="AW1471" s="208"/>
    </row>
    <row r="1472" spans="1:49" s="207" customFormat="1" x14ac:dyDescent="0.25">
      <c r="A1472" s="47"/>
      <c r="B1472" s="47"/>
      <c r="C1472" s="47"/>
      <c r="D1472" s="208"/>
      <c r="E1472" s="220"/>
      <c r="F1472" s="220"/>
      <c r="G1472" s="220"/>
      <c r="H1472" s="220"/>
      <c r="I1472" s="220"/>
      <c r="J1472" s="220"/>
      <c r="K1472" s="220"/>
      <c r="M1472" s="208"/>
      <c r="N1472" s="208"/>
      <c r="O1472" s="208"/>
      <c r="P1472" s="208"/>
      <c r="Q1472" s="208"/>
      <c r="R1472" s="208"/>
      <c r="S1472" s="208"/>
      <c r="T1472" s="208"/>
      <c r="U1472" s="208"/>
      <c r="V1472" s="208"/>
      <c r="W1472" s="208"/>
      <c r="X1472" s="208"/>
      <c r="Y1472" s="208"/>
      <c r="Z1472" s="208"/>
      <c r="AA1472" s="208"/>
      <c r="AB1472" s="208"/>
      <c r="AC1472" s="208"/>
      <c r="AD1472" s="208"/>
      <c r="AE1472" s="208"/>
      <c r="AF1472" s="208"/>
      <c r="AG1472" s="208"/>
      <c r="AH1472" s="208"/>
      <c r="AI1472" s="208"/>
      <c r="AJ1472" s="208"/>
      <c r="AK1472" s="208"/>
      <c r="AL1472" s="208"/>
      <c r="AM1472" s="208"/>
      <c r="AN1472" s="208"/>
      <c r="AO1472" s="208"/>
      <c r="AP1472" s="208"/>
      <c r="AQ1472" s="208"/>
      <c r="AR1472" s="208"/>
      <c r="AS1472" s="208"/>
      <c r="AT1472" s="208"/>
      <c r="AU1472" s="208"/>
      <c r="AV1472" s="208"/>
      <c r="AW1472" s="208"/>
    </row>
    <row r="1473" spans="1:49" s="207" customFormat="1" x14ac:dyDescent="0.25">
      <c r="A1473" s="47"/>
      <c r="B1473" s="47"/>
      <c r="C1473" s="47"/>
      <c r="D1473" s="208"/>
      <c r="E1473" s="220"/>
      <c r="F1473" s="220"/>
      <c r="G1473" s="220"/>
      <c r="H1473" s="220"/>
      <c r="I1473" s="220"/>
      <c r="J1473" s="220"/>
      <c r="K1473" s="220"/>
      <c r="M1473" s="208"/>
      <c r="N1473" s="208"/>
      <c r="O1473" s="208"/>
      <c r="P1473" s="208"/>
      <c r="Q1473" s="208"/>
      <c r="R1473" s="208"/>
      <c r="S1473" s="208"/>
      <c r="T1473" s="208"/>
      <c r="U1473" s="208"/>
      <c r="V1473" s="208"/>
      <c r="W1473" s="208"/>
      <c r="X1473" s="208"/>
      <c r="Y1473" s="208"/>
      <c r="Z1473" s="208"/>
      <c r="AA1473" s="208"/>
      <c r="AB1473" s="208"/>
      <c r="AC1473" s="208"/>
      <c r="AD1473" s="208"/>
      <c r="AE1473" s="208"/>
      <c r="AF1473" s="208"/>
      <c r="AG1473" s="208"/>
      <c r="AH1473" s="208"/>
      <c r="AI1473" s="208"/>
      <c r="AJ1473" s="208"/>
      <c r="AK1473" s="208"/>
      <c r="AL1473" s="208"/>
      <c r="AM1473" s="208"/>
      <c r="AN1473" s="208"/>
      <c r="AO1473" s="208"/>
      <c r="AP1473" s="208"/>
      <c r="AQ1473" s="208"/>
      <c r="AR1473" s="208"/>
      <c r="AS1473" s="208"/>
      <c r="AT1473" s="208"/>
      <c r="AU1473" s="208"/>
      <c r="AV1473" s="208"/>
      <c r="AW1473" s="208"/>
    </row>
    <row r="1474" spans="1:49" s="207" customFormat="1" x14ac:dyDescent="0.25">
      <c r="A1474" s="47"/>
      <c r="B1474" s="47"/>
      <c r="C1474" s="47"/>
      <c r="D1474" s="208"/>
      <c r="E1474" s="220"/>
      <c r="F1474" s="220"/>
      <c r="G1474" s="220"/>
      <c r="H1474" s="220"/>
      <c r="I1474" s="220"/>
      <c r="J1474" s="220"/>
      <c r="K1474" s="220"/>
      <c r="M1474" s="208"/>
      <c r="N1474" s="208"/>
      <c r="O1474" s="208"/>
      <c r="P1474" s="208"/>
      <c r="Q1474" s="208"/>
      <c r="R1474" s="208"/>
      <c r="S1474" s="208"/>
      <c r="T1474" s="208"/>
      <c r="U1474" s="208"/>
      <c r="V1474" s="208"/>
      <c r="W1474" s="208"/>
      <c r="X1474" s="208"/>
      <c r="Y1474" s="208"/>
      <c r="Z1474" s="208"/>
      <c r="AA1474" s="208"/>
      <c r="AB1474" s="208"/>
      <c r="AC1474" s="208"/>
      <c r="AD1474" s="208"/>
      <c r="AE1474" s="208"/>
      <c r="AF1474" s="208"/>
      <c r="AG1474" s="208"/>
      <c r="AH1474" s="208"/>
      <c r="AI1474" s="208"/>
      <c r="AJ1474" s="208"/>
      <c r="AK1474" s="208"/>
      <c r="AL1474" s="208"/>
      <c r="AM1474" s="208"/>
      <c r="AN1474" s="208"/>
      <c r="AO1474" s="208"/>
      <c r="AP1474" s="208"/>
      <c r="AQ1474" s="208"/>
      <c r="AR1474" s="208"/>
      <c r="AS1474" s="208"/>
      <c r="AT1474" s="208"/>
      <c r="AU1474" s="208"/>
      <c r="AV1474" s="208"/>
      <c r="AW1474" s="208"/>
    </row>
    <row r="1475" spans="1:49" s="207" customFormat="1" x14ac:dyDescent="0.25">
      <c r="A1475" s="47"/>
      <c r="B1475" s="47"/>
      <c r="C1475" s="47"/>
      <c r="D1475" s="208"/>
      <c r="E1475" s="220"/>
      <c r="F1475" s="220"/>
      <c r="G1475" s="220"/>
      <c r="H1475" s="220"/>
      <c r="I1475" s="220"/>
      <c r="J1475" s="220"/>
      <c r="K1475" s="220"/>
      <c r="M1475" s="208"/>
      <c r="N1475" s="208"/>
      <c r="O1475" s="208"/>
      <c r="P1475" s="208"/>
      <c r="Q1475" s="208"/>
      <c r="R1475" s="208"/>
      <c r="S1475" s="208"/>
      <c r="T1475" s="208"/>
      <c r="U1475" s="208"/>
      <c r="V1475" s="208"/>
      <c r="W1475" s="208"/>
      <c r="X1475" s="208"/>
      <c r="Y1475" s="208"/>
      <c r="Z1475" s="208"/>
      <c r="AA1475" s="208"/>
      <c r="AB1475" s="208"/>
      <c r="AC1475" s="208"/>
      <c r="AD1475" s="208"/>
      <c r="AE1475" s="208"/>
      <c r="AF1475" s="208"/>
      <c r="AG1475" s="208"/>
      <c r="AH1475" s="208"/>
      <c r="AI1475" s="208"/>
      <c r="AJ1475" s="208"/>
      <c r="AK1475" s="208"/>
      <c r="AL1475" s="208"/>
      <c r="AM1475" s="208"/>
      <c r="AN1475" s="208"/>
      <c r="AO1475" s="208"/>
      <c r="AP1475" s="208"/>
      <c r="AQ1475" s="208"/>
      <c r="AR1475" s="208"/>
      <c r="AS1475" s="208"/>
      <c r="AT1475" s="208"/>
      <c r="AU1475" s="208"/>
      <c r="AV1475" s="208"/>
      <c r="AW1475" s="208"/>
    </row>
    <row r="1476" spans="1:49" s="207" customFormat="1" x14ac:dyDescent="0.25">
      <c r="A1476" s="47"/>
      <c r="B1476" s="47"/>
      <c r="C1476" s="47"/>
      <c r="D1476" s="208"/>
      <c r="E1476" s="220"/>
      <c r="F1476" s="220"/>
      <c r="G1476" s="220"/>
      <c r="H1476" s="220"/>
      <c r="I1476" s="220"/>
      <c r="J1476" s="220"/>
      <c r="K1476" s="220"/>
      <c r="M1476" s="208"/>
      <c r="N1476" s="208"/>
      <c r="O1476" s="208"/>
      <c r="P1476" s="208"/>
      <c r="Q1476" s="208"/>
      <c r="R1476" s="208"/>
      <c r="S1476" s="208"/>
      <c r="T1476" s="208"/>
      <c r="U1476" s="208"/>
      <c r="V1476" s="208"/>
      <c r="W1476" s="208"/>
      <c r="X1476" s="208"/>
      <c r="Y1476" s="208"/>
      <c r="Z1476" s="208"/>
      <c r="AA1476" s="208"/>
      <c r="AB1476" s="208"/>
      <c r="AC1476" s="208"/>
      <c r="AD1476" s="208"/>
      <c r="AE1476" s="208"/>
      <c r="AF1476" s="208"/>
      <c r="AG1476" s="208"/>
      <c r="AH1476" s="208"/>
      <c r="AI1476" s="208"/>
      <c r="AJ1476" s="208"/>
      <c r="AK1476" s="208"/>
      <c r="AL1476" s="208"/>
      <c r="AM1476" s="208"/>
      <c r="AN1476" s="208"/>
      <c r="AO1476" s="208"/>
      <c r="AP1476" s="208"/>
      <c r="AQ1476" s="208"/>
      <c r="AR1476" s="208"/>
      <c r="AS1476" s="208"/>
      <c r="AT1476" s="208"/>
      <c r="AU1476" s="208"/>
      <c r="AV1476" s="208"/>
      <c r="AW1476" s="208"/>
    </row>
    <row r="1477" spans="1:49" s="207" customFormat="1" x14ac:dyDescent="0.25">
      <c r="A1477" s="47"/>
      <c r="B1477" s="47"/>
      <c r="C1477" s="47"/>
      <c r="D1477" s="208"/>
      <c r="E1477" s="220"/>
      <c r="F1477" s="220"/>
      <c r="G1477" s="220"/>
      <c r="H1477" s="220"/>
      <c r="I1477" s="220"/>
      <c r="J1477" s="220"/>
      <c r="K1477" s="220"/>
      <c r="M1477" s="208"/>
      <c r="N1477" s="208"/>
      <c r="O1477" s="208"/>
      <c r="P1477" s="208"/>
      <c r="Q1477" s="208"/>
      <c r="R1477" s="208"/>
      <c r="S1477" s="208"/>
      <c r="T1477" s="208"/>
      <c r="U1477" s="208"/>
      <c r="V1477" s="208"/>
      <c r="W1477" s="208"/>
      <c r="X1477" s="208"/>
      <c r="Y1477" s="208"/>
      <c r="Z1477" s="208"/>
      <c r="AA1477" s="208"/>
      <c r="AB1477" s="208"/>
      <c r="AC1477" s="208"/>
      <c r="AD1477" s="208"/>
      <c r="AE1477" s="208"/>
      <c r="AF1477" s="208"/>
      <c r="AG1477" s="208"/>
      <c r="AH1477" s="208"/>
      <c r="AI1477" s="208"/>
      <c r="AJ1477" s="208"/>
      <c r="AK1477" s="208"/>
      <c r="AL1477" s="208"/>
      <c r="AM1477" s="208"/>
      <c r="AN1477" s="208"/>
      <c r="AO1477" s="208"/>
      <c r="AP1477" s="208"/>
      <c r="AQ1477" s="208"/>
      <c r="AR1477" s="208"/>
      <c r="AS1477" s="208"/>
      <c r="AT1477" s="208"/>
      <c r="AU1477" s="208"/>
      <c r="AV1477" s="208"/>
      <c r="AW1477" s="208"/>
    </row>
    <row r="1478" spans="1:49" s="207" customFormat="1" x14ac:dyDescent="0.25">
      <c r="A1478" s="47"/>
      <c r="B1478" s="47"/>
      <c r="C1478" s="47"/>
      <c r="D1478" s="208"/>
      <c r="E1478" s="220"/>
      <c r="F1478" s="220"/>
      <c r="G1478" s="220"/>
      <c r="H1478" s="220"/>
      <c r="I1478" s="220"/>
      <c r="J1478" s="220"/>
      <c r="K1478" s="220"/>
      <c r="M1478" s="208"/>
      <c r="N1478" s="208"/>
      <c r="O1478" s="208"/>
      <c r="P1478" s="208"/>
      <c r="Q1478" s="208"/>
      <c r="R1478" s="208"/>
      <c r="S1478" s="208"/>
      <c r="T1478" s="208"/>
      <c r="U1478" s="208"/>
      <c r="V1478" s="208"/>
      <c r="W1478" s="208"/>
      <c r="X1478" s="208"/>
      <c r="Y1478" s="208"/>
      <c r="Z1478" s="208"/>
      <c r="AA1478" s="208"/>
      <c r="AB1478" s="208"/>
      <c r="AC1478" s="208"/>
      <c r="AD1478" s="208"/>
      <c r="AE1478" s="208"/>
      <c r="AF1478" s="208"/>
      <c r="AG1478" s="208"/>
      <c r="AH1478" s="208"/>
      <c r="AI1478" s="208"/>
      <c r="AJ1478" s="208"/>
      <c r="AK1478" s="208"/>
      <c r="AL1478" s="208"/>
      <c r="AM1478" s="208"/>
      <c r="AN1478" s="208"/>
      <c r="AO1478" s="208"/>
      <c r="AP1478" s="208"/>
      <c r="AQ1478" s="208"/>
      <c r="AR1478" s="208"/>
      <c r="AS1478" s="208"/>
      <c r="AT1478" s="208"/>
      <c r="AU1478" s="208"/>
      <c r="AV1478" s="208"/>
      <c r="AW1478" s="208"/>
    </row>
    <row r="1479" spans="1:49" s="207" customFormat="1" x14ac:dyDescent="0.25">
      <c r="A1479" s="47"/>
      <c r="B1479" s="47"/>
      <c r="C1479" s="47"/>
      <c r="D1479" s="208"/>
      <c r="E1479" s="220"/>
      <c r="F1479" s="220"/>
      <c r="G1479" s="220"/>
      <c r="H1479" s="220"/>
      <c r="I1479" s="220"/>
      <c r="J1479" s="220"/>
      <c r="K1479" s="220"/>
      <c r="M1479" s="208"/>
      <c r="N1479" s="208"/>
      <c r="O1479" s="208"/>
      <c r="P1479" s="208"/>
      <c r="Q1479" s="208"/>
      <c r="R1479" s="208"/>
      <c r="S1479" s="208"/>
      <c r="T1479" s="208"/>
      <c r="U1479" s="208"/>
      <c r="V1479" s="208"/>
      <c r="W1479" s="208"/>
      <c r="X1479" s="208"/>
      <c r="Y1479" s="208"/>
      <c r="Z1479" s="208"/>
      <c r="AA1479" s="208"/>
      <c r="AB1479" s="208"/>
      <c r="AC1479" s="208"/>
      <c r="AD1479" s="208"/>
      <c r="AE1479" s="208"/>
      <c r="AF1479" s="208"/>
      <c r="AG1479" s="208"/>
      <c r="AH1479" s="208"/>
      <c r="AI1479" s="208"/>
      <c r="AJ1479" s="208"/>
      <c r="AK1479" s="208"/>
      <c r="AL1479" s="208"/>
      <c r="AM1479" s="208"/>
      <c r="AN1479" s="208"/>
      <c r="AO1479" s="208"/>
      <c r="AP1479" s="208"/>
      <c r="AQ1479" s="208"/>
      <c r="AR1479" s="208"/>
      <c r="AS1479" s="208"/>
      <c r="AT1479" s="208"/>
      <c r="AU1479" s="208"/>
      <c r="AV1479" s="208"/>
      <c r="AW1479" s="208"/>
    </row>
    <row r="1480" spans="1:49" s="207" customFormat="1" x14ac:dyDescent="0.25">
      <c r="A1480" s="47"/>
      <c r="B1480" s="47"/>
      <c r="C1480" s="47"/>
      <c r="D1480" s="208"/>
      <c r="E1480" s="220"/>
      <c r="F1480" s="220"/>
      <c r="G1480" s="220"/>
      <c r="H1480" s="220"/>
      <c r="I1480" s="220"/>
      <c r="J1480" s="220"/>
      <c r="K1480" s="220"/>
      <c r="M1480" s="208"/>
      <c r="N1480" s="208"/>
      <c r="O1480" s="208"/>
      <c r="P1480" s="208"/>
      <c r="Q1480" s="208"/>
      <c r="R1480" s="208"/>
      <c r="S1480" s="208"/>
      <c r="T1480" s="208"/>
      <c r="U1480" s="208"/>
      <c r="V1480" s="208"/>
      <c r="W1480" s="208"/>
      <c r="X1480" s="208"/>
      <c r="Y1480" s="208"/>
      <c r="Z1480" s="208"/>
      <c r="AA1480" s="208"/>
      <c r="AB1480" s="208"/>
      <c r="AC1480" s="208"/>
      <c r="AD1480" s="208"/>
      <c r="AE1480" s="208"/>
      <c r="AF1480" s="208"/>
      <c r="AG1480" s="208"/>
      <c r="AH1480" s="208"/>
      <c r="AI1480" s="208"/>
      <c r="AJ1480" s="208"/>
      <c r="AK1480" s="208"/>
      <c r="AL1480" s="208"/>
      <c r="AM1480" s="208"/>
      <c r="AN1480" s="208"/>
      <c r="AO1480" s="208"/>
      <c r="AP1480" s="208"/>
      <c r="AQ1480" s="208"/>
      <c r="AR1480" s="208"/>
      <c r="AS1480" s="208"/>
      <c r="AT1480" s="208"/>
      <c r="AU1480" s="208"/>
      <c r="AV1480" s="208"/>
      <c r="AW1480" s="208"/>
    </row>
    <row r="1481" spans="1:49" s="207" customFormat="1" x14ac:dyDescent="0.25">
      <c r="A1481" s="47"/>
      <c r="B1481" s="47"/>
      <c r="C1481" s="47"/>
      <c r="D1481" s="208"/>
      <c r="E1481" s="220"/>
      <c r="F1481" s="220"/>
      <c r="G1481" s="220"/>
      <c r="H1481" s="220"/>
      <c r="I1481" s="220"/>
      <c r="J1481" s="220"/>
      <c r="K1481" s="220"/>
      <c r="M1481" s="208"/>
      <c r="N1481" s="208"/>
      <c r="O1481" s="208"/>
      <c r="P1481" s="208"/>
      <c r="Q1481" s="208"/>
      <c r="R1481" s="208"/>
      <c r="S1481" s="208"/>
      <c r="T1481" s="208"/>
      <c r="U1481" s="208"/>
      <c r="V1481" s="208"/>
      <c r="W1481" s="208"/>
      <c r="X1481" s="208"/>
      <c r="Y1481" s="208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</row>
    <row r="1482" spans="1:49" s="207" customFormat="1" x14ac:dyDescent="0.25">
      <c r="A1482" s="47"/>
      <c r="B1482" s="47"/>
      <c r="C1482" s="47"/>
      <c r="D1482" s="208"/>
      <c r="E1482" s="220"/>
      <c r="F1482" s="220"/>
      <c r="G1482" s="220"/>
      <c r="H1482" s="220"/>
      <c r="I1482" s="220"/>
      <c r="J1482" s="220"/>
      <c r="K1482" s="220"/>
      <c r="M1482" s="208"/>
      <c r="N1482" s="208"/>
      <c r="O1482" s="208"/>
      <c r="P1482" s="208"/>
      <c r="Q1482" s="208"/>
      <c r="R1482" s="208"/>
      <c r="S1482" s="208"/>
      <c r="T1482" s="208"/>
      <c r="U1482" s="208"/>
      <c r="V1482" s="208"/>
      <c r="W1482" s="208"/>
      <c r="X1482" s="208"/>
      <c r="Y1482" s="208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</row>
    <row r="1483" spans="1:49" s="207" customFormat="1" x14ac:dyDescent="0.25">
      <c r="A1483" s="47"/>
      <c r="B1483" s="47"/>
      <c r="C1483" s="47"/>
      <c r="D1483" s="208"/>
      <c r="E1483" s="220"/>
      <c r="F1483" s="220"/>
      <c r="G1483" s="220"/>
      <c r="H1483" s="220"/>
      <c r="I1483" s="220"/>
      <c r="J1483" s="220"/>
      <c r="K1483" s="220"/>
      <c r="M1483" s="208"/>
      <c r="N1483" s="208"/>
      <c r="O1483" s="208"/>
      <c r="P1483" s="208"/>
      <c r="Q1483" s="208"/>
      <c r="R1483" s="208"/>
      <c r="S1483" s="208"/>
      <c r="T1483" s="208"/>
      <c r="U1483" s="208"/>
      <c r="V1483" s="208"/>
      <c r="W1483" s="208"/>
      <c r="X1483" s="208"/>
      <c r="Y1483" s="208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</row>
    <row r="1484" spans="1:49" s="207" customFormat="1" x14ac:dyDescent="0.25">
      <c r="A1484" s="47"/>
      <c r="B1484" s="47"/>
      <c r="C1484" s="47"/>
      <c r="D1484" s="208"/>
      <c r="E1484" s="220"/>
      <c r="F1484" s="220"/>
      <c r="G1484" s="220"/>
      <c r="H1484" s="220"/>
      <c r="I1484" s="220"/>
      <c r="J1484" s="220"/>
      <c r="K1484" s="220"/>
      <c r="M1484" s="208"/>
      <c r="N1484" s="208"/>
      <c r="O1484" s="208"/>
      <c r="P1484" s="208"/>
      <c r="Q1484" s="208"/>
      <c r="R1484" s="208"/>
      <c r="S1484" s="208"/>
      <c r="T1484" s="208"/>
      <c r="U1484" s="208"/>
      <c r="V1484" s="208"/>
      <c r="W1484" s="208"/>
      <c r="X1484" s="208"/>
      <c r="Y1484" s="208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</row>
    <row r="1485" spans="1:49" s="207" customFormat="1" x14ac:dyDescent="0.25">
      <c r="A1485" s="47"/>
      <c r="B1485" s="47"/>
      <c r="C1485" s="47"/>
      <c r="D1485" s="208"/>
      <c r="E1485" s="220"/>
      <c r="F1485" s="220"/>
      <c r="G1485" s="220"/>
      <c r="H1485" s="220"/>
      <c r="I1485" s="220"/>
      <c r="J1485" s="220"/>
      <c r="K1485" s="220"/>
      <c r="M1485" s="208"/>
      <c r="N1485" s="208"/>
      <c r="O1485" s="208"/>
      <c r="P1485" s="208"/>
      <c r="Q1485" s="208"/>
      <c r="R1485" s="208"/>
      <c r="S1485" s="208"/>
      <c r="T1485" s="208"/>
      <c r="U1485" s="208"/>
      <c r="V1485" s="208"/>
      <c r="W1485" s="208"/>
      <c r="X1485" s="208"/>
      <c r="Y1485" s="208"/>
      <c r="Z1485" s="208"/>
      <c r="AA1485" s="208"/>
      <c r="AB1485" s="208"/>
      <c r="AC1485" s="208"/>
      <c r="AD1485" s="208"/>
      <c r="AE1485" s="208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8"/>
      <c r="AQ1485" s="208"/>
      <c r="AR1485" s="208"/>
      <c r="AS1485" s="208"/>
      <c r="AT1485" s="208"/>
      <c r="AU1485" s="208"/>
      <c r="AV1485" s="208"/>
      <c r="AW1485" s="208"/>
    </row>
    <row r="1486" spans="1:49" s="207" customFormat="1" x14ac:dyDescent="0.25">
      <c r="A1486" s="47"/>
      <c r="B1486" s="47"/>
      <c r="C1486" s="47"/>
      <c r="D1486" s="208"/>
      <c r="E1486" s="220"/>
      <c r="F1486" s="220"/>
      <c r="G1486" s="220"/>
      <c r="H1486" s="220"/>
      <c r="I1486" s="220"/>
      <c r="J1486" s="220"/>
      <c r="K1486" s="220"/>
      <c r="M1486" s="208"/>
      <c r="N1486" s="208"/>
      <c r="O1486" s="208"/>
      <c r="P1486" s="208"/>
      <c r="Q1486" s="208"/>
      <c r="R1486" s="208"/>
      <c r="S1486" s="208"/>
      <c r="T1486" s="208"/>
      <c r="U1486" s="208"/>
      <c r="V1486" s="208"/>
      <c r="W1486" s="208"/>
      <c r="X1486" s="208"/>
      <c r="Y1486" s="208"/>
      <c r="Z1486" s="208"/>
      <c r="AA1486" s="208"/>
      <c r="AB1486" s="208"/>
      <c r="AC1486" s="208"/>
      <c r="AD1486" s="208"/>
      <c r="AE1486" s="208"/>
      <c r="AF1486" s="208"/>
      <c r="AG1486" s="208"/>
      <c r="AH1486" s="208"/>
      <c r="AI1486" s="208"/>
      <c r="AJ1486" s="208"/>
      <c r="AK1486" s="208"/>
      <c r="AL1486" s="208"/>
      <c r="AM1486" s="208"/>
      <c r="AN1486" s="208"/>
      <c r="AO1486" s="208"/>
      <c r="AP1486" s="208"/>
      <c r="AQ1486" s="208"/>
      <c r="AR1486" s="208"/>
      <c r="AS1486" s="208"/>
      <c r="AT1486" s="208"/>
      <c r="AU1486" s="208"/>
      <c r="AV1486" s="208"/>
      <c r="AW1486" s="208"/>
    </row>
    <row r="1487" spans="1:49" s="207" customFormat="1" x14ac:dyDescent="0.25">
      <c r="A1487" s="47"/>
      <c r="B1487" s="47"/>
      <c r="C1487" s="47"/>
      <c r="D1487" s="208"/>
      <c r="E1487" s="220"/>
      <c r="F1487" s="220"/>
      <c r="G1487" s="220"/>
      <c r="H1487" s="220"/>
      <c r="I1487" s="220"/>
      <c r="J1487" s="220"/>
      <c r="K1487" s="220"/>
      <c r="M1487" s="208"/>
      <c r="N1487" s="208"/>
      <c r="O1487" s="208"/>
      <c r="P1487" s="208"/>
      <c r="Q1487" s="208"/>
      <c r="R1487" s="208"/>
      <c r="S1487" s="208"/>
      <c r="T1487" s="208"/>
      <c r="U1487" s="208"/>
      <c r="V1487" s="208"/>
      <c r="W1487" s="208"/>
      <c r="X1487" s="208"/>
      <c r="Y1487" s="208"/>
      <c r="Z1487" s="208"/>
      <c r="AA1487" s="208"/>
      <c r="AB1487" s="208"/>
      <c r="AC1487" s="208"/>
      <c r="AD1487" s="208"/>
      <c r="AE1487" s="208"/>
      <c r="AF1487" s="208"/>
      <c r="AG1487" s="208"/>
      <c r="AH1487" s="208"/>
      <c r="AI1487" s="208"/>
      <c r="AJ1487" s="208"/>
      <c r="AK1487" s="208"/>
      <c r="AL1487" s="208"/>
      <c r="AM1487" s="208"/>
      <c r="AN1487" s="208"/>
      <c r="AO1487" s="208"/>
      <c r="AP1487" s="208"/>
      <c r="AQ1487" s="208"/>
      <c r="AR1487" s="208"/>
      <c r="AS1487" s="208"/>
      <c r="AT1487" s="208"/>
      <c r="AU1487" s="208"/>
      <c r="AV1487" s="208"/>
      <c r="AW1487" s="208"/>
    </row>
    <row r="1488" spans="1:49" s="207" customFormat="1" x14ac:dyDescent="0.25">
      <c r="A1488" s="47"/>
      <c r="B1488" s="47"/>
      <c r="C1488" s="47"/>
      <c r="D1488" s="208"/>
      <c r="E1488" s="220"/>
      <c r="F1488" s="220"/>
      <c r="G1488" s="220"/>
      <c r="H1488" s="220"/>
      <c r="I1488" s="220"/>
      <c r="J1488" s="220"/>
      <c r="K1488" s="220"/>
      <c r="M1488" s="208"/>
      <c r="N1488" s="208"/>
      <c r="O1488" s="208"/>
      <c r="P1488" s="208"/>
      <c r="Q1488" s="208"/>
      <c r="R1488" s="208"/>
      <c r="S1488" s="208"/>
      <c r="T1488" s="208"/>
      <c r="U1488" s="208"/>
      <c r="V1488" s="208"/>
      <c r="W1488" s="208"/>
      <c r="X1488" s="208"/>
      <c r="Y1488" s="208"/>
      <c r="Z1488" s="208"/>
      <c r="AA1488" s="208"/>
      <c r="AB1488" s="208"/>
      <c r="AC1488" s="208"/>
      <c r="AD1488" s="208"/>
      <c r="AE1488" s="208"/>
      <c r="AF1488" s="208"/>
      <c r="AG1488" s="208"/>
      <c r="AH1488" s="208"/>
      <c r="AI1488" s="208"/>
      <c r="AJ1488" s="208"/>
      <c r="AK1488" s="208"/>
      <c r="AL1488" s="208"/>
      <c r="AM1488" s="208"/>
      <c r="AN1488" s="208"/>
      <c r="AO1488" s="208"/>
      <c r="AP1488" s="208"/>
      <c r="AQ1488" s="208"/>
      <c r="AR1488" s="208"/>
      <c r="AS1488" s="208"/>
      <c r="AT1488" s="208"/>
      <c r="AU1488" s="208"/>
      <c r="AV1488" s="208"/>
      <c r="AW1488" s="208"/>
    </row>
    <row r="1489" spans="1:49" s="207" customFormat="1" x14ac:dyDescent="0.25">
      <c r="A1489" s="47"/>
      <c r="B1489" s="47"/>
      <c r="C1489" s="47"/>
      <c r="D1489" s="208"/>
      <c r="E1489" s="220"/>
      <c r="F1489" s="220"/>
      <c r="G1489" s="220"/>
      <c r="H1489" s="220"/>
      <c r="I1489" s="220"/>
      <c r="J1489" s="220"/>
      <c r="K1489" s="220"/>
      <c r="M1489" s="208"/>
      <c r="N1489" s="208"/>
      <c r="O1489" s="208"/>
      <c r="P1489" s="208"/>
      <c r="Q1489" s="208"/>
      <c r="R1489" s="208"/>
      <c r="S1489" s="208"/>
      <c r="T1489" s="208"/>
      <c r="U1489" s="208"/>
      <c r="V1489" s="208"/>
      <c r="W1489" s="208"/>
      <c r="X1489" s="208"/>
      <c r="Y1489" s="208"/>
      <c r="Z1489" s="208"/>
      <c r="AA1489" s="208"/>
      <c r="AB1489" s="208"/>
      <c r="AC1489" s="208"/>
      <c r="AD1489" s="208"/>
      <c r="AE1489" s="208"/>
      <c r="AF1489" s="208"/>
      <c r="AG1489" s="208"/>
      <c r="AH1489" s="208"/>
      <c r="AI1489" s="208"/>
      <c r="AJ1489" s="208"/>
      <c r="AK1489" s="208"/>
      <c r="AL1489" s="208"/>
      <c r="AM1489" s="208"/>
      <c r="AN1489" s="208"/>
      <c r="AO1489" s="208"/>
      <c r="AP1489" s="208"/>
      <c r="AQ1489" s="208"/>
      <c r="AR1489" s="208"/>
      <c r="AS1489" s="208"/>
      <c r="AT1489" s="208"/>
      <c r="AU1489" s="208"/>
      <c r="AV1489" s="208"/>
      <c r="AW1489" s="208"/>
    </row>
    <row r="1490" spans="1:49" s="207" customFormat="1" x14ac:dyDescent="0.25">
      <c r="A1490" s="47"/>
      <c r="B1490" s="47"/>
      <c r="C1490" s="47"/>
      <c r="D1490" s="208"/>
      <c r="E1490" s="220"/>
      <c r="F1490" s="220"/>
      <c r="G1490" s="220"/>
      <c r="H1490" s="220"/>
      <c r="I1490" s="220"/>
      <c r="J1490" s="220"/>
      <c r="K1490" s="220"/>
      <c r="M1490" s="208"/>
      <c r="N1490" s="208"/>
      <c r="O1490" s="208"/>
      <c r="P1490" s="208"/>
      <c r="Q1490" s="208"/>
      <c r="R1490" s="208"/>
      <c r="S1490" s="208"/>
      <c r="T1490" s="208"/>
      <c r="U1490" s="208"/>
      <c r="V1490" s="208"/>
      <c r="W1490" s="208"/>
      <c r="X1490" s="208"/>
      <c r="Y1490" s="208"/>
      <c r="Z1490" s="208"/>
      <c r="AA1490" s="208"/>
      <c r="AB1490" s="208"/>
      <c r="AC1490" s="208"/>
      <c r="AD1490" s="208"/>
      <c r="AE1490" s="208"/>
      <c r="AF1490" s="208"/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8"/>
      <c r="AQ1490" s="208"/>
      <c r="AR1490" s="208"/>
      <c r="AS1490" s="208"/>
      <c r="AT1490" s="208"/>
      <c r="AU1490" s="208"/>
      <c r="AV1490" s="208"/>
      <c r="AW1490" s="208"/>
    </row>
    <row r="1491" spans="1:49" s="207" customFormat="1" x14ac:dyDescent="0.25">
      <c r="A1491" s="47"/>
      <c r="B1491" s="47"/>
      <c r="C1491" s="47"/>
      <c r="D1491" s="208"/>
      <c r="E1491" s="220"/>
      <c r="F1491" s="220"/>
      <c r="G1491" s="220"/>
      <c r="H1491" s="220"/>
      <c r="I1491" s="220"/>
      <c r="J1491" s="220"/>
      <c r="K1491" s="220"/>
      <c r="M1491" s="208"/>
      <c r="N1491" s="208"/>
      <c r="O1491" s="208"/>
      <c r="P1491" s="208"/>
      <c r="Q1491" s="208"/>
      <c r="R1491" s="208"/>
      <c r="S1491" s="208"/>
      <c r="T1491" s="208"/>
      <c r="U1491" s="208"/>
      <c r="V1491" s="208"/>
      <c r="W1491" s="208"/>
      <c r="X1491" s="208"/>
      <c r="Y1491" s="208"/>
      <c r="Z1491" s="208"/>
      <c r="AA1491" s="208"/>
      <c r="AB1491" s="208"/>
      <c r="AC1491" s="208"/>
      <c r="AD1491" s="208"/>
      <c r="AE1491" s="208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8"/>
      <c r="AQ1491" s="208"/>
      <c r="AR1491" s="208"/>
      <c r="AS1491" s="208"/>
      <c r="AT1491" s="208"/>
      <c r="AU1491" s="208"/>
      <c r="AV1491" s="208"/>
      <c r="AW1491" s="208"/>
    </row>
    <row r="1492" spans="1:49" s="207" customFormat="1" x14ac:dyDescent="0.25">
      <c r="A1492" s="47"/>
      <c r="B1492" s="47"/>
      <c r="C1492" s="47"/>
      <c r="D1492" s="208"/>
      <c r="E1492" s="220"/>
      <c r="F1492" s="220"/>
      <c r="G1492" s="220"/>
      <c r="H1492" s="220"/>
      <c r="I1492" s="220"/>
      <c r="J1492" s="220"/>
      <c r="K1492" s="220"/>
      <c r="M1492" s="208"/>
      <c r="N1492" s="208"/>
      <c r="O1492" s="208"/>
      <c r="P1492" s="208"/>
      <c r="Q1492" s="208"/>
      <c r="R1492" s="208"/>
      <c r="S1492" s="208"/>
      <c r="T1492" s="208"/>
      <c r="U1492" s="208"/>
      <c r="V1492" s="208"/>
      <c r="W1492" s="208"/>
      <c r="X1492" s="208"/>
      <c r="Y1492" s="208"/>
      <c r="Z1492" s="208"/>
      <c r="AA1492" s="208"/>
      <c r="AB1492" s="208"/>
      <c r="AC1492" s="208"/>
      <c r="AD1492" s="208"/>
      <c r="AE1492" s="208"/>
      <c r="AF1492" s="208"/>
      <c r="AG1492" s="208"/>
      <c r="AH1492" s="208"/>
      <c r="AI1492" s="208"/>
      <c r="AJ1492" s="208"/>
      <c r="AK1492" s="208"/>
      <c r="AL1492" s="208"/>
      <c r="AM1492" s="208"/>
      <c r="AN1492" s="208"/>
      <c r="AO1492" s="208"/>
      <c r="AP1492" s="208"/>
      <c r="AQ1492" s="208"/>
      <c r="AR1492" s="208"/>
      <c r="AS1492" s="208"/>
      <c r="AT1492" s="208"/>
      <c r="AU1492" s="208"/>
      <c r="AV1492" s="208"/>
      <c r="AW1492" s="208"/>
    </row>
    <row r="1493" spans="1:49" s="207" customFormat="1" x14ac:dyDescent="0.25">
      <c r="A1493" s="47"/>
      <c r="B1493" s="47"/>
      <c r="C1493" s="47"/>
      <c r="D1493" s="208"/>
      <c r="E1493" s="220"/>
      <c r="F1493" s="220"/>
      <c r="G1493" s="220"/>
      <c r="H1493" s="220"/>
      <c r="I1493" s="220"/>
      <c r="J1493" s="220"/>
      <c r="K1493" s="220"/>
      <c r="M1493" s="208"/>
      <c r="N1493" s="208"/>
      <c r="O1493" s="208"/>
      <c r="P1493" s="208"/>
      <c r="Q1493" s="208"/>
      <c r="R1493" s="208"/>
      <c r="S1493" s="208"/>
      <c r="T1493" s="208"/>
      <c r="U1493" s="208"/>
      <c r="V1493" s="208"/>
      <c r="W1493" s="208"/>
      <c r="X1493" s="208"/>
      <c r="Y1493" s="208"/>
      <c r="Z1493" s="208"/>
      <c r="AA1493" s="208"/>
      <c r="AB1493" s="208"/>
      <c r="AC1493" s="208"/>
      <c r="AD1493" s="208"/>
      <c r="AE1493" s="208"/>
      <c r="AF1493" s="208"/>
      <c r="AG1493" s="208"/>
      <c r="AH1493" s="208"/>
      <c r="AI1493" s="208"/>
      <c r="AJ1493" s="208"/>
      <c r="AK1493" s="208"/>
      <c r="AL1493" s="208"/>
      <c r="AM1493" s="208"/>
      <c r="AN1493" s="208"/>
      <c r="AO1493" s="208"/>
      <c r="AP1493" s="208"/>
      <c r="AQ1493" s="208"/>
      <c r="AR1493" s="208"/>
      <c r="AS1493" s="208"/>
      <c r="AT1493" s="208"/>
      <c r="AU1493" s="208"/>
      <c r="AV1493" s="208"/>
      <c r="AW1493" s="208"/>
    </row>
    <row r="1494" spans="1:49" s="207" customFormat="1" x14ac:dyDescent="0.25">
      <c r="A1494" s="47"/>
      <c r="B1494" s="47"/>
      <c r="C1494" s="47"/>
      <c r="D1494" s="208"/>
      <c r="E1494" s="220"/>
      <c r="F1494" s="220"/>
      <c r="G1494" s="220"/>
      <c r="H1494" s="220"/>
      <c r="I1494" s="220"/>
      <c r="J1494" s="220"/>
      <c r="K1494" s="220"/>
      <c r="M1494" s="208"/>
      <c r="N1494" s="208"/>
      <c r="O1494" s="208"/>
      <c r="P1494" s="208"/>
      <c r="Q1494" s="208"/>
      <c r="R1494" s="208"/>
      <c r="S1494" s="208"/>
      <c r="T1494" s="208"/>
      <c r="U1494" s="208"/>
      <c r="V1494" s="208"/>
      <c r="W1494" s="208"/>
      <c r="X1494" s="208"/>
      <c r="Y1494" s="208"/>
      <c r="Z1494" s="208"/>
      <c r="AA1494" s="208"/>
      <c r="AB1494" s="208"/>
      <c r="AC1494" s="208"/>
      <c r="AD1494" s="208"/>
      <c r="AE1494" s="208"/>
      <c r="AF1494" s="208"/>
      <c r="AG1494" s="208"/>
      <c r="AH1494" s="208"/>
      <c r="AI1494" s="208"/>
      <c r="AJ1494" s="208"/>
      <c r="AK1494" s="208"/>
      <c r="AL1494" s="208"/>
      <c r="AM1494" s="208"/>
      <c r="AN1494" s="208"/>
      <c r="AO1494" s="208"/>
      <c r="AP1494" s="208"/>
      <c r="AQ1494" s="208"/>
      <c r="AR1494" s="208"/>
      <c r="AS1494" s="208"/>
      <c r="AT1494" s="208"/>
      <c r="AU1494" s="208"/>
      <c r="AV1494" s="208"/>
      <c r="AW1494" s="208"/>
    </row>
    <row r="1495" spans="1:49" s="207" customFormat="1" x14ac:dyDescent="0.25">
      <c r="A1495" s="47"/>
      <c r="B1495" s="47"/>
      <c r="C1495" s="47"/>
      <c r="D1495" s="208"/>
      <c r="E1495" s="220"/>
      <c r="F1495" s="220"/>
      <c r="G1495" s="220"/>
      <c r="H1495" s="220"/>
      <c r="I1495" s="220"/>
      <c r="J1495" s="220"/>
      <c r="K1495" s="220"/>
      <c r="M1495" s="208"/>
      <c r="N1495" s="208"/>
      <c r="O1495" s="208"/>
      <c r="P1495" s="208"/>
      <c r="Q1495" s="208"/>
      <c r="R1495" s="208"/>
      <c r="S1495" s="208"/>
      <c r="T1495" s="208"/>
      <c r="U1495" s="208"/>
      <c r="V1495" s="208"/>
      <c r="W1495" s="208"/>
      <c r="X1495" s="208"/>
      <c r="Y1495" s="208"/>
      <c r="Z1495" s="208"/>
      <c r="AA1495" s="208"/>
      <c r="AB1495" s="208"/>
      <c r="AC1495" s="208"/>
      <c r="AD1495" s="208"/>
      <c r="AE1495" s="208"/>
      <c r="AF1495" s="208"/>
      <c r="AG1495" s="208"/>
      <c r="AH1495" s="208"/>
      <c r="AI1495" s="208"/>
      <c r="AJ1495" s="208"/>
      <c r="AK1495" s="208"/>
      <c r="AL1495" s="208"/>
      <c r="AM1495" s="208"/>
      <c r="AN1495" s="208"/>
      <c r="AO1495" s="208"/>
      <c r="AP1495" s="208"/>
      <c r="AQ1495" s="208"/>
      <c r="AR1495" s="208"/>
      <c r="AS1495" s="208"/>
      <c r="AT1495" s="208"/>
      <c r="AU1495" s="208"/>
      <c r="AV1495" s="208"/>
      <c r="AW1495" s="208"/>
    </row>
    <row r="1496" spans="1:49" s="207" customFormat="1" x14ac:dyDescent="0.25">
      <c r="A1496" s="47"/>
      <c r="B1496" s="47"/>
      <c r="C1496" s="47"/>
      <c r="D1496" s="208"/>
      <c r="E1496" s="220"/>
      <c r="F1496" s="220"/>
      <c r="G1496" s="220"/>
      <c r="H1496" s="220"/>
      <c r="I1496" s="220"/>
      <c r="J1496" s="220"/>
      <c r="K1496" s="220"/>
      <c r="M1496" s="208"/>
      <c r="N1496" s="208"/>
      <c r="O1496" s="208"/>
      <c r="P1496" s="208"/>
      <c r="Q1496" s="208"/>
      <c r="R1496" s="208"/>
      <c r="S1496" s="208"/>
      <c r="T1496" s="208"/>
      <c r="U1496" s="208"/>
      <c r="V1496" s="208"/>
      <c r="W1496" s="208"/>
      <c r="X1496" s="208"/>
      <c r="Y1496" s="208"/>
      <c r="Z1496" s="208"/>
      <c r="AA1496" s="208"/>
      <c r="AB1496" s="208"/>
      <c r="AC1496" s="208"/>
      <c r="AD1496" s="208"/>
      <c r="AE1496" s="208"/>
      <c r="AF1496" s="208"/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8"/>
      <c r="AQ1496" s="208"/>
      <c r="AR1496" s="208"/>
      <c r="AS1496" s="208"/>
      <c r="AT1496" s="208"/>
      <c r="AU1496" s="208"/>
      <c r="AV1496" s="208"/>
      <c r="AW1496" s="208"/>
    </row>
    <row r="1497" spans="1:49" s="207" customFormat="1" x14ac:dyDescent="0.25">
      <c r="A1497" s="47"/>
      <c r="B1497" s="47"/>
      <c r="C1497" s="47"/>
      <c r="D1497" s="208"/>
      <c r="E1497" s="220"/>
      <c r="F1497" s="220"/>
      <c r="G1497" s="220"/>
      <c r="H1497" s="220"/>
      <c r="I1497" s="220"/>
      <c r="J1497" s="220"/>
      <c r="K1497" s="220"/>
      <c r="M1497" s="208"/>
      <c r="N1497" s="208"/>
      <c r="O1497" s="208"/>
      <c r="P1497" s="208"/>
      <c r="Q1497" s="208"/>
      <c r="R1497" s="208"/>
      <c r="S1497" s="208"/>
      <c r="T1497" s="208"/>
      <c r="U1497" s="208"/>
      <c r="V1497" s="208"/>
      <c r="W1497" s="208"/>
      <c r="X1497" s="208"/>
      <c r="Y1497" s="208"/>
      <c r="Z1497" s="208"/>
      <c r="AA1497" s="208"/>
      <c r="AB1497" s="208"/>
      <c r="AC1497" s="208"/>
      <c r="AD1497" s="208"/>
      <c r="AE1497" s="208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8"/>
      <c r="AQ1497" s="208"/>
      <c r="AR1497" s="208"/>
      <c r="AS1497" s="208"/>
      <c r="AT1497" s="208"/>
      <c r="AU1497" s="208"/>
      <c r="AV1497" s="208"/>
      <c r="AW1497" s="208"/>
    </row>
    <row r="1498" spans="1:49" s="207" customFormat="1" x14ac:dyDescent="0.25">
      <c r="A1498" s="47"/>
      <c r="B1498" s="47"/>
      <c r="C1498" s="47"/>
      <c r="D1498" s="208"/>
      <c r="E1498" s="220"/>
      <c r="F1498" s="220"/>
      <c r="G1498" s="220"/>
      <c r="H1498" s="220"/>
      <c r="I1498" s="220"/>
      <c r="J1498" s="220"/>
      <c r="K1498" s="220"/>
      <c r="M1498" s="208"/>
      <c r="N1498" s="208"/>
      <c r="O1498" s="208"/>
      <c r="P1498" s="208"/>
      <c r="Q1498" s="208"/>
      <c r="R1498" s="208"/>
      <c r="S1498" s="208"/>
      <c r="T1498" s="208"/>
      <c r="U1498" s="208"/>
      <c r="V1498" s="208"/>
      <c r="W1498" s="208"/>
      <c r="X1498" s="208"/>
      <c r="Y1498" s="208"/>
      <c r="Z1498" s="208"/>
      <c r="AA1498" s="208"/>
      <c r="AB1498" s="208"/>
      <c r="AC1498" s="208"/>
      <c r="AD1498" s="208"/>
      <c r="AE1498" s="208"/>
      <c r="AF1498" s="208"/>
      <c r="AG1498" s="208"/>
      <c r="AH1498" s="208"/>
      <c r="AI1498" s="208"/>
      <c r="AJ1498" s="208"/>
      <c r="AK1498" s="208"/>
      <c r="AL1498" s="208"/>
      <c r="AM1498" s="208"/>
      <c r="AN1498" s="208"/>
      <c r="AO1498" s="208"/>
      <c r="AP1498" s="208"/>
      <c r="AQ1498" s="208"/>
      <c r="AR1498" s="208"/>
      <c r="AS1498" s="208"/>
      <c r="AT1498" s="208"/>
      <c r="AU1498" s="208"/>
      <c r="AV1498" s="208"/>
      <c r="AW1498" s="208"/>
    </row>
    <row r="1499" spans="1:49" s="207" customFormat="1" x14ac:dyDescent="0.25">
      <c r="A1499" s="47"/>
      <c r="B1499" s="47"/>
      <c r="C1499" s="47"/>
      <c r="D1499" s="208"/>
      <c r="E1499" s="220"/>
      <c r="F1499" s="220"/>
      <c r="G1499" s="220"/>
      <c r="H1499" s="220"/>
      <c r="I1499" s="220"/>
      <c r="J1499" s="220"/>
      <c r="K1499" s="220"/>
      <c r="M1499" s="208"/>
      <c r="N1499" s="208"/>
      <c r="O1499" s="208"/>
      <c r="P1499" s="208"/>
      <c r="Q1499" s="208"/>
      <c r="R1499" s="208"/>
      <c r="S1499" s="208"/>
      <c r="T1499" s="208"/>
      <c r="U1499" s="208"/>
      <c r="V1499" s="208"/>
      <c r="W1499" s="208"/>
      <c r="X1499" s="208"/>
      <c r="Y1499" s="208"/>
      <c r="Z1499" s="208"/>
      <c r="AA1499" s="208"/>
      <c r="AB1499" s="208"/>
      <c r="AC1499" s="208"/>
      <c r="AD1499" s="208"/>
      <c r="AE1499" s="208"/>
      <c r="AF1499" s="208"/>
      <c r="AG1499" s="208"/>
      <c r="AH1499" s="208"/>
      <c r="AI1499" s="208"/>
      <c r="AJ1499" s="208"/>
      <c r="AK1499" s="208"/>
      <c r="AL1499" s="208"/>
      <c r="AM1499" s="208"/>
      <c r="AN1499" s="208"/>
      <c r="AO1499" s="208"/>
      <c r="AP1499" s="208"/>
      <c r="AQ1499" s="208"/>
      <c r="AR1499" s="208"/>
      <c r="AS1499" s="208"/>
      <c r="AT1499" s="208"/>
      <c r="AU1499" s="208"/>
      <c r="AV1499" s="208"/>
      <c r="AW1499" s="208"/>
    </row>
    <row r="1500" spans="1:49" s="207" customFormat="1" x14ac:dyDescent="0.25">
      <c r="A1500" s="47"/>
      <c r="B1500" s="47"/>
      <c r="C1500" s="47"/>
      <c r="D1500" s="208"/>
      <c r="E1500" s="220"/>
      <c r="F1500" s="220"/>
      <c r="G1500" s="220"/>
      <c r="H1500" s="220"/>
      <c r="I1500" s="220"/>
      <c r="J1500" s="220"/>
      <c r="K1500" s="220"/>
      <c r="M1500" s="208"/>
      <c r="N1500" s="208"/>
      <c r="O1500" s="208"/>
      <c r="P1500" s="208"/>
      <c r="Q1500" s="208"/>
      <c r="R1500" s="208"/>
      <c r="S1500" s="208"/>
      <c r="T1500" s="208"/>
      <c r="U1500" s="208"/>
      <c r="V1500" s="208"/>
      <c r="W1500" s="208"/>
      <c r="X1500" s="208"/>
      <c r="Y1500" s="208"/>
      <c r="Z1500" s="208"/>
      <c r="AA1500" s="208"/>
      <c r="AB1500" s="208"/>
      <c r="AC1500" s="208"/>
      <c r="AD1500" s="208"/>
      <c r="AE1500" s="208"/>
      <c r="AF1500" s="208"/>
      <c r="AG1500" s="208"/>
      <c r="AH1500" s="208"/>
      <c r="AI1500" s="208"/>
      <c r="AJ1500" s="208"/>
      <c r="AK1500" s="208"/>
      <c r="AL1500" s="208"/>
      <c r="AM1500" s="208"/>
      <c r="AN1500" s="208"/>
      <c r="AO1500" s="208"/>
      <c r="AP1500" s="208"/>
      <c r="AQ1500" s="208"/>
      <c r="AR1500" s="208"/>
      <c r="AS1500" s="208"/>
      <c r="AT1500" s="208"/>
      <c r="AU1500" s="208"/>
      <c r="AV1500" s="208"/>
      <c r="AW1500" s="208"/>
    </row>
    <row r="1501" spans="1:49" s="207" customFormat="1" x14ac:dyDescent="0.25">
      <c r="A1501" s="47"/>
      <c r="B1501" s="47"/>
      <c r="C1501" s="47"/>
      <c r="D1501" s="208"/>
      <c r="E1501" s="220"/>
      <c r="F1501" s="220"/>
      <c r="G1501" s="220"/>
      <c r="H1501" s="220"/>
      <c r="I1501" s="220"/>
      <c r="J1501" s="220"/>
      <c r="K1501" s="220"/>
      <c r="M1501" s="208"/>
      <c r="N1501" s="208"/>
      <c r="O1501" s="208"/>
      <c r="P1501" s="208"/>
      <c r="Q1501" s="208"/>
      <c r="R1501" s="208"/>
      <c r="S1501" s="208"/>
      <c r="T1501" s="208"/>
      <c r="U1501" s="208"/>
      <c r="V1501" s="208"/>
      <c r="W1501" s="208"/>
      <c r="X1501" s="208"/>
      <c r="Y1501" s="208"/>
      <c r="Z1501" s="208"/>
      <c r="AA1501" s="208"/>
      <c r="AB1501" s="208"/>
      <c r="AC1501" s="208"/>
      <c r="AD1501" s="208"/>
      <c r="AE1501" s="208"/>
      <c r="AF1501" s="208"/>
      <c r="AG1501" s="208"/>
      <c r="AH1501" s="208"/>
      <c r="AI1501" s="208"/>
      <c r="AJ1501" s="208"/>
      <c r="AK1501" s="208"/>
      <c r="AL1501" s="208"/>
      <c r="AM1501" s="208"/>
      <c r="AN1501" s="208"/>
      <c r="AO1501" s="208"/>
      <c r="AP1501" s="208"/>
      <c r="AQ1501" s="208"/>
      <c r="AR1501" s="208"/>
      <c r="AS1501" s="208"/>
      <c r="AT1501" s="208"/>
      <c r="AU1501" s="208"/>
      <c r="AV1501" s="208"/>
      <c r="AW1501" s="208"/>
    </row>
  </sheetData>
  <sheetProtection password="CF66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FF"/>
  </sheetPr>
  <dimension ref="A1:BE1502"/>
  <sheetViews>
    <sheetView showGridLines="0" showZeros="0" tabSelected="1" topLeftCell="D1" zoomScale="110" zoomScaleNormal="110" workbookViewId="0">
      <pane ySplit="8" topLeftCell="A9" activePane="bottomLeft" state="frozen"/>
      <selection activeCell="E1" sqref="E1"/>
      <selection pane="bottomLeft" activeCell="I18" sqref="I18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30.140625" style="47" customWidth="1"/>
    <col min="6" max="11" width="16.140625" style="47" customWidth="1"/>
    <col min="12" max="12" width="4.7109375" style="207" customWidth="1"/>
    <col min="13" max="13" width="2.7109375" style="208" customWidth="1"/>
    <col min="14" max="17" width="11.42578125" style="208"/>
    <col min="18" max="35" width="8.28515625" style="208" customWidth="1"/>
    <col min="36" max="49" width="11.42578125" style="208"/>
    <col min="50" max="57" width="11.42578125" style="207"/>
    <col min="58" max="16384" width="11.42578125" style="47"/>
  </cols>
  <sheetData>
    <row r="1" spans="1:57" ht="18.75" x14ac:dyDescent="0.3">
      <c r="E1" s="206" t="s">
        <v>1880</v>
      </c>
      <c r="F1" s="208"/>
      <c r="G1" s="208"/>
      <c r="H1" s="208"/>
      <c r="I1" s="208"/>
      <c r="J1" s="208"/>
      <c r="K1" s="208"/>
    </row>
    <row r="2" spans="1:57" x14ac:dyDescent="0.25">
      <c r="F2" s="208"/>
      <c r="G2" s="208"/>
      <c r="H2" s="617">
        <f>zonas!R4</f>
        <v>3</v>
      </c>
      <c r="I2" s="617">
        <f>zonas!S4</f>
        <v>4</v>
      </c>
      <c r="J2" s="617">
        <f>zonas!T4</f>
        <v>5</v>
      </c>
      <c r="K2" s="617">
        <f>zonas!U4</f>
        <v>6</v>
      </c>
      <c r="L2" s="58"/>
      <c r="M2" s="617"/>
    </row>
    <row r="3" spans="1:57" ht="15.75" x14ac:dyDescent="0.25">
      <c r="E3" s="45" t="s">
        <v>391</v>
      </c>
      <c r="F3" s="208"/>
      <c r="G3" s="208"/>
      <c r="H3" s="213" t="s">
        <v>194</v>
      </c>
      <c r="I3" s="617"/>
      <c r="J3" s="617"/>
      <c r="K3" s="617"/>
      <c r="L3" s="58"/>
      <c r="M3" s="617"/>
    </row>
    <row r="4" spans="1:57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VLOOKUP($E4,zonas!$P$6:$U$14,'indic urbanos'!H$2,FALSE)</f>
        <v>3</v>
      </c>
      <c r="I4" s="30">
        <f>VLOOKUP($E4,zonas!$P$6:$U$14,'indic urbanos'!I$2,FALSE)</f>
        <v>4</v>
      </c>
      <c r="J4" s="30">
        <f>VLOOKUP($E4,zonas!$P$6:$U$14,'indic urbanos'!J$2,FALSE)</f>
        <v>5</v>
      </c>
      <c r="K4" s="30">
        <f>VLOOKUP($E4,zonas!$P$6:$U$14,'indic urbanos'!K$2,FALSE)</f>
        <v>6</v>
      </c>
      <c r="L4" s="61"/>
      <c r="M4" s="30"/>
    </row>
    <row r="5" spans="1:57" x14ac:dyDescent="0.25">
      <c r="E5" s="339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  <c r="L5" s="62"/>
      <c r="M5" s="31"/>
    </row>
    <row r="6" spans="1:57" x14ac:dyDescent="0.25">
      <c r="E6" s="339"/>
      <c r="F6" s="207"/>
      <c r="G6" s="207"/>
      <c r="H6" s="207"/>
      <c r="I6" s="207"/>
      <c r="J6" s="207"/>
      <c r="K6" s="207"/>
    </row>
    <row r="7" spans="1:57" s="208" customFormat="1" ht="31.5" x14ac:dyDescent="0.25">
      <c r="A7" s="47"/>
      <c r="B7" s="47"/>
      <c r="C7" s="47"/>
      <c r="D7" s="214"/>
      <c r="E7" s="483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  <c r="L7" s="325"/>
      <c r="M7" s="330"/>
      <c r="AX7" s="207"/>
      <c r="AY7" s="207"/>
      <c r="AZ7" s="207"/>
      <c r="BA7" s="207"/>
      <c r="BB7" s="207"/>
      <c r="BC7" s="207"/>
      <c r="BD7" s="207"/>
      <c r="BE7" s="207"/>
    </row>
    <row r="8" spans="1:57" s="208" customFormat="1" ht="21" x14ac:dyDescent="0.25">
      <c r="A8" s="47"/>
      <c r="B8" s="47"/>
      <c r="C8" s="47"/>
      <c r="D8" s="214"/>
      <c r="E8" s="616">
        <v>2016</v>
      </c>
      <c r="F8" s="216"/>
      <c r="G8" s="32"/>
      <c r="H8" s="33"/>
      <c r="I8" s="33"/>
      <c r="J8" s="33"/>
      <c r="K8" s="33"/>
      <c r="L8" s="325"/>
      <c r="M8" s="330"/>
      <c r="AX8" s="207"/>
      <c r="AY8" s="207"/>
      <c r="AZ8" s="207"/>
      <c r="BA8" s="207"/>
      <c r="BB8" s="207"/>
      <c r="BC8" s="207"/>
      <c r="BD8" s="207"/>
      <c r="BE8" s="207"/>
    </row>
    <row r="9" spans="1:57" s="208" customFormat="1" ht="15.75" x14ac:dyDescent="0.25">
      <c r="A9" s="47"/>
      <c r="B9" s="47"/>
      <c r="C9" s="47"/>
      <c r="D9" s="214">
        <v>3</v>
      </c>
      <c r="E9" t="s">
        <v>1871</v>
      </c>
      <c r="F9" s="230">
        <f>IFERROR(VLOOKUP(F$5,urb!$C$14:$K$44,'indic urbanos'!$D9,FALSE),"")</f>
        <v>917551</v>
      </c>
      <c r="G9" s="184">
        <f>IFERROR(VLOOKUP(G$5,urb!$C$14:$K$44,'indic urbanos'!$D9,FALSE),"")</f>
        <v>179037</v>
      </c>
      <c r="H9" s="185">
        <f>IFERROR(VLOOKUP(H$5,urb!$C$14:$K$44,'indic urbanos'!$D9,FALSE),"")</f>
        <v>35944</v>
      </c>
      <c r="I9" s="185">
        <f>IFERROR(VLOOKUP(I$5,urb!$C$14:$K$44,'indic urbanos'!$D9,FALSE),"")</f>
        <v>53461</v>
      </c>
      <c r="J9" s="185">
        <f>IFERROR(VLOOKUP(J$5,urb!$C$14:$K$44,'indic urbanos'!$D9,FALSE),"")</f>
        <v>50716.000000000007</v>
      </c>
      <c r="K9" s="185">
        <f>IFERROR(VLOOKUP(K$5,urb!$C$14:$K$44,'indic urbanos'!$D9,FALSE),"")</f>
        <v>38916</v>
      </c>
      <c r="L9" s="325"/>
      <c r="M9" s="330"/>
      <c r="AX9" s="207"/>
      <c r="AY9" s="207"/>
      <c r="AZ9" s="207"/>
      <c r="BA9" s="207"/>
      <c r="BB9" s="207"/>
      <c r="BC9" s="207"/>
      <c r="BD9" s="207"/>
      <c r="BE9" s="207"/>
    </row>
    <row r="10" spans="1:57" s="208" customFormat="1" ht="15.75" x14ac:dyDescent="0.25">
      <c r="A10" s="47"/>
      <c r="B10" s="47"/>
      <c r="C10" s="47"/>
      <c r="D10" s="214"/>
      <c r="E10"/>
      <c r="F10" s="230"/>
      <c r="G10" s="184"/>
      <c r="H10" s="185"/>
      <c r="I10" s="185"/>
      <c r="J10" s="185"/>
      <c r="K10" s="185"/>
      <c r="L10" s="325"/>
      <c r="M10" s="330"/>
      <c r="AX10" s="207"/>
      <c r="AY10" s="207"/>
      <c r="AZ10" s="207"/>
      <c r="BA10" s="207"/>
      <c r="BB10" s="207"/>
      <c r="BC10" s="207"/>
      <c r="BD10" s="207"/>
      <c r="BE10" s="207"/>
    </row>
    <row r="11" spans="1:57" s="208" customFormat="1" ht="15.75" x14ac:dyDescent="0.25">
      <c r="A11" s="47"/>
      <c r="B11" s="47"/>
      <c r="C11" s="47"/>
      <c r="D11" s="214"/>
      <c r="E11" s="631" t="s">
        <v>1882</v>
      </c>
      <c r="F11" s="246"/>
      <c r="G11" s="186"/>
      <c r="H11" s="187"/>
      <c r="I11" s="187"/>
      <c r="J11" s="187"/>
      <c r="K11" s="187"/>
      <c r="L11" s="325"/>
      <c r="M11" s="330"/>
      <c r="AX11" s="207"/>
      <c r="AY11" s="207"/>
      <c r="AZ11" s="207"/>
      <c r="BA11" s="207"/>
      <c r="BB11" s="207"/>
      <c r="BC11" s="207"/>
      <c r="BD11" s="207"/>
      <c r="BE11" s="207"/>
    </row>
    <row r="12" spans="1:57" s="208" customFormat="1" ht="17.25" x14ac:dyDescent="0.25">
      <c r="A12" s="47"/>
      <c r="B12" s="47"/>
      <c r="C12" s="47"/>
      <c r="D12" s="214">
        <v>4</v>
      </c>
      <c r="E12" s="627" t="s">
        <v>1884</v>
      </c>
      <c r="F12" s="628">
        <f>IFERROR(VLOOKUP(F$5,urb!$C$14:$K$44,'indic urbanos'!$D12,FALSE)/1000,"")</f>
        <v>29468.121053498206</v>
      </c>
      <c r="G12" s="629">
        <f>IFERROR(VLOOKUP(G$5,urb!$C$14:$K$44,'indic urbanos'!$D12,FALSE)/1000,"")</f>
        <v>3854.7383392226448</v>
      </c>
      <c r="H12" s="630">
        <f>IFERROR(VLOOKUP(H$5,urb!$C$14:$K$44,'indic urbanos'!$D12,FALSE)/1000,"")</f>
        <v>976.75066494315536</v>
      </c>
      <c r="I12" s="630">
        <f>IFERROR(VLOOKUP(I$5,urb!$C$14:$K$44,'indic urbanos'!$D12,FALSE)/1000,"")</f>
        <v>1575.8876315917666</v>
      </c>
      <c r="J12" s="630">
        <f>IFERROR(VLOOKUP(J$5,urb!$C$14:$K$44,'indic urbanos'!$D12,FALSE)/1000,"")</f>
        <v>697.53252892880425</v>
      </c>
      <c r="K12" s="630">
        <f>IFERROR(VLOOKUP(K$5,urb!$C$14:$K$44,'indic urbanos'!$D12,FALSE)/1000,"")</f>
        <v>604.56751375891861</v>
      </c>
      <c r="L12" s="325"/>
      <c r="M12" s="330"/>
      <c r="AX12" s="207"/>
      <c r="AY12" s="207"/>
      <c r="AZ12" s="207"/>
      <c r="BA12" s="207"/>
      <c r="BB12" s="207"/>
      <c r="BC12" s="207"/>
      <c r="BD12" s="207"/>
      <c r="BE12" s="207"/>
    </row>
    <row r="13" spans="1:57" s="208" customFormat="1" ht="17.25" x14ac:dyDescent="0.25">
      <c r="A13" s="47"/>
      <c r="B13" s="47"/>
      <c r="C13" s="47"/>
      <c r="D13" s="214">
        <v>5</v>
      </c>
      <c r="E13" s="627" t="s">
        <v>1887</v>
      </c>
      <c r="F13" s="628">
        <f>IFERROR(VLOOKUP(F$5,urb!$C$14:$K$44,'indic urbanos'!$D13,FALSE)/1000,"")</f>
        <v>2782.6740782320003</v>
      </c>
      <c r="G13" s="629">
        <f>IFERROR(VLOOKUP(G$5,urb!$C$14:$K$44,'indic urbanos'!$D13,FALSE)/1000,"")</f>
        <v>55.336791097999999</v>
      </c>
      <c r="H13" s="630">
        <f>IFERROR(VLOOKUP(H$5,urb!$C$14:$K$44,'indic urbanos'!$D13,FALSE)/1000,"")</f>
        <v>10.021988063</v>
      </c>
      <c r="I13" s="630">
        <f>IFERROR(VLOOKUP(I$5,urb!$C$14:$K$44,'indic urbanos'!$D13,FALSE)/1000,"")</f>
        <v>29.190876428999999</v>
      </c>
      <c r="J13" s="630">
        <f>IFERROR(VLOOKUP(J$5,urb!$C$14:$K$44,'indic urbanos'!$D13,FALSE)/1000,"")</f>
        <v>11.109024248000001</v>
      </c>
      <c r="K13" s="630">
        <f>IFERROR(VLOOKUP(K$5,urb!$C$14:$K$44,'indic urbanos'!$D13,FALSE)/1000,"")</f>
        <v>5.0149023580000005</v>
      </c>
      <c r="L13" s="325"/>
      <c r="M13" s="330"/>
      <c r="AX13" s="207"/>
      <c r="AY13" s="207"/>
      <c r="AZ13" s="207"/>
      <c r="BA13" s="207"/>
      <c r="BB13" s="207"/>
      <c r="BC13" s="207"/>
      <c r="BD13" s="207"/>
      <c r="BE13" s="207"/>
    </row>
    <row r="14" spans="1:57" s="208" customFormat="1" ht="15.75" x14ac:dyDescent="0.25">
      <c r="A14" s="47"/>
      <c r="B14" s="47"/>
      <c r="C14" s="47"/>
      <c r="D14" s="214">
        <v>6</v>
      </c>
      <c r="E14" s="627" t="s">
        <v>1888</v>
      </c>
      <c r="F14" s="628">
        <f>IFERROR(VLOOKUP(F$5,urb!$C$14:$K$44,'indic urbanos'!$D14,FALSE)/100000,"")</f>
        <v>441.63424032733997</v>
      </c>
      <c r="G14" s="629">
        <f>IFERROR(VLOOKUP(G$5,urb!$C$14:$K$44,'indic urbanos'!$D14,FALSE)/100000,"")</f>
        <v>53.597551417889996</v>
      </c>
      <c r="H14" s="630">
        <f>IFERROR(VLOOKUP(H$5,urb!$C$14:$K$44,'indic urbanos'!$D14,FALSE)/100000,"")</f>
        <v>12.929775940000001</v>
      </c>
      <c r="I14" s="630">
        <f>IFERROR(VLOOKUP(I$5,urb!$C$14:$K$44,'indic urbanos'!$D14,FALSE)/100000,"")</f>
        <v>24.880727179899999</v>
      </c>
      <c r="J14" s="630">
        <f>IFERROR(VLOOKUP(J$5,urb!$C$14:$K$44,'indic urbanos'!$D14,FALSE)/100000,"")</f>
        <v>9.0724958245699998</v>
      </c>
      <c r="K14" s="630">
        <f>IFERROR(VLOOKUP(K$5,urb!$C$14:$K$44,'indic urbanos'!$D14,FALSE)/100000,"")</f>
        <v>6.7145524734200004</v>
      </c>
      <c r="L14" s="325"/>
      <c r="M14" s="330"/>
      <c r="AX14" s="207"/>
      <c r="AY14" s="207"/>
      <c r="AZ14" s="207"/>
      <c r="BA14" s="207"/>
      <c r="BB14" s="207"/>
      <c r="BC14" s="207"/>
      <c r="BD14" s="207"/>
      <c r="BE14" s="207"/>
    </row>
    <row r="15" spans="1:57" s="208" customFormat="1" ht="15.75" x14ac:dyDescent="0.25">
      <c r="A15" s="47"/>
      <c r="B15" s="47"/>
      <c r="C15" s="47"/>
      <c r="D15" s="214"/>
      <c r="E15"/>
      <c r="F15" s="628"/>
      <c r="G15" s="629"/>
      <c r="H15" s="630"/>
      <c r="I15" s="630"/>
      <c r="J15" s="630"/>
      <c r="K15" s="630"/>
      <c r="L15" s="325"/>
      <c r="M15" s="330"/>
      <c r="AX15" s="207"/>
      <c r="AY15" s="207"/>
      <c r="AZ15" s="207"/>
      <c r="BA15" s="207"/>
      <c r="BB15" s="207"/>
      <c r="BC15" s="207"/>
      <c r="BD15" s="207"/>
      <c r="BE15" s="207"/>
    </row>
    <row r="16" spans="1:57" s="208" customFormat="1" ht="17.25" x14ac:dyDescent="0.25">
      <c r="A16" s="47"/>
      <c r="B16" s="47"/>
      <c r="C16" s="47"/>
      <c r="D16" s="214"/>
      <c r="E16" s="631" t="s">
        <v>1881</v>
      </c>
      <c r="F16" s="628"/>
      <c r="G16" s="629"/>
      <c r="H16" s="630"/>
      <c r="I16" s="630"/>
      <c r="J16" s="630"/>
      <c r="K16" s="630"/>
      <c r="L16" s="325"/>
      <c r="M16" s="330"/>
      <c r="AX16" s="207"/>
      <c r="AY16" s="207"/>
      <c r="AZ16" s="207"/>
      <c r="BA16" s="207"/>
      <c r="BB16" s="207"/>
      <c r="BC16" s="207"/>
      <c r="BD16" s="207"/>
      <c r="BE16" s="207"/>
    </row>
    <row r="17" spans="1:57" s="208" customFormat="1" ht="15.75" x14ac:dyDescent="0.25">
      <c r="A17" s="47"/>
      <c r="B17" s="47"/>
      <c r="C17" s="47"/>
      <c r="D17" s="214">
        <v>7</v>
      </c>
      <c r="E17" s="627" t="s">
        <v>1878</v>
      </c>
      <c r="F17" s="628">
        <f>IFERROR(VLOOKUP(F$5,urb!$C$14:$K$44,'indic urbanos'!$D17,FALSE),"")</f>
        <v>32.116057912310275</v>
      </c>
      <c r="G17" s="629">
        <f>IFERROR(VLOOKUP(G$5,urb!$C$14:$K$44,'indic urbanos'!$D17,FALSE),"")</f>
        <v>21.530400639100549</v>
      </c>
      <c r="H17" s="630">
        <f>IFERROR(VLOOKUP(H$5,urb!$C$14:$K$44,'indic urbanos'!$D17,FALSE),"")</f>
        <v>27.174233945669801</v>
      </c>
      <c r="I17" s="630">
        <f>IFERROR(VLOOKUP(I$5,urb!$C$14:$K$44,'indic urbanos'!$D17,FALSE),"")</f>
        <v>29.477331729518092</v>
      </c>
      <c r="J17" s="630">
        <f>IFERROR(VLOOKUP(J$5,urb!$C$14:$K$44,'indic urbanos'!$D17,FALSE),"")</f>
        <v>13.753697628535454</v>
      </c>
      <c r="K17" s="630">
        <f>IFERROR(VLOOKUP(K$5,urb!$C$14:$K$44,'indic urbanos'!$D17,FALSE),"")</f>
        <v>15.535191534559528</v>
      </c>
      <c r="L17" s="325"/>
      <c r="M17" s="330"/>
      <c r="AX17" s="207"/>
      <c r="AY17" s="207"/>
      <c r="AZ17" s="207"/>
      <c r="BA17" s="207"/>
      <c r="BB17" s="207"/>
      <c r="BC17" s="207"/>
      <c r="BD17" s="207"/>
      <c r="BE17" s="207"/>
    </row>
    <row r="18" spans="1:57" s="208" customFormat="1" ht="15.75" x14ac:dyDescent="0.25">
      <c r="A18" s="47"/>
      <c r="B18" s="47"/>
      <c r="C18" s="47"/>
      <c r="D18" s="214">
        <v>8</v>
      </c>
      <c r="E18" s="627" t="s">
        <v>1879</v>
      </c>
      <c r="F18" s="628">
        <f>IFERROR(VLOOKUP(F$5,urb!$C$14:$K$44,'indic urbanos'!$D18,FALSE),"")</f>
        <v>3.0327187025375157</v>
      </c>
      <c r="G18" s="629">
        <f>IFERROR(VLOOKUP(G$5,urb!$C$14:$K$44,'indic urbanos'!$D18,FALSE),"")</f>
        <v>0.30908019626110805</v>
      </c>
      <c r="H18" s="630">
        <f>IFERROR(VLOOKUP(H$5,urb!$C$14:$K$44,'indic urbanos'!$D18,FALSE),"")</f>
        <v>0.27882228085354999</v>
      </c>
      <c r="I18" s="630">
        <f>IFERROR(VLOOKUP(I$5,urb!$C$14:$K$44,'indic urbanos'!$D18,FALSE),"")</f>
        <v>0.54602189313705318</v>
      </c>
      <c r="J18" s="630">
        <f>IFERROR(VLOOKUP(J$5,urb!$C$14:$K$44,'indic urbanos'!$D18,FALSE),"")</f>
        <v>0.21904377805820649</v>
      </c>
      <c r="K18" s="630">
        <f>IFERROR(VLOOKUP(K$5,urb!$C$14:$K$44,'indic urbanos'!$D18,FALSE),"")</f>
        <v>0.12886479489156133</v>
      </c>
      <c r="L18" s="325"/>
      <c r="M18" s="330"/>
      <c r="AX18" s="207"/>
      <c r="AY18" s="207"/>
      <c r="AZ18" s="207"/>
      <c r="BA18" s="207"/>
      <c r="BB18" s="207"/>
      <c r="BC18" s="207"/>
      <c r="BD18" s="207"/>
      <c r="BE18" s="207"/>
    </row>
    <row r="19" spans="1:57" s="208" customFormat="1" ht="15.75" x14ac:dyDescent="0.25">
      <c r="A19" s="47"/>
      <c r="B19" s="47"/>
      <c r="C19" s="47"/>
      <c r="D19" s="214"/>
      <c r="E19"/>
      <c r="F19" s="628"/>
      <c r="G19" s="629"/>
      <c r="H19" s="630"/>
      <c r="I19" s="630"/>
      <c r="J19" s="630"/>
      <c r="K19" s="630"/>
      <c r="L19" s="325"/>
      <c r="M19" s="330"/>
      <c r="AX19" s="207"/>
      <c r="AY19" s="207"/>
      <c r="AZ19" s="207"/>
      <c r="BA19" s="207"/>
      <c r="BB19" s="207"/>
      <c r="BC19" s="207"/>
      <c r="BD19" s="207"/>
      <c r="BE19" s="207"/>
    </row>
    <row r="20" spans="1:57" s="208" customFormat="1" ht="30" x14ac:dyDescent="0.25">
      <c r="A20" s="47"/>
      <c r="B20" s="47"/>
      <c r="C20" s="47"/>
      <c r="D20" s="214">
        <v>9</v>
      </c>
      <c r="E20" s="95" t="s">
        <v>1891</v>
      </c>
      <c r="F20" s="628">
        <f>IFERROR(VLOOKUP(F$5,urb!$C$14:$K$44,'indic urbanos'!$D20,FALSE),"")</f>
        <v>207.76264977097557</v>
      </c>
      <c r="G20" s="629">
        <f>IFERROR(VLOOKUP(G$5,urb!$C$14:$K$44,'indic urbanos'!$D20,FALSE),"")</f>
        <v>334.03951349210394</v>
      </c>
      <c r="H20" s="630">
        <f>IFERROR(VLOOKUP(H$5,urb!$C$14:$K$44,'indic urbanos'!$D20,FALSE),"")</f>
        <v>277.99398973962417</v>
      </c>
      <c r="I20" s="630">
        <f>IFERROR(VLOOKUP(I$5,urb!$C$14:$K$44,'indic urbanos'!$D20,FALSE),"")</f>
        <v>214.86912184459263</v>
      </c>
      <c r="J20" s="630">
        <f>IFERROR(VLOOKUP(J$5,urb!$C$14:$K$44,'indic urbanos'!$D20,FALSE),"")</f>
        <v>559.00824845409875</v>
      </c>
      <c r="K20" s="630">
        <f>IFERROR(VLOOKUP(K$5,urb!$C$14:$K$44,'indic urbanos'!$D20,FALSE),"")</f>
        <v>579.57697335826265</v>
      </c>
      <c r="L20" s="325"/>
      <c r="M20" s="330"/>
      <c r="AX20" s="207"/>
      <c r="AY20" s="207"/>
      <c r="AZ20" s="207"/>
      <c r="BA20" s="207"/>
      <c r="BB20" s="207"/>
      <c r="BC20" s="207"/>
      <c r="BD20" s="207"/>
      <c r="BE20" s="207"/>
    </row>
    <row r="21" spans="1:57" s="208" customFormat="1" ht="15.75" x14ac:dyDescent="0.25">
      <c r="A21" s="47"/>
      <c r="B21" s="47"/>
      <c r="C21" s="47"/>
      <c r="D21" s="214"/>
      <c r="E21" s="479"/>
      <c r="F21" s="154"/>
      <c r="G21" s="154"/>
      <c r="H21" s="33"/>
      <c r="I21" s="33"/>
      <c r="J21" s="33"/>
      <c r="K21" s="33"/>
      <c r="L21" s="325"/>
      <c r="M21" s="330"/>
      <c r="AX21" s="207"/>
      <c r="AY21" s="207"/>
      <c r="AZ21" s="207"/>
      <c r="BA21" s="207"/>
      <c r="BB21" s="207"/>
      <c r="BC21" s="207"/>
      <c r="BD21" s="207"/>
      <c r="BE21" s="207"/>
    </row>
    <row r="22" spans="1:57" s="208" customFormat="1" ht="16.5" x14ac:dyDescent="0.3">
      <c r="A22" s="47"/>
      <c r="B22" s="47"/>
      <c r="C22" s="47"/>
      <c r="D22" s="214"/>
      <c r="E22" s="223" t="s">
        <v>559</v>
      </c>
      <c r="F22" s="223"/>
      <c r="G22" s="223"/>
      <c r="H22" s="47"/>
      <c r="I22" s="47"/>
      <c r="J22" s="47"/>
      <c r="K22" s="47"/>
      <c r="L22" s="207"/>
      <c r="AX22" s="207"/>
      <c r="AY22" s="207"/>
      <c r="AZ22" s="207"/>
      <c r="BA22" s="207"/>
      <c r="BB22" s="207"/>
      <c r="BC22" s="207"/>
      <c r="BD22" s="207"/>
      <c r="BE22" s="207"/>
    </row>
    <row r="23" spans="1:57" s="208" customFormat="1" ht="16.5" x14ac:dyDescent="0.3">
      <c r="A23" s="47"/>
      <c r="B23" s="47"/>
      <c r="C23" s="47"/>
      <c r="D23" s="214"/>
      <c r="E23" s="224" t="s">
        <v>1883</v>
      </c>
      <c r="F23" s="223"/>
      <c r="G23" s="223"/>
      <c r="H23" s="47"/>
      <c r="I23" s="47"/>
      <c r="J23" s="47"/>
      <c r="K23" s="47"/>
      <c r="L23" s="207"/>
      <c r="AX23" s="207"/>
      <c r="AY23" s="207"/>
      <c r="AZ23" s="207"/>
      <c r="BA23" s="207"/>
      <c r="BB23" s="207"/>
      <c r="BC23" s="207"/>
      <c r="BD23" s="207"/>
      <c r="BE23" s="207"/>
    </row>
    <row r="24" spans="1:57" s="208" customFormat="1" ht="16.5" x14ac:dyDescent="0.3">
      <c r="A24" s="47"/>
      <c r="B24" s="47"/>
      <c r="C24" s="47"/>
      <c r="D24" s="214"/>
      <c r="E24" s="224" t="s">
        <v>1912</v>
      </c>
      <c r="F24" s="223"/>
      <c r="G24" s="223"/>
      <c r="H24" s="47"/>
      <c r="I24" s="47"/>
      <c r="J24" s="47"/>
      <c r="K24" s="47"/>
      <c r="L24" s="207"/>
      <c r="AX24" s="207"/>
      <c r="AY24" s="207"/>
      <c r="AZ24" s="207"/>
      <c r="BA24" s="207"/>
      <c r="BB24" s="207"/>
      <c r="BC24" s="207"/>
      <c r="BD24" s="207"/>
      <c r="BE24" s="207"/>
    </row>
    <row r="25" spans="1:57" s="208" customFormat="1" ht="16.5" x14ac:dyDescent="0.3">
      <c r="A25" s="47"/>
      <c r="B25" s="47"/>
      <c r="C25" s="47"/>
      <c r="D25" s="214"/>
      <c r="E25" s="224" t="s">
        <v>1913</v>
      </c>
      <c r="F25" s="223"/>
      <c r="G25" s="223"/>
      <c r="H25" s="47"/>
      <c r="I25" s="47"/>
      <c r="J25" s="47"/>
      <c r="K25" s="47"/>
      <c r="L25" s="207"/>
      <c r="AX25" s="207"/>
      <c r="AY25" s="207"/>
      <c r="AZ25" s="207"/>
      <c r="BA25" s="207"/>
      <c r="BB25" s="207"/>
      <c r="BC25" s="207"/>
      <c r="BD25" s="207"/>
      <c r="BE25" s="207"/>
    </row>
    <row r="26" spans="1:57" s="208" customFormat="1" ht="8.25" customHeight="1" x14ac:dyDescent="0.25">
      <c r="A26" s="47"/>
      <c r="B26" s="47"/>
      <c r="C26" s="47"/>
      <c r="D26" s="214"/>
      <c r="E26" s="47"/>
      <c r="F26" s="47"/>
      <c r="G26" s="47"/>
      <c r="H26" s="47"/>
      <c r="I26" s="47"/>
      <c r="J26" s="47"/>
      <c r="K26" s="47"/>
      <c r="L26" s="207"/>
      <c r="AX26" s="207"/>
      <c r="AY26" s="207"/>
      <c r="AZ26" s="207"/>
      <c r="BA26" s="207"/>
      <c r="BB26" s="207"/>
      <c r="BC26" s="207"/>
      <c r="BD26" s="207"/>
      <c r="BE26" s="207"/>
    </row>
    <row r="27" spans="1:57" s="208" customFormat="1" ht="16.5" x14ac:dyDescent="0.3">
      <c r="A27" s="47"/>
      <c r="B27" s="47"/>
      <c r="C27" s="47"/>
      <c r="D27" s="214"/>
      <c r="E27" s="304" t="s">
        <v>851</v>
      </c>
      <c r="F27" s="47"/>
      <c r="G27" s="47"/>
      <c r="H27" s="47"/>
      <c r="I27" s="47"/>
      <c r="J27" s="47"/>
      <c r="K27" s="47"/>
      <c r="L27" s="207"/>
      <c r="AX27" s="207"/>
      <c r="AY27" s="207"/>
      <c r="AZ27" s="207"/>
      <c r="BA27" s="207"/>
      <c r="BB27" s="207"/>
      <c r="BC27" s="207"/>
      <c r="BD27" s="207"/>
      <c r="BE27" s="207"/>
    </row>
    <row r="28" spans="1:57" s="208" customFormat="1" ht="8.25" customHeight="1" x14ac:dyDescent="0.25">
      <c r="A28" s="47"/>
      <c r="B28" s="47"/>
      <c r="C28" s="47"/>
      <c r="D28" s="214"/>
      <c r="E28" s="47"/>
      <c r="F28" s="47"/>
      <c r="G28" s="47"/>
      <c r="H28" s="47"/>
      <c r="I28" s="47"/>
      <c r="J28" s="47"/>
      <c r="K28" s="47"/>
      <c r="L28" s="207"/>
      <c r="AX28" s="207"/>
      <c r="AY28" s="207"/>
      <c r="AZ28" s="207"/>
      <c r="BA28" s="207"/>
      <c r="BB28" s="207"/>
      <c r="BC28" s="207"/>
      <c r="BD28" s="207"/>
      <c r="BE28" s="207"/>
    </row>
    <row r="29" spans="1:57" s="207" customFormat="1" ht="15.75" x14ac:dyDescent="0.3">
      <c r="A29" s="47"/>
      <c r="B29" s="47"/>
      <c r="C29" s="47"/>
      <c r="D29" s="208"/>
      <c r="E29" s="223" t="s">
        <v>510</v>
      </c>
      <c r="F29" s="223"/>
      <c r="G29" s="223"/>
      <c r="H29" s="223"/>
      <c r="I29" s="223"/>
      <c r="J29" s="223"/>
      <c r="K29" s="223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  <c r="AA29" s="208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8"/>
      <c r="AP29" s="208"/>
      <c r="AQ29" s="208"/>
      <c r="AR29" s="208"/>
      <c r="AS29" s="208"/>
      <c r="AT29" s="208"/>
      <c r="AU29" s="208"/>
      <c r="AV29" s="208"/>
      <c r="AW29" s="208"/>
    </row>
    <row r="30" spans="1:57" s="207" customFormat="1" ht="15.75" customHeight="1" x14ac:dyDescent="0.25">
      <c r="A30" s="47"/>
      <c r="B30" s="47"/>
      <c r="C30" s="47"/>
      <c r="D30" s="208"/>
      <c r="E30" s="679" t="s">
        <v>1885</v>
      </c>
      <c r="F30" s="679"/>
      <c r="G30" s="679"/>
      <c r="H30" s="679"/>
      <c r="I30" s="679"/>
      <c r="J30" s="679"/>
      <c r="K30" s="679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  <c r="AA30" s="208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8"/>
      <c r="AP30" s="208"/>
      <c r="AQ30" s="208"/>
      <c r="AR30" s="208"/>
      <c r="AS30" s="208"/>
      <c r="AT30" s="208"/>
      <c r="AU30" s="208"/>
      <c r="AV30" s="208"/>
      <c r="AW30" s="208"/>
    </row>
    <row r="31" spans="1:57" s="207" customFormat="1" ht="15.75" customHeight="1" x14ac:dyDescent="0.25">
      <c r="A31" s="47"/>
      <c r="B31" s="47"/>
      <c r="C31" s="47"/>
      <c r="D31" s="208"/>
      <c r="E31" s="679"/>
      <c r="F31" s="679"/>
      <c r="G31" s="679"/>
      <c r="H31" s="679"/>
      <c r="I31" s="679"/>
      <c r="J31" s="679"/>
      <c r="K31" s="679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  <c r="AA31" s="208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8"/>
      <c r="AP31" s="208"/>
      <c r="AQ31" s="208"/>
      <c r="AR31" s="208"/>
      <c r="AS31" s="208"/>
      <c r="AT31" s="208"/>
      <c r="AU31" s="208"/>
      <c r="AV31" s="208"/>
      <c r="AW31" s="208"/>
    </row>
    <row r="32" spans="1:57" s="207" customFormat="1" ht="15.75" customHeight="1" x14ac:dyDescent="0.25">
      <c r="A32" s="47"/>
      <c r="B32" s="47"/>
      <c r="C32" s="47"/>
      <c r="D32" s="208"/>
      <c r="E32" s="679"/>
      <c r="F32" s="679"/>
      <c r="G32" s="679"/>
      <c r="H32" s="679"/>
      <c r="I32" s="679"/>
      <c r="J32" s="679"/>
      <c r="K32" s="679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</row>
    <row r="33" spans="1:49" s="207" customFormat="1" ht="15.75" x14ac:dyDescent="0.3">
      <c r="A33" s="47"/>
      <c r="B33" s="47"/>
      <c r="C33" s="47"/>
      <c r="D33" s="208"/>
      <c r="E33" s="223" t="s">
        <v>1886</v>
      </c>
      <c r="F33" s="223"/>
      <c r="G33" s="223"/>
      <c r="H33" s="223"/>
      <c r="I33" s="223"/>
      <c r="J33" s="223"/>
      <c r="K33" s="223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</row>
    <row r="34" spans="1:49" s="207" customFormat="1" ht="15.75" x14ac:dyDescent="0.3">
      <c r="A34" s="47"/>
      <c r="B34" s="47"/>
      <c r="C34" s="47"/>
      <c r="D34" s="208"/>
      <c r="E34" s="223" t="s">
        <v>1889</v>
      </c>
      <c r="F34" s="223"/>
      <c r="G34" s="223"/>
      <c r="H34" s="223"/>
      <c r="I34" s="223"/>
      <c r="J34" s="223"/>
      <c r="K34" s="223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</row>
    <row r="35" spans="1:49" s="207" customFormat="1" ht="15.75" customHeight="1" x14ac:dyDescent="0.25">
      <c r="A35" s="47"/>
      <c r="B35" s="47"/>
      <c r="C35" s="47"/>
      <c r="D35" s="208"/>
      <c r="E35" s="680" t="s">
        <v>1890</v>
      </c>
      <c r="F35" s="680"/>
      <c r="G35" s="680"/>
      <c r="H35" s="680"/>
      <c r="I35" s="680"/>
      <c r="J35" s="680"/>
      <c r="K35" s="680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</row>
    <row r="36" spans="1:49" s="207" customFormat="1" ht="15.75" customHeight="1" x14ac:dyDescent="0.25">
      <c r="A36" s="47"/>
      <c r="B36" s="47"/>
      <c r="C36" s="47"/>
      <c r="D36" s="208"/>
      <c r="E36" s="680"/>
      <c r="F36" s="680"/>
      <c r="G36" s="680"/>
      <c r="H36" s="680"/>
      <c r="I36" s="680"/>
      <c r="J36" s="680"/>
      <c r="K36" s="680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</row>
    <row r="37" spans="1:49" s="207" customFormat="1" ht="15.75" customHeight="1" x14ac:dyDescent="0.25">
      <c r="A37" s="47"/>
      <c r="B37" s="47"/>
      <c r="C37" s="47"/>
      <c r="D37" s="208"/>
      <c r="E37" s="680"/>
      <c r="F37" s="680"/>
      <c r="G37" s="680"/>
      <c r="H37" s="680"/>
      <c r="I37" s="680"/>
      <c r="J37" s="680"/>
      <c r="K37" s="680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</row>
    <row r="38" spans="1:49" s="207" customFormat="1" ht="15.75" x14ac:dyDescent="0.3">
      <c r="A38" s="47"/>
      <c r="B38" s="47"/>
      <c r="C38" s="47"/>
      <c r="D38" s="208"/>
      <c r="E38" s="223"/>
      <c r="F38" s="223"/>
      <c r="G38" s="223"/>
      <c r="H38" s="223"/>
      <c r="I38" s="223"/>
      <c r="J38" s="223"/>
      <c r="K38" s="223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</row>
    <row r="39" spans="1:49" s="207" customFormat="1" ht="15.75" x14ac:dyDescent="0.3">
      <c r="A39" s="47"/>
      <c r="B39" s="47"/>
      <c r="C39" s="47"/>
      <c r="D39" s="208"/>
      <c r="E39" s="223"/>
      <c r="F39" s="223"/>
      <c r="G39" s="223"/>
      <c r="H39" s="223"/>
      <c r="I39" s="223"/>
      <c r="J39" s="223"/>
      <c r="K39" s="223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</row>
    <row r="40" spans="1:49" s="207" customFormat="1" ht="15.75" x14ac:dyDescent="0.3">
      <c r="A40" s="47"/>
      <c r="B40" s="47"/>
      <c r="C40" s="47"/>
      <c r="D40" s="208"/>
      <c r="E40" s="223"/>
      <c r="F40" s="223"/>
      <c r="G40" s="223"/>
      <c r="H40" s="223"/>
      <c r="I40" s="223"/>
      <c r="J40" s="223"/>
      <c r="K40" s="223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  <c r="AA40" s="208"/>
      <c r="AB40" s="208"/>
      <c r="AC40" s="208"/>
      <c r="AD40" s="208"/>
      <c r="AE40" s="208"/>
      <c r="AF40" s="208"/>
      <c r="AG40" s="208"/>
      <c r="AH40" s="208"/>
      <c r="AI40" s="208"/>
      <c r="AJ40" s="208"/>
      <c r="AK40" s="208"/>
      <c r="AL40" s="208"/>
      <c r="AM40" s="208"/>
      <c r="AN40" s="208"/>
      <c r="AO40" s="208"/>
      <c r="AP40" s="208"/>
      <c r="AQ40" s="208"/>
      <c r="AR40" s="208"/>
      <c r="AS40" s="208"/>
      <c r="AT40" s="208"/>
      <c r="AU40" s="208"/>
      <c r="AV40" s="208"/>
      <c r="AW40" s="208"/>
    </row>
    <row r="41" spans="1:49" s="207" customFormat="1" ht="15.75" x14ac:dyDescent="0.3">
      <c r="A41" s="47"/>
      <c r="B41" s="47"/>
      <c r="C41" s="47"/>
      <c r="D41" s="208"/>
      <c r="E41" s="223"/>
      <c r="F41" s="223"/>
      <c r="G41" s="223"/>
      <c r="H41" s="223"/>
      <c r="I41" s="223"/>
      <c r="J41" s="223"/>
      <c r="K41" s="223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  <c r="AA41" s="208"/>
      <c r="AB41" s="208"/>
      <c r="AC41" s="208"/>
      <c r="AD41" s="208"/>
      <c r="AE41" s="208"/>
      <c r="AF41" s="208"/>
      <c r="AG41" s="208"/>
      <c r="AH41" s="208"/>
      <c r="AI41" s="208"/>
      <c r="AJ41" s="208"/>
      <c r="AK41" s="208"/>
      <c r="AL41" s="208"/>
      <c r="AM41" s="208"/>
      <c r="AN41" s="208"/>
      <c r="AO41" s="208"/>
      <c r="AP41" s="208"/>
      <c r="AQ41" s="208"/>
      <c r="AR41" s="208"/>
      <c r="AS41" s="208"/>
      <c r="AT41" s="208"/>
      <c r="AU41" s="208"/>
      <c r="AV41" s="208"/>
      <c r="AW41" s="208"/>
    </row>
    <row r="42" spans="1:49" s="207" customFormat="1" ht="15.75" x14ac:dyDescent="0.3">
      <c r="A42" s="47"/>
      <c r="B42" s="47"/>
      <c r="C42" s="47"/>
      <c r="D42" s="208"/>
      <c r="E42" s="223"/>
      <c r="F42" s="223"/>
      <c r="G42" s="223"/>
      <c r="H42" s="223"/>
      <c r="I42" s="223"/>
      <c r="J42" s="223"/>
      <c r="K42" s="223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  <c r="AA42" s="208"/>
      <c r="AB42" s="208"/>
      <c r="AC42" s="208"/>
      <c r="AD42" s="208"/>
      <c r="AE42" s="208"/>
      <c r="AF42" s="208"/>
      <c r="AG42" s="208"/>
      <c r="AH42" s="208"/>
      <c r="AI42" s="208"/>
      <c r="AJ42" s="208"/>
      <c r="AK42" s="208"/>
      <c r="AL42" s="208"/>
      <c r="AM42" s="208"/>
      <c r="AN42" s="208"/>
      <c r="AO42" s="208"/>
      <c r="AP42" s="208"/>
      <c r="AQ42" s="208"/>
      <c r="AR42" s="208"/>
      <c r="AS42" s="208"/>
      <c r="AT42" s="208"/>
      <c r="AU42" s="208"/>
      <c r="AV42" s="208"/>
      <c r="AW42" s="208"/>
    </row>
    <row r="43" spans="1:49" s="207" customFormat="1" ht="15.75" x14ac:dyDescent="0.3">
      <c r="A43" s="47"/>
      <c r="B43" s="47"/>
      <c r="C43" s="47"/>
      <c r="D43" s="208"/>
      <c r="E43" s="223"/>
      <c r="F43" s="223"/>
      <c r="G43" s="223"/>
      <c r="H43" s="223"/>
      <c r="I43" s="223"/>
      <c r="J43" s="223"/>
      <c r="K43" s="223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  <c r="AA43" s="208"/>
      <c r="AB43" s="208"/>
      <c r="AC43" s="208"/>
      <c r="AD43" s="208"/>
      <c r="AE43" s="208"/>
      <c r="AF43" s="208"/>
      <c r="AG43" s="208"/>
      <c r="AH43" s="208"/>
      <c r="AI43" s="208"/>
      <c r="AJ43" s="208"/>
      <c r="AK43" s="208"/>
      <c r="AL43" s="208"/>
      <c r="AM43" s="208"/>
      <c r="AN43" s="208"/>
      <c r="AO43" s="208"/>
      <c r="AP43" s="208"/>
      <c r="AQ43" s="208"/>
      <c r="AR43" s="208"/>
      <c r="AS43" s="208"/>
      <c r="AT43" s="208"/>
      <c r="AU43" s="208"/>
      <c r="AV43" s="208"/>
      <c r="AW43" s="208"/>
    </row>
    <row r="44" spans="1:49" s="207" customFormat="1" x14ac:dyDescent="0.25">
      <c r="A44" s="47"/>
      <c r="B44" s="47"/>
      <c r="C44" s="47"/>
      <c r="D44" s="208"/>
      <c r="E44" s="220"/>
      <c r="F44" s="220"/>
      <c r="G44" s="220"/>
      <c r="H44" s="220"/>
      <c r="I44" s="220"/>
      <c r="J44" s="220"/>
      <c r="K44" s="220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08"/>
      <c r="AC44" s="208"/>
      <c r="AD44" s="208"/>
      <c r="AE44" s="208"/>
      <c r="AF44" s="208"/>
      <c r="AG44" s="208"/>
      <c r="AH44" s="208"/>
      <c r="AI44" s="208"/>
      <c r="AJ44" s="208"/>
      <c r="AK44" s="208"/>
      <c r="AL44" s="208"/>
      <c r="AM44" s="208"/>
      <c r="AN44" s="208"/>
      <c r="AO44" s="208"/>
      <c r="AP44" s="208"/>
      <c r="AQ44" s="208"/>
      <c r="AR44" s="208"/>
      <c r="AS44" s="208"/>
      <c r="AT44" s="208"/>
      <c r="AU44" s="208"/>
      <c r="AV44" s="208"/>
      <c r="AW44" s="208"/>
    </row>
    <row r="45" spans="1:49" s="207" customFormat="1" x14ac:dyDescent="0.25">
      <c r="A45" s="47"/>
      <c r="B45" s="47"/>
      <c r="C45" s="47"/>
      <c r="D45" s="208"/>
      <c r="E45" s="220"/>
      <c r="F45" s="220"/>
      <c r="G45" s="220"/>
      <c r="H45" s="220"/>
      <c r="I45" s="220"/>
      <c r="J45" s="220"/>
      <c r="K45" s="220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  <c r="AA45" s="208"/>
      <c r="AB45" s="208"/>
      <c r="AC45" s="208"/>
      <c r="AD45" s="208"/>
      <c r="AE45" s="208"/>
      <c r="AF45" s="208"/>
      <c r="AG45" s="208"/>
      <c r="AH45" s="208"/>
      <c r="AI45" s="208"/>
      <c r="AJ45" s="208"/>
      <c r="AK45" s="208"/>
      <c r="AL45" s="208"/>
      <c r="AM45" s="208"/>
      <c r="AN45" s="208"/>
      <c r="AO45" s="208"/>
      <c r="AP45" s="208"/>
      <c r="AQ45" s="208"/>
      <c r="AR45" s="208"/>
      <c r="AS45" s="208"/>
      <c r="AT45" s="208"/>
      <c r="AU45" s="208"/>
      <c r="AV45" s="208"/>
      <c r="AW45" s="208"/>
    </row>
    <row r="46" spans="1:49" s="207" customFormat="1" x14ac:dyDescent="0.25">
      <c r="A46" s="47"/>
      <c r="B46" s="47"/>
      <c r="C46" s="47"/>
      <c r="D46" s="208"/>
      <c r="E46" s="220"/>
      <c r="F46" s="220"/>
      <c r="G46" s="220"/>
      <c r="H46" s="220"/>
      <c r="I46" s="220"/>
      <c r="J46" s="220"/>
      <c r="K46" s="220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  <c r="AA46" s="208"/>
      <c r="AB46" s="208"/>
      <c r="AC46" s="208"/>
      <c r="AD46" s="208"/>
      <c r="AE46" s="208"/>
      <c r="AF46" s="208"/>
      <c r="AG46" s="208"/>
      <c r="AH46" s="208"/>
      <c r="AI46" s="208"/>
      <c r="AJ46" s="208"/>
      <c r="AK46" s="208"/>
      <c r="AL46" s="208"/>
      <c r="AM46" s="208"/>
      <c r="AN46" s="208"/>
      <c r="AO46" s="208"/>
      <c r="AP46" s="208"/>
      <c r="AQ46" s="208"/>
      <c r="AR46" s="208"/>
      <c r="AS46" s="208"/>
      <c r="AT46" s="208"/>
      <c r="AU46" s="208"/>
      <c r="AV46" s="208"/>
      <c r="AW46" s="208"/>
    </row>
    <row r="47" spans="1:49" s="207" customFormat="1" x14ac:dyDescent="0.25">
      <c r="A47" s="47"/>
      <c r="B47" s="47"/>
      <c r="C47" s="47"/>
      <c r="D47" s="208"/>
      <c r="E47" s="220"/>
      <c r="F47" s="220"/>
      <c r="G47" s="220"/>
      <c r="H47" s="220"/>
      <c r="I47" s="220"/>
      <c r="J47" s="220"/>
      <c r="K47" s="220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  <c r="AA47" s="208"/>
      <c r="AB47" s="208"/>
      <c r="AC47" s="208"/>
      <c r="AD47" s="208"/>
      <c r="AE47" s="208"/>
      <c r="AF47" s="208"/>
      <c r="AG47" s="208"/>
      <c r="AH47" s="208"/>
      <c r="AI47" s="208"/>
      <c r="AJ47" s="208"/>
      <c r="AK47" s="208"/>
      <c r="AL47" s="208"/>
      <c r="AM47" s="208"/>
      <c r="AN47" s="208"/>
      <c r="AO47" s="208"/>
      <c r="AP47" s="208"/>
      <c r="AQ47" s="208"/>
      <c r="AR47" s="208"/>
      <c r="AS47" s="208"/>
      <c r="AT47" s="208"/>
      <c r="AU47" s="208"/>
      <c r="AV47" s="208"/>
      <c r="AW47" s="208"/>
    </row>
    <row r="48" spans="1:49" s="207" customFormat="1" x14ac:dyDescent="0.25">
      <c r="A48" s="47"/>
      <c r="B48" s="47"/>
      <c r="C48" s="47"/>
      <c r="D48" s="208"/>
      <c r="E48" s="220"/>
      <c r="F48" s="220"/>
      <c r="G48" s="220"/>
      <c r="H48" s="220"/>
      <c r="I48" s="220"/>
      <c r="J48" s="220"/>
      <c r="K48" s="220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  <c r="AA48" s="208"/>
      <c r="AB48" s="208"/>
      <c r="AC48" s="208"/>
      <c r="AD48" s="208"/>
      <c r="AE48" s="208"/>
      <c r="AF48" s="208"/>
      <c r="AG48" s="208"/>
      <c r="AH48" s="208"/>
      <c r="AI48" s="208"/>
      <c r="AJ48" s="208"/>
      <c r="AK48" s="208"/>
      <c r="AL48" s="208"/>
      <c r="AM48" s="208"/>
      <c r="AN48" s="208"/>
      <c r="AO48" s="208"/>
      <c r="AP48" s="208"/>
      <c r="AQ48" s="208"/>
      <c r="AR48" s="208"/>
      <c r="AS48" s="208"/>
      <c r="AT48" s="208"/>
      <c r="AU48" s="208"/>
      <c r="AV48" s="208"/>
      <c r="AW48" s="208"/>
    </row>
    <row r="49" spans="1:49" s="207" customFormat="1" x14ac:dyDescent="0.25">
      <c r="A49" s="47"/>
      <c r="B49" s="47"/>
      <c r="C49" s="47"/>
      <c r="D49" s="208"/>
      <c r="E49" s="220"/>
      <c r="F49" s="220"/>
      <c r="G49" s="220"/>
      <c r="H49" s="220"/>
      <c r="I49" s="220"/>
      <c r="J49" s="220"/>
      <c r="K49" s="220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  <c r="AA49" s="208"/>
      <c r="AB49" s="208"/>
      <c r="AC49" s="208"/>
      <c r="AD49" s="208"/>
      <c r="AE49" s="208"/>
      <c r="AF49" s="208"/>
      <c r="AG49" s="208"/>
      <c r="AH49" s="208"/>
      <c r="AI49" s="208"/>
      <c r="AJ49" s="208"/>
      <c r="AK49" s="208"/>
      <c r="AL49" s="208"/>
      <c r="AM49" s="208"/>
      <c r="AN49" s="208"/>
      <c r="AO49" s="208"/>
      <c r="AP49" s="208"/>
      <c r="AQ49" s="208"/>
      <c r="AR49" s="208"/>
      <c r="AS49" s="208"/>
      <c r="AT49" s="208"/>
      <c r="AU49" s="208"/>
      <c r="AV49" s="208"/>
      <c r="AW49" s="208"/>
    </row>
    <row r="50" spans="1:49" s="207" customFormat="1" x14ac:dyDescent="0.25">
      <c r="A50" s="47"/>
      <c r="B50" s="47"/>
      <c r="C50" s="47"/>
      <c r="D50" s="208"/>
      <c r="E50" s="220"/>
      <c r="F50" s="220"/>
      <c r="G50" s="220"/>
      <c r="H50" s="220"/>
      <c r="I50" s="220"/>
      <c r="J50" s="220"/>
      <c r="K50" s="220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  <c r="AA50" s="208"/>
      <c r="AB50" s="208"/>
      <c r="AC50" s="208"/>
      <c r="AD50" s="208"/>
      <c r="AE50" s="208"/>
      <c r="AF50" s="208"/>
      <c r="AG50" s="208"/>
      <c r="AH50" s="208"/>
      <c r="AI50" s="208"/>
      <c r="AJ50" s="208"/>
      <c r="AK50" s="208"/>
      <c r="AL50" s="208"/>
      <c r="AM50" s="208"/>
      <c r="AN50" s="208"/>
      <c r="AO50" s="208"/>
      <c r="AP50" s="208"/>
      <c r="AQ50" s="208"/>
      <c r="AR50" s="208"/>
      <c r="AS50" s="208"/>
      <c r="AT50" s="208"/>
      <c r="AU50" s="208"/>
      <c r="AV50" s="208"/>
      <c r="AW50" s="208"/>
    </row>
    <row r="51" spans="1:49" s="207" customFormat="1" x14ac:dyDescent="0.25">
      <c r="A51" s="47"/>
      <c r="B51" s="47"/>
      <c r="C51" s="47"/>
      <c r="D51" s="208"/>
      <c r="E51" s="220"/>
      <c r="F51" s="220"/>
      <c r="G51" s="220"/>
      <c r="H51" s="220"/>
      <c r="I51" s="220"/>
      <c r="J51" s="220"/>
      <c r="K51" s="220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  <c r="AA51" s="208"/>
      <c r="AB51" s="208"/>
      <c r="AC51" s="208"/>
      <c r="AD51" s="208"/>
      <c r="AE51" s="208"/>
      <c r="AF51" s="208"/>
      <c r="AG51" s="208"/>
      <c r="AH51" s="208"/>
      <c r="AI51" s="208"/>
      <c r="AJ51" s="208"/>
      <c r="AK51" s="208"/>
      <c r="AL51" s="208"/>
      <c r="AM51" s="208"/>
      <c r="AN51" s="208"/>
      <c r="AO51" s="208"/>
      <c r="AP51" s="208"/>
      <c r="AQ51" s="208"/>
      <c r="AR51" s="208"/>
      <c r="AS51" s="208"/>
      <c r="AT51" s="208"/>
      <c r="AU51" s="208"/>
      <c r="AV51" s="208"/>
      <c r="AW51" s="208"/>
    </row>
    <row r="52" spans="1:49" s="207" customFormat="1" x14ac:dyDescent="0.25">
      <c r="A52" s="47"/>
      <c r="B52" s="47"/>
      <c r="C52" s="47"/>
      <c r="D52" s="208"/>
      <c r="E52" s="220"/>
      <c r="F52" s="220"/>
      <c r="G52" s="220"/>
      <c r="H52" s="220"/>
      <c r="I52" s="220"/>
      <c r="J52" s="220"/>
      <c r="K52" s="220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  <c r="AA52" s="208"/>
      <c r="AB52" s="208"/>
      <c r="AC52" s="208"/>
      <c r="AD52" s="208"/>
      <c r="AE52" s="208"/>
      <c r="AF52" s="208"/>
      <c r="AG52" s="208"/>
      <c r="AH52" s="208"/>
      <c r="AI52" s="208"/>
      <c r="AJ52" s="208"/>
      <c r="AK52" s="208"/>
      <c r="AL52" s="208"/>
      <c r="AM52" s="208"/>
      <c r="AN52" s="208"/>
      <c r="AO52" s="208"/>
      <c r="AP52" s="208"/>
      <c r="AQ52" s="208"/>
      <c r="AR52" s="208"/>
      <c r="AS52" s="208"/>
      <c r="AT52" s="208"/>
      <c r="AU52" s="208"/>
      <c r="AV52" s="208"/>
      <c r="AW52" s="208"/>
    </row>
    <row r="53" spans="1:49" s="207" customFormat="1" x14ac:dyDescent="0.25">
      <c r="A53" s="47"/>
      <c r="B53" s="47"/>
      <c r="C53" s="47"/>
      <c r="D53" s="208"/>
      <c r="E53" s="220"/>
      <c r="F53" s="220"/>
      <c r="G53" s="220"/>
      <c r="H53" s="220"/>
      <c r="I53" s="220"/>
      <c r="J53" s="220"/>
      <c r="K53" s="220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  <c r="AA53" s="208"/>
      <c r="AB53" s="208"/>
      <c r="AC53" s="208"/>
      <c r="AD53" s="208"/>
      <c r="AE53" s="208"/>
      <c r="AF53" s="208"/>
      <c r="AG53" s="208"/>
      <c r="AH53" s="208"/>
      <c r="AI53" s="208"/>
      <c r="AJ53" s="208"/>
      <c r="AK53" s="208"/>
      <c r="AL53" s="208"/>
      <c r="AM53" s="208"/>
      <c r="AN53" s="208"/>
      <c r="AO53" s="208"/>
      <c r="AP53" s="208"/>
      <c r="AQ53" s="208"/>
      <c r="AR53" s="208"/>
      <c r="AS53" s="208"/>
      <c r="AT53" s="208"/>
      <c r="AU53" s="208"/>
      <c r="AV53" s="208"/>
      <c r="AW53" s="208"/>
    </row>
    <row r="54" spans="1:49" s="207" customFormat="1" x14ac:dyDescent="0.25">
      <c r="A54" s="47"/>
      <c r="B54" s="47"/>
      <c r="C54" s="47"/>
      <c r="D54" s="208"/>
      <c r="E54" s="220"/>
      <c r="F54" s="220"/>
      <c r="G54" s="220"/>
      <c r="H54" s="220"/>
      <c r="I54" s="220"/>
      <c r="J54" s="220"/>
      <c r="K54" s="220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  <c r="AA54" s="208"/>
      <c r="AB54" s="208"/>
      <c r="AC54" s="208"/>
      <c r="AD54" s="208"/>
      <c r="AE54" s="208"/>
      <c r="AF54" s="208"/>
      <c r="AG54" s="208"/>
      <c r="AH54" s="208"/>
      <c r="AI54" s="208"/>
      <c r="AJ54" s="208"/>
      <c r="AK54" s="208"/>
      <c r="AL54" s="208"/>
      <c r="AM54" s="208"/>
      <c r="AN54" s="208"/>
      <c r="AO54" s="208"/>
      <c r="AP54" s="208"/>
      <c r="AQ54" s="208"/>
      <c r="AR54" s="208"/>
      <c r="AS54" s="208"/>
      <c r="AT54" s="208"/>
      <c r="AU54" s="208"/>
      <c r="AV54" s="208"/>
      <c r="AW54" s="208"/>
    </row>
    <row r="55" spans="1:49" s="207" customFormat="1" x14ac:dyDescent="0.25">
      <c r="A55" s="47"/>
      <c r="B55" s="47"/>
      <c r="C55" s="47"/>
      <c r="D55" s="208"/>
      <c r="E55" s="220"/>
      <c r="F55" s="220"/>
      <c r="G55" s="220"/>
      <c r="H55" s="220"/>
      <c r="I55" s="220"/>
      <c r="J55" s="220"/>
      <c r="K55" s="220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  <c r="AC55" s="208"/>
      <c r="AD55" s="208"/>
      <c r="AE55" s="208"/>
      <c r="AF55" s="208"/>
      <c r="AG55" s="208"/>
      <c r="AH55" s="208"/>
      <c r="AI55" s="208"/>
      <c r="AJ55" s="208"/>
      <c r="AK55" s="208"/>
      <c r="AL55" s="208"/>
      <c r="AM55" s="208"/>
      <c r="AN55" s="208"/>
      <c r="AO55" s="208"/>
      <c r="AP55" s="208"/>
      <c r="AQ55" s="208"/>
      <c r="AR55" s="208"/>
      <c r="AS55" s="208"/>
      <c r="AT55" s="208"/>
      <c r="AU55" s="208"/>
      <c r="AV55" s="208"/>
      <c r="AW55" s="208"/>
    </row>
    <row r="56" spans="1:49" s="207" customFormat="1" x14ac:dyDescent="0.25">
      <c r="A56" s="47"/>
      <c r="B56" s="47"/>
      <c r="C56" s="47"/>
      <c r="D56" s="208"/>
      <c r="E56" s="220"/>
      <c r="F56" s="220"/>
      <c r="G56" s="220"/>
      <c r="H56" s="220"/>
      <c r="I56" s="220"/>
      <c r="J56" s="220"/>
      <c r="K56" s="220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  <c r="AC56" s="208"/>
      <c r="AD56" s="208"/>
      <c r="AE56" s="208"/>
      <c r="AF56" s="208"/>
      <c r="AG56" s="208"/>
      <c r="AH56" s="208"/>
      <c r="AI56" s="208"/>
      <c r="AJ56" s="208"/>
      <c r="AK56" s="208"/>
      <c r="AL56" s="208"/>
      <c r="AM56" s="208"/>
      <c r="AN56" s="208"/>
      <c r="AO56" s="208"/>
      <c r="AP56" s="208"/>
      <c r="AQ56" s="208"/>
      <c r="AR56" s="208"/>
      <c r="AS56" s="208"/>
      <c r="AT56" s="208"/>
      <c r="AU56" s="208"/>
      <c r="AV56" s="208"/>
      <c r="AW56" s="208"/>
    </row>
    <row r="57" spans="1:49" s="207" customFormat="1" x14ac:dyDescent="0.25">
      <c r="A57" s="47"/>
      <c r="B57" s="47"/>
      <c r="C57" s="47"/>
      <c r="D57" s="208"/>
      <c r="E57" s="220"/>
      <c r="F57" s="220"/>
      <c r="G57" s="220"/>
      <c r="H57" s="220"/>
      <c r="I57" s="220"/>
      <c r="J57" s="220"/>
      <c r="K57" s="220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  <c r="AC57" s="208"/>
      <c r="AD57" s="208"/>
      <c r="AE57" s="208"/>
      <c r="AF57" s="208"/>
      <c r="AG57" s="208"/>
      <c r="AH57" s="208"/>
      <c r="AI57" s="208"/>
      <c r="AJ57" s="208"/>
      <c r="AK57" s="208"/>
      <c r="AL57" s="208"/>
      <c r="AM57" s="208"/>
      <c r="AN57" s="208"/>
      <c r="AO57" s="208"/>
      <c r="AP57" s="208"/>
      <c r="AQ57" s="208"/>
      <c r="AR57" s="208"/>
      <c r="AS57" s="208"/>
      <c r="AT57" s="208"/>
      <c r="AU57" s="208"/>
      <c r="AV57" s="208"/>
      <c r="AW57" s="208"/>
    </row>
    <row r="58" spans="1:49" s="207" customFormat="1" x14ac:dyDescent="0.25">
      <c r="A58" s="47"/>
      <c r="B58" s="47"/>
      <c r="C58" s="47"/>
      <c r="D58" s="208"/>
      <c r="E58" s="220"/>
      <c r="F58" s="220"/>
      <c r="G58" s="220"/>
      <c r="H58" s="220"/>
      <c r="I58" s="220"/>
      <c r="J58" s="220"/>
      <c r="K58" s="220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  <c r="AC58" s="208"/>
      <c r="AD58" s="208"/>
      <c r="AE58" s="208"/>
      <c r="AF58" s="208"/>
      <c r="AG58" s="208"/>
      <c r="AH58" s="208"/>
      <c r="AI58" s="208"/>
      <c r="AJ58" s="208"/>
      <c r="AK58" s="208"/>
      <c r="AL58" s="208"/>
      <c r="AM58" s="208"/>
      <c r="AN58" s="208"/>
      <c r="AO58" s="208"/>
      <c r="AP58" s="208"/>
      <c r="AQ58" s="208"/>
      <c r="AR58" s="208"/>
      <c r="AS58" s="208"/>
      <c r="AT58" s="208"/>
      <c r="AU58" s="208"/>
      <c r="AV58" s="208"/>
      <c r="AW58" s="208"/>
    </row>
    <row r="59" spans="1:49" s="207" customFormat="1" x14ac:dyDescent="0.25">
      <c r="A59" s="47"/>
      <c r="B59" s="47"/>
      <c r="C59" s="47"/>
      <c r="D59" s="208"/>
      <c r="E59" s="220"/>
      <c r="F59" s="220"/>
      <c r="G59" s="220"/>
      <c r="H59" s="220"/>
      <c r="I59" s="220"/>
      <c r="J59" s="220"/>
      <c r="K59" s="220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  <c r="AC59" s="208"/>
      <c r="AD59" s="208"/>
      <c r="AE59" s="208"/>
      <c r="AF59" s="208"/>
      <c r="AG59" s="208"/>
      <c r="AH59" s="208"/>
      <c r="AI59" s="208"/>
      <c r="AJ59" s="208"/>
      <c r="AK59" s="208"/>
      <c r="AL59" s="208"/>
      <c r="AM59" s="208"/>
      <c r="AN59" s="208"/>
      <c r="AO59" s="208"/>
      <c r="AP59" s="208"/>
      <c r="AQ59" s="208"/>
      <c r="AR59" s="208"/>
      <c r="AS59" s="208"/>
      <c r="AT59" s="208"/>
      <c r="AU59" s="208"/>
      <c r="AV59" s="208"/>
      <c r="AW59" s="208"/>
    </row>
    <row r="60" spans="1:49" s="207" customFormat="1" x14ac:dyDescent="0.25">
      <c r="A60" s="47"/>
      <c r="B60" s="47"/>
      <c r="C60" s="47"/>
      <c r="D60" s="208"/>
      <c r="E60" s="220"/>
      <c r="F60" s="220"/>
      <c r="G60" s="220"/>
      <c r="H60" s="220"/>
      <c r="I60" s="220"/>
      <c r="J60" s="220"/>
      <c r="K60" s="220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  <c r="AC60" s="208"/>
      <c r="AD60" s="208"/>
      <c r="AE60" s="208"/>
      <c r="AF60" s="208"/>
      <c r="AG60" s="208"/>
      <c r="AH60" s="208"/>
      <c r="AI60" s="208"/>
      <c r="AJ60" s="208"/>
      <c r="AK60" s="208"/>
      <c r="AL60" s="208"/>
      <c r="AM60" s="208"/>
      <c r="AN60" s="208"/>
      <c r="AO60" s="208"/>
      <c r="AP60" s="208"/>
      <c r="AQ60" s="208"/>
      <c r="AR60" s="208"/>
      <c r="AS60" s="208"/>
      <c r="AT60" s="208"/>
      <c r="AU60" s="208"/>
      <c r="AV60" s="208"/>
      <c r="AW60" s="208"/>
    </row>
    <row r="61" spans="1:49" s="207" customFormat="1" x14ac:dyDescent="0.25">
      <c r="A61" s="47"/>
      <c r="B61" s="47"/>
      <c r="C61" s="47"/>
      <c r="D61" s="208"/>
      <c r="E61" s="220"/>
      <c r="F61" s="220"/>
      <c r="G61" s="220"/>
      <c r="H61" s="220"/>
      <c r="I61" s="220"/>
      <c r="J61" s="220"/>
      <c r="K61" s="220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  <c r="AC61" s="208"/>
      <c r="AD61" s="208"/>
      <c r="AE61" s="208"/>
      <c r="AF61" s="208"/>
      <c r="AG61" s="208"/>
      <c r="AH61" s="208"/>
      <c r="AI61" s="208"/>
      <c r="AJ61" s="208"/>
      <c r="AK61" s="208"/>
      <c r="AL61" s="208"/>
      <c r="AM61" s="208"/>
      <c r="AN61" s="208"/>
      <c r="AO61" s="208"/>
      <c r="AP61" s="208"/>
      <c r="AQ61" s="208"/>
      <c r="AR61" s="208"/>
      <c r="AS61" s="208"/>
      <c r="AT61" s="208"/>
      <c r="AU61" s="208"/>
      <c r="AV61" s="208"/>
      <c r="AW61" s="208"/>
    </row>
    <row r="62" spans="1:49" s="207" customFormat="1" x14ac:dyDescent="0.25">
      <c r="A62" s="47"/>
      <c r="B62" s="47"/>
      <c r="C62" s="47"/>
      <c r="D62" s="208"/>
      <c r="E62" s="220"/>
      <c r="F62" s="220"/>
      <c r="G62" s="220"/>
      <c r="H62" s="220"/>
      <c r="I62" s="220"/>
      <c r="J62" s="220"/>
      <c r="K62" s="220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  <c r="AC62" s="208"/>
      <c r="AD62" s="208"/>
      <c r="AE62" s="208"/>
      <c r="AF62" s="208"/>
      <c r="AG62" s="208"/>
      <c r="AH62" s="208"/>
      <c r="AI62" s="208"/>
      <c r="AJ62" s="208"/>
      <c r="AK62" s="208"/>
      <c r="AL62" s="208"/>
      <c r="AM62" s="208"/>
      <c r="AN62" s="208"/>
      <c r="AO62" s="208"/>
      <c r="AP62" s="208"/>
      <c r="AQ62" s="208"/>
      <c r="AR62" s="208"/>
      <c r="AS62" s="208"/>
      <c r="AT62" s="208"/>
      <c r="AU62" s="208"/>
      <c r="AV62" s="208"/>
      <c r="AW62" s="208"/>
    </row>
    <row r="63" spans="1:49" s="207" customFormat="1" x14ac:dyDescent="0.25">
      <c r="A63" s="47"/>
      <c r="B63" s="47"/>
      <c r="C63" s="47"/>
      <c r="D63" s="208"/>
      <c r="E63" s="220"/>
      <c r="F63" s="220"/>
      <c r="G63" s="220"/>
      <c r="H63" s="220"/>
      <c r="I63" s="220"/>
      <c r="J63" s="220"/>
      <c r="K63" s="220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  <c r="AC63" s="208"/>
      <c r="AD63" s="208"/>
      <c r="AE63" s="208"/>
      <c r="AF63" s="208"/>
      <c r="AG63" s="208"/>
      <c r="AH63" s="208"/>
      <c r="AI63" s="208"/>
      <c r="AJ63" s="208"/>
      <c r="AK63" s="208"/>
      <c r="AL63" s="208"/>
      <c r="AM63" s="208"/>
      <c r="AN63" s="208"/>
      <c r="AO63" s="208"/>
      <c r="AP63" s="208"/>
      <c r="AQ63" s="208"/>
      <c r="AR63" s="208"/>
      <c r="AS63" s="208"/>
      <c r="AT63" s="208"/>
      <c r="AU63" s="208"/>
      <c r="AV63" s="208"/>
      <c r="AW63" s="208"/>
    </row>
    <row r="64" spans="1:49" s="207" customFormat="1" x14ac:dyDescent="0.25">
      <c r="A64" s="47"/>
      <c r="B64" s="47"/>
      <c r="C64" s="47"/>
      <c r="D64" s="208"/>
      <c r="E64" s="220"/>
      <c r="F64" s="220"/>
      <c r="G64" s="220"/>
      <c r="H64" s="220"/>
      <c r="I64" s="220"/>
      <c r="J64" s="220"/>
      <c r="K64" s="220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</row>
    <row r="65" spans="1:49" s="207" customFormat="1" x14ac:dyDescent="0.25">
      <c r="A65" s="47"/>
      <c r="B65" s="47"/>
      <c r="C65" s="47"/>
      <c r="D65" s="208"/>
      <c r="E65" s="220"/>
      <c r="F65" s="220"/>
      <c r="G65" s="220"/>
      <c r="H65" s="220"/>
      <c r="I65" s="220"/>
      <c r="J65" s="220"/>
      <c r="K65" s="220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  <c r="AC65" s="208"/>
      <c r="AD65" s="208"/>
      <c r="AE65" s="208"/>
      <c r="AF65" s="208"/>
      <c r="AG65" s="208"/>
      <c r="AH65" s="208"/>
      <c r="AI65" s="208"/>
      <c r="AJ65" s="208"/>
      <c r="AK65" s="208"/>
      <c r="AL65" s="208"/>
      <c r="AM65" s="208"/>
      <c r="AN65" s="208"/>
      <c r="AO65" s="208"/>
      <c r="AP65" s="208"/>
      <c r="AQ65" s="208"/>
      <c r="AR65" s="208"/>
      <c r="AS65" s="208"/>
      <c r="AT65" s="208"/>
      <c r="AU65" s="208"/>
      <c r="AV65" s="208"/>
      <c r="AW65" s="208"/>
    </row>
    <row r="66" spans="1:49" s="207" customFormat="1" x14ac:dyDescent="0.25">
      <c r="A66" s="47"/>
      <c r="B66" s="47"/>
      <c r="C66" s="47"/>
      <c r="D66" s="208"/>
      <c r="E66" s="220"/>
      <c r="F66" s="220"/>
      <c r="G66" s="220"/>
      <c r="H66" s="220"/>
      <c r="I66" s="220"/>
      <c r="J66" s="220"/>
      <c r="K66" s="220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  <c r="AC66" s="208"/>
      <c r="AD66" s="208"/>
      <c r="AE66" s="208"/>
      <c r="AF66" s="208"/>
      <c r="AG66" s="208"/>
      <c r="AH66" s="208"/>
      <c r="AI66" s="208"/>
      <c r="AJ66" s="208"/>
      <c r="AK66" s="208"/>
      <c r="AL66" s="208"/>
      <c r="AM66" s="208"/>
      <c r="AN66" s="208"/>
      <c r="AO66" s="208"/>
      <c r="AP66" s="208"/>
      <c r="AQ66" s="208"/>
      <c r="AR66" s="208"/>
      <c r="AS66" s="208"/>
      <c r="AT66" s="208"/>
      <c r="AU66" s="208"/>
      <c r="AV66" s="208"/>
      <c r="AW66" s="208"/>
    </row>
    <row r="67" spans="1:49" s="207" customFormat="1" x14ac:dyDescent="0.25">
      <c r="A67" s="47"/>
      <c r="B67" s="47"/>
      <c r="C67" s="47"/>
      <c r="D67" s="208"/>
      <c r="E67" s="220"/>
      <c r="F67" s="220"/>
      <c r="G67" s="220"/>
      <c r="H67" s="220"/>
      <c r="I67" s="220"/>
      <c r="J67" s="220"/>
      <c r="K67" s="220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  <c r="AC67" s="208"/>
      <c r="AD67" s="208"/>
      <c r="AE67" s="208"/>
      <c r="AF67" s="208"/>
      <c r="AG67" s="208"/>
      <c r="AH67" s="208"/>
      <c r="AI67" s="208"/>
      <c r="AJ67" s="208"/>
      <c r="AK67" s="208"/>
      <c r="AL67" s="208"/>
      <c r="AM67" s="208"/>
      <c r="AN67" s="208"/>
      <c r="AO67" s="208"/>
      <c r="AP67" s="208"/>
      <c r="AQ67" s="208"/>
      <c r="AR67" s="208"/>
      <c r="AS67" s="208"/>
      <c r="AT67" s="208"/>
      <c r="AU67" s="208"/>
      <c r="AV67" s="208"/>
      <c r="AW67" s="208"/>
    </row>
    <row r="68" spans="1:49" s="207" customFormat="1" x14ac:dyDescent="0.25">
      <c r="A68" s="47"/>
      <c r="B68" s="47"/>
      <c r="C68" s="47"/>
      <c r="D68" s="208"/>
      <c r="E68" s="220"/>
      <c r="F68" s="220"/>
      <c r="G68" s="220"/>
      <c r="H68" s="220"/>
      <c r="I68" s="220"/>
      <c r="J68" s="220"/>
      <c r="K68" s="220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  <c r="AC68" s="208"/>
      <c r="AD68" s="208"/>
      <c r="AE68" s="208"/>
      <c r="AF68" s="208"/>
      <c r="AG68" s="208"/>
      <c r="AH68" s="208"/>
      <c r="AI68" s="208"/>
      <c r="AJ68" s="208"/>
      <c r="AK68" s="208"/>
      <c r="AL68" s="208"/>
      <c r="AM68" s="208"/>
      <c r="AN68" s="208"/>
      <c r="AO68" s="208"/>
      <c r="AP68" s="208"/>
      <c r="AQ68" s="208"/>
      <c r="AR68" s="208"/>
      <c r="AS68" s="208"/>
      <c r="AT68" s="208"/>
      <c r="AU68" s="208"/>
      <c r="AV68" s="208"/>
      <c r="AW68" s="208"/>
    </row>
    <row r="69" spans="1:49" s="207" customFormat="1" x14ac:dyDescent="0.25">
      <c r="A69" s="47"/>
      <c r="B69" s="47"/>
      <c r="C69" s="47"/>
      <c r="D69" s="208"/>
      <c r="E69" s="220"/>
      <c r="F69" s="220"/>
      <c r="G69" s="220"/>
      <c r="H69" s="220"/>
      <c r="I69" s="220"/>
      <c r="J69" s="220"/>
      <c r="K69" s="220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  <c r="AA69" s="208"/>
      <c r="AB69" s="208"/>
      <c r="AC69" s="208"/>
      <c r="AD69" s="208"/>
      <c r="AE69" s="208"/>
      <c r="AF69" s="208"/>
      <c r="AG69" s="208"/>
      <c r="AH69" s="208"/>
      <c r="AI69" s="208"/>
      <c r="AJ69" s="208"/>
      <c r="AK69" s="208"/>
      <c r="AL69" s="208"/>
      <c r="AM69" s="208"/>
      <c r="AN69" s="208"/>
      <c r="AO69" s="208"/>
      <c r="AP69" s="208"/>
      <c r="AQ69" s="208"/>
      <c r="AR69" s="208"/>
      <c r="AS69" s="208"/>
      <c r="AT69" s="208"/>
      <c r="AU69" s="208"/>
      <c r="AV69" s="208"/>
      <c r="AW69" s="208"/>
    </row>
    <row r="70" spans="1:49" s="207" customFormat="1" x14ac:dyDescent="0.25">
      <c r="A70" s="47"/>
      <c r="B70" s="47"/>
      <c r="C70" s="47"/>
      <c r="D70" s="208"/>
      <c r="E70" s="220"/>
      <c r="F70" s="220"/>
      <c r="G70" s="220"/>
      <c r="H70" s="220"/>
      <c r="I70" s="220"/>
      <c r="J70" s="220"/>
      <c r="K70" s="220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</row>
    <row r="71" spans="1:49" s="207" customFormat="1" x14ac:dyDescent="0.25">
      <c r="A71" s="47"/>
      <c r="B71" s="47"/>
      <c r="C71" s="47"/>
      <c r="D71" s="208"/>
      <c r="E71" s="220"/>
      <c r="F71" s="220"/>
      <c r="G71" s="220"/>
      <c r="H71" s="220"/>
      <c r="I71" s="220"/>
      <c r="J71" s="220"/>
      <c r="K71" s="220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  <c r="AA71" s="208"/>
      <c r="AB71" s="208"/>
      <c r="AC71" s="208"/>
      <c r="AD71" s="208"/>
      <c r="AE71" s="208"/>
      <c r="AF71" s="208"/>
      <c r="AG71" s="208"/>
      <c r="AH71" s="208"/>
      <c r="AI71" s="208"/>
      <c r="AJ71" s="208"/>
      <c r="AK71" s="208"/>
      <c r="AL71" s="208"/>
      <c r="AM71" s="208"/>
      <c r="AN71" s="208"/>
      <c r="AO71" s="208"/>
      <c r="AP71" s="208"/>
      <c r="AQ71" s="208"/>
      <c r="AR71" s="208"/>
      <c r="AS71" s="208"/>
      <c r="AT71" s="208"/>
      <c r="AU71" s="208"/>
      <c r="AV71" s="208"/>
      <c r="AW71" s="208"/>
    </row>
    <row r="72" spans="1:49" s="207" customFormat="1" x14ac:dyDescent="0.25">
      <c r="A72" s="47"/>
      <c r="B72" s="47"/>
      <c r="C72" s="47"/>
      <c r="D72" s="208"/>
      <c r="E72" s="220"/>
      <c r="F72" s="220"/>
      <c r="G72" s="220"/>
      <c r="H72" s="220"/>
      <c r="I72" s="220"/>
      <c r="J72" s="220"/>
      <c r="K72" s="220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  <c r="AA72" s="208"/>
      <c r="AB72" s="208"/>
      <c r="AC72" s="208"/>
      <c r="AD72" s="208"/>
      <c r="AE72" s="208"/>
      <c r="AF72" s="208"/>
      <c r="AG72" s="208"/>
      <c r="AH72" s="208"/>
      <c r="AI72" s="208"/>
      <c r="AJ72" s="208"/>
      <c r="AK72" s="208"/>
      <c r="AL72" s="208"/>
      <c r="AM72" s="208"/>
      <c r="AN72" s="208"/>
      <c r="AO72" s="208"/>
      <c r="AP72" s="208"/>
      <c r="AQ72" s="208"/>
      <c r="AR72" s="208"/>
      <c r="AS72" s="208"/>
      <c r="AT72" s="208"/>
      <c r="AU72" s="208"/>
      <c r="AV72" s="208"/>
      <c r="AW72" s="208"/>
    </row>
    <row r="73" spans="1:49" s="207" customFormat="1" x14ac:dyDescent="0.25">
      <c r="A73" s="47"/>
      <c r="B73" s="47"/>
      <c r="C73" s="47"/>
      <c r="D73" s="208"/>
      <c r="E73" s="220"/>
      <c r="F73" s="220"/>
      <c r="G73" s="220"/>
      <c r="H73" s="220"/>
      <c r="I73" s="220"/>
      <c r="J73" s="220"/>
      <c r="K73" s="220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  <c r="AA73" s="208"/>
      <c r="AB73" s="208"/>
      <c r="AC73" s="208"/>
      <c r="AD73" s="208"/>
      <c r="AE73" s="208"/>
      <c r="AF73" s="208"/>
      <c r="AG73" s="208"/>
      <c r="AH73" s="208"/>
      <c r="AI73" s="208"/>
      <c r="AJ73" s="208"/>
      <c r="AK73" s="208"/>
      <c r="AL73" s="208"/>
      <c r="AM73" s="208"/>
      <c r="AN73" s="208"/>
      <c r="AO73" s="208"/>
      <c r="AP73" s="208"/>
      <c r="AQ73" s="208"/>
      <c r="AR73" s="208"/>
      <c r="AS73" s="208"/>
      <c r="AT73" s="208"/>
      <c r="AU73" s="208"/>
      <c r="AV73" s="208"/>
      <c r="AW73" s="208"/>
    </row>
    <row r="74" spans="1:49" s="207" customFormat="1" x14ac:dyDescent="0.25">
      <c r="A74" s="47"/>
      <c r="B74" s="47"/>
      <c r="C74" s="47"/>
      <c r="D74" s="208"/>
      <c r="E74" s="220"/>
      <c r="F74" s="220"/>
      <c r="G74" s="220"/>
      <c r="H74" s="220"/>
      <c r="I74" s="220"/>
      <c r="J74" s="220"/>
      <c r="K74" s="220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  <c r="AA74" s="208"/>
      <c r="AB74" s="208"/>
      <c r="AC74" s="208"/>
      <c r="AD74" s="208"/>
      <c r="AE74" s="208"/>
      <c r="AF74" s="208"/>
      <c r="AG74" s="208"/>
      <c r="AH74" s="208"/>
      <c r="AI74" s="208"/>
      <c r="AJ74" s="208"/>
      <c r="AK74" s="208"/>
      <c r="AL74" s="208"/>
      <c r="AM74" s="208"/>
      <c r="AN74" s="208"/>
      <c r="AO74" s="208"/>
      <c r="AP74" s="208"/>
      <c r="AQ74" s="208"/>
      <c r="AR74" s="208"/>
      <c r="AS74" s="208"/>
      <c r="AT74" s="208"/>
      <c r="AU74" s="208"/>
      <c r="AV74" s="208"/>
      <c r="AW74" s="208"/>
    </row>
    <row r="75" spans="1:49" s="207" customFormat="1" x14ac:dyDescent="0.25">
      <c r="A75" s="47"/>
      <c r="B75" s="47"/>
      <c r="C75" s="47"/>
      <c r="D75" s="208"/>
      <c r="E75" s="220"/>
      <c r="F75" s="220"/>
      <c r="G75" s="220"/>
      <c r="H75" s="220"/>
      <c r="I75" s="220"/>
      <c r="J75" s="220"/>
      <c r="K75" s="220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  <c r="AA75" s="208"/>
      <c r="AB75" s="208"/>
      <c r="AC75" s="208"/>
      <c r="AD75" s="208"/>
      <c r="AE75" s="208"/>
      <c r="AF75" s="208"/>
      <c r="AG75" s="208"/>
      <c r="AH75" s="208"/>
      <c r="AI75" s="208"/>
      <c r="AJ75" s="208"/>
      <c r="AK75" s="208"/>
      <c r="AL75" s="208"/>
      <c r="AM75" s="208"/>
      <c r="AN75" s="208"/>
      <c r="AO75" s="208"/>
      <c r="AP75" s="208"/>
      <c r="AQ75" s="208"/>
      <c r="AR75" s="208"/>
      <c r="AS75" s="208"/>
      <c r="AT75" s="208"/>
      <c r="AU75" s="208"/>
      <c r="AV75" s="208"/>
      <c r="AW75" s="208"/>
    </row>
    <row r="76" spans="1:49" s="207" customFormat="1" x14ac:dyDescent="0.25">
      <c r="A76" s="47"/>
      <c r="B76" s="47"/>
      <c r="C76" s="47"/>
      <c r="D76" s="208"/>
      <c r="E76" s="220"/>
      <c r="F76" s="220"/>
      <c r="G76" s="220"/>
      <c r="H76" s="220"/>
      <c r="I76" s="220"/>
      <c r="J76" s="220"/>
      <c r="K76" s="220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  <c r="AA76" s="208"/>
      <c r="AB76" s="208"/>
      <c r="AC76" s="208"/>
      <c r="AD76" s="208"/>
      <c r="AE76" s="208"/>
      <c r="AF76" s="208"/>
      <c r="AG76" s="208"/>
      <c r="AH76" s="208"/>
      <c r="AI76" s="208"/>
      <c r="AJ76" s="208"/>
      <c r="AK76" s="208"/>
      <c r="AL76" s="208"/>
      <c r="AM76" s="208"/>
      <c r="AN76" s="208"/>
      <c r="AO76" s="208"/>
      <c r="AP76" s="208"/>
      <c r="AQ76" s="208"/>
      <c r="AR76" s="208"/>
      <c r="AS76" s="208"/>
      <c r="AT76" s="208"/>
      <c r="AU76" s="208"/>
      <c r="AV76" s="208"/>
      <c r="AW76" s="208"/>
    </row>
    <row r="77" spans="1:49" s="207" customFormat="1" x14ac:dyDescent="0.25">
      <c r="A77" s="47"/>
      <c r="B77" s="47"/>
      <c r="C77" s="47"/>
      <c r="D77" s="208"/>
      <c r="E77" s="220"/>
      <c r="F77" s="220"/>
      <c r="G77" s="220"/>
      <c r="H77" s="220"/>
      <c r="I77" s="220"/>
      <c r="J77" s="220"/>
      <c r="K77" s="220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  <c r="AA77" s="208"/>
      <c r="AB77" s="208"/>
      <c r="AC77" s="208"/>
      <c r="AD77" s="208"/>
      <c r="AE77" s="208"/>
      <c r="AF77" s="208"/>
      <c r="AG77" s="208"/>
      <c r="AH77" s="208"/>
      <c r="AI77" s="208"/>
      <c r="AJ77" s="208"/>
      <c r="AK77" s="208"/>
      <c r="AL77" s="208"/>
      <c r="AM77" s="208"/>
      <c r="AN77" s="208"/>
      <c r="AO77" s="208"/>
      <c r="AP77" s="208"/>
      <c r="AQ77" s="208"/>
      <c r="AR77" s="208"/>
      <c r="AS77" s="208"/>
      <c r="AT77" s="208"/>
      <c r="AU77" s="208"/>
      <c r="AV77" s="208"/>
      <c r="AW77" s="208"/>
    </row>
    <row r="78" spans="1:49" s="207" customFormat="1" x14ac:dyDescent="0.25">
      <c r="A78" s="47"/>
      <c r="B78" s="47"/>
      <c r="C78" s="47"/>
      <c r="D78" s="208"/>
      <c r="E78" s="220"/>
      <c r="F78" s="220"/>
      <c r="G78" s="220"/>
      <c r="H78" s="220"/>
      <c r="I78" s="220"/>
      <c r="J78" s="220"/>
      <c r="K78" s="220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  <c r="AA78" s="208"/>
      <c r="AB78" s="208"/>
      <c r="AC78" s="208"/>
      <c r="AD78" s="208"/>
      <c r="AE78" s="208"/>
      <c r="AF78" s="208"/>
      <c r="AG78" s="208"/>
      <c r="AH78" s="208"/>
      <c r="AI78" s="208"/>
      <c r="AJ78" s="208"/>
      <c r="AK78" s="208"/>
      <c r="AL78" s="208"/>
      <c r="AM78" s="208"/>
      <c r="AN78" s="208"/>
      <c r="AO78" s="208"/>
      <c r="AP78" s="208"/>
      <c r="AQ78" s="208"/>
      <c r="AR78" s="208"/>
      <c r="AS78" s="208"/>
      <c r="AT78" s="208"/>
      <c r="AU78" s="208"/>
      <c r="AV78" s="208"/>
      <c r="AW78" s="208"/>
    </row>
    <row r="79" spans="1:49" s="207" customFormat="1" x14ac:dyDescent="0.25">
      <c r="A79" s="47"/>
      <c r="B79" s="47"/>
      <c r="C79" s="47"/>
      <c r="D79" s="208"/>
      <c r="E79" s="220"/>
      <c r="F79" s="220"/>
      <c r="G79" s="220"/>
      <c r="H79" s="220"/>
      <c r="I79" s="220"/>
      <c r="J79" s="220"/>
      <c r="K79" s="220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  <c r="AA79" s="208"/>
      <c r="AB79" s="208"/>
      <c r="AC79" s="208"/>
      <c r="AD79" s="208"/>
      <c r="AE79" s="208"/>
      <c r="AF79" s="208"/>
      <c r="AG79" s="208"/>
      <c r="AH79" s="208"/>
      <c r="AI79" s="208"/>
      <c r="AJ79" s="208"/>
      <c r="AK79" s="208"/>
      <c r="AL79" s="208"/>
      <c r="AM79" s="208"/>
      <c r="AN79" s="208"/>
      <c r="AO79" s="208"/>
      <c r="AP79" s="208"/>
      <c r="AQ79" s="208"/>
      <c r="AR79" s="208"/>
      <c r="AS79" s="208"/>
      <c r="AT79" s="208"/>
      <c r="AU79" s="208"/>
      <c r="AV79" s="208"/>
      <c r="AW79" s="208"/>
    </row>
    <row r="80" spans="1:49" s="207" customFormat="1" x14ac:dyDescent="0.25">
      <c r="A80" s="47"/>
      <c r="B80" s="47"/>
      <c r="C80" s="47"/>
      <c r="D80" s="208"/>
      <c r="E80" s="220"/>
      <c r="F80" s="220"/>
      <c r="G80" s="220"/>
      <c r="H80" s="220"/>
      <c r="I80" s="220"/>
      <c r="J80" s="220"/>
      <c r="K80" s="220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  <c r="AA80" s="208"/>
      <c r="AB80" s="208"/>
      <c r="AC80" s="208"/>
      <c r="AD80" s="208"/>
      <c r="AE80" s="208"/>
      <c r="AF80" s="208"/>
      <c r="AG80" s="208"/>
      <c r="AH80" s="208"/>
      <c r="AI80" s="208"/>
      <c r="AJ80" s="208"/>
      <c r="AK80" s="208"/>
      <c r="AL80" s="208"/>
      <c r="AM80" s="208"/>
      <c r="AN80" s="208"/>
      <c r="AO80" s="208"/>
      <c r="AP80" s="208"/>
      <c r="AQ80" s="208"/>
      <c r="AR80" s="208"/>
      <c r="AS80" s="208"/>
      <c r="AT80" s="208"/>
      <c r="AU80" s="208"/>
      <c r="AV80" s="208"/>
      <c r="AW80" s="208"/>
    </row>
    <row r="81" spans="1:49" s="207" customFormat="1" x14ac:dyDescent="0.25">
      <c r="A81" s="47"/>
      <c r="B81" s="47"/>
      <c r="C81" s="47"/>
      <c r="D81" s="208"/>
      <c r="E81" s="220"/>
      <c r="F81" s="220"/>
      <c r="G81" s="220"/>
      <c r="H81" s="220"/>
      <c r="I81" s="220"/>
      <c r="J81" s="220"/>
      <c r="K81" s="220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  <c r="AA81" s="208"/>
      <c r="AB81" s="208"/>
      <c r="AC81" s="208"/>
      <c r="AD81" s="208"/>
      <c r="AE81" s="208"/>
      <c r="AF81" s="208"/>
      <c r="AG81" s="208"/>
      <c r="AH81" s="208"/>
      <c r="AI81" s="208"/>
      <c r="AJ81" s="208"/>
      <c r="AK81" s="208"/>
      <c r="AL81" s="208"/>
      <c r="AM81" s="208"/>
      <c r="AN81" s="208"/>
      <c r="AO81" s="208"/>
      <c r="AP81" s="208"/>
      <c r="AQ81" s="208"/>
      <c r="AR81" s="208"/>
      <c r="AS81" s="208"/>
      <c r="AT81" s="208"/>
      <c r="AU81" s="208"/>
      <c r="AV81" s="208"/>
      <c r="AW81" s="208"/>
    </row>
    <row r="82" spans="1:49" s="207" customFormat="1" x14ac:dyDescent="0.25">
      <c r="A82" s="47"/>
      <c r="B82" s="47"/>
      <c r="C82" s="47"/>
      <c r="D82" s="208"/>
      <c r="E82" s="220"/>
      <c r="F82" s="220"/>
      <c r="G82" s="220"/>
      <c r="H82" s="220"/>
      <c r="I82" s="220"/>
      <c r="J82" s="220"/>
      <c r="K82" s="220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  <c r="AA82" s="208"/>
      <c r="AB82" s="208"/>
      <c r="AC82" s="208"/>
      <c r="AD82" s="208"/>
      <c r="AE82" s="208"/>
      <c r="AF82" s="208"/>
      <c r="AG82" s="208"/>
      <c r="AH82" s="208"/>
      <c r="AI82" s="208"/>
      <c r="AJ82" s="208"/>
      <c r="AK82" s="208"/>
      <c r="AL82" s="208"/>
      <c r="AM82" s="208"/>
      <c r="AN82" s="208"/>
      <c r="AO82" s="208"/>
      <c r="AP82" s="208"/>
      <c r="AQ82" s="208"/>
      <c r="AR82" s="208"/>
      <c r="AS82" s="208"/>
      <c r="AT82" s="208"/>
      <c r="AU82" s="208"/>
      <c r="AV82" s="208"/>
      <c r="AW82" s="208"/>
    </row>
    <row r="83" spans="1:49" s="207" customFormat="1" x14ac:dyDescent="0.25">
      <c r="A83" s="47"/>
      <c r="B83" s="47"/>
      <c r="C83" s="47"/>
      <c r="D83" s="208"/>
      <c r="E83" s="220"/>
      <c r="F83" s="220"/>
      <c r="G83" s="220"/>
      <c r="H83" s="220"/>
      <c r="I83" s="220"/>
      <c r="J83" s="220"/>
      <c r="K83" s="220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  <c r="AA83" s="208"/>
      <c r="AB83" s="208"/>
      <c r="AC83" s="208"/>
      <c r="AD83" s="208"/>
      <c r="AE83" s="208"/>
      <c r="AF83" s="208"/>
      <c r="AG83" s="208"/>
      <c r="AH83" s="208"/>
      <c r="AI83" s="208"/>
      <c r="AJ83" s="208"/>
      <c r="AK83" s="208"/>
      <c r="AL83" s="208"/>
      <c r="AM83" s="208"/>
      <c r="AN83" s="208"/>
      <c r="AO83" s="208"/>
      <c r="AP83" s="208"/>
      <c r="AQ83" s="208"/>
      <c r="AR83" s="208"/>
      <c r="AS83" s="208"/>
      <c r="AT83" s="208"/>
      <c r="AU83" s="208"/>
      <c r="AV83" s="208"/>
      <c r="AW83" s="208"/>
    </row>
    <row r="84" spans="1:49" s="207" customFormat="1" x14ac:dyDescent="0.25">
      <c r="A84" s="47"/>
      <c r="B84" s="47"/>
      <c r="C84" s="47"/>
      <c r="D84" s="208"/>
      <c r="E84" s="220"/>
      <c r="F84" s="220"/>
      <c r="G84" s="220"/>
      <c r="H84" s="220"/>
      <c r="I84" s="220"/>
      <c r="J84" s="220"/>
      <c r="K84" s="220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  <c r="AE84" s="208"/>
      <c r="AF84" s="208"/>
      <c r="AG84" s="208"/>
      <c r="AH84" s="208"/>
      <c r="AI84" s="208"/>
      <c r="AJ84" s="208"/>
      <c r="AK84" s="208"/>
      <c r="AL84" s="208"/>
      <c r="AM84" s="208"/>
      <c r="AN84" s="208"/>
      <c r="AO84" s="208"/>
      <c r="AP84" s="208"/>
      <c r="AQ84" s="208"/>
      <c r="AR84" s="208"/>
      <c r="AS84" s="208"/>
      <c r="AT84" s="208"/>
      <c r="AU84" s="208"/>
      <c r="AV84" s="208"/>
      <c r="AW84" s="208"/>
    </row>
    <row r="85" spans="1:49" s="207" customFormat="1" x14ac:dyDescent="0.25">
      <c r="A85" s="47"/>
      <c r="B85" s="47"/>
      <c r="C85" s="47"/>
      <c r="D85" s="208"/>
      <c r="E85" s="220"/>
      <c r="F85" s="220"/>
      <c r="G85" s="220"/>
      <c r="H85" s="220"/>
      <c r="I85" s="220"/>
      <c r="J85" s="220"/>
      <c r="K85" s="220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  <c r="AE85" s="208"/>
      <c r="AF85" s="208"/>
      <c r="AG85" s="208"/>
      <c r="AH85" s="208"/>
      <c r="AI85" s="208"/>
      <c r="AJ85" s="208"/>
      <c r="AK85" s="208"/>
      <c r="AL85" s="208"/>
      <c r="AM85" s="208"/>
      <c r="AN85" s="208"/>
      <c r="AO85" s="208"/>
      <c r="AP85" s="208"/>
      <c r="AQ85" s="208"/>
      <c r="AR85" s="208"/>
      <c r="AS85" s="208"/>
      <c r="AT85" s="208"/>
      <c r="AU85" s="208"/>
      <c r="AV85" s="208"/>
      <c r="AW85" s="208"/>
    </row>
    <row r="86" spans="1:49" s="207" customFormat="1" x14ac:dyDescent="0.25">
      <c r="A86" s="47"/>
      <c r="B86" s="47"/>
      <c r="C86" s="47"/>
      <c r="D86" s="208"/>
      <c r="E86" s="220"/>
      <c r="F86" s="220"/>
      <c r="G86" s="220"/>
      <c r="H86" s="220"/>
      <c r="I86" s="220"/>
      <c r="J86" s="220"/>
      <c r="K86" s="220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  <c r="AE86" s="208"/>
      <c r="AF86" s="208"/>
      <c r="AG86" s="208"/>
      <c r="AH86" s="208"/>
      <c r="AI86" s="208"/>
      <c r="AJ86" s="208"/>
      <c r="AK86" s="208"/>
      <c r="AL86" s="208"/>
      <c r="AM86" s="208"/>
      <c r="AN86" s="208"/>
      <c r="AO86" s="208"/>
      <c r="AP86" s="208"/>
      <c r="AQ86" s="208"/>
      <c r="AR86" s="208"/>
      <c r="AS86" s="208"/>
      <c r="AT86" s="208"/>
      <c r="AU86" s="208"/>
      <c r="AV86" s="208"/>
      <c r="AW86" s="208"/>
    </row>
    <row r="87" spans="1:49" s="207" customFormat="1" x14ac:dyDescent="0.25">
      <c r="A87" s="47"/>
      <c r="B87" s="47"/>
      <c r="C87" s="47"/>
      <c r="D87" s="208"/>
      <c r="E87" s="220"/>
      <c r="F87" s="220"/>
      <c r="G87" s="220"/>
      <c r="H87" s="220"/>
      <c r="I87" s="220"/>
      <c r="J87" s="220"/>
      <c r="K87" s="220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  <c r="AE87" s="208"/>
      <c r="AF87" s="208"/>
      <c r="AG87" s="208"/>
      <c r="AH87" s="208"/>
      <c r="AI87" s="208"/>
      <c r="AJ87" s="208"/>
      <c r="AK87" s="208"/>
      <c r="AL87" s="208"/>
      <c r="AM87" s="208"/>
      <c r="AN87" s="208"/>
      <c r="AO87" s="208"/>
      <c r="AP87" s="208"/>
      <c r="AQ87" s="208"/>
      <c r="AR87" s="208"/>
      <c r="AS87" s="208"/>
      <c r="AT87" s="208"/>
      <c r="AU87" s="208"/>
      <c r="AV87" s="208"/>
      <c r="AW87" s="208"/>
    </row>
    <row r="88" spans="1:49" s="207" customFormat="1" x14ac:dyDescent="0.25">
      <c r="A88" s="47"/>
      <c r="B88" s="47"/>
      <c r="C88" s="47"/>
      <c r="D88" s="208"/>
      <c r="E88" s="220"/>
      <c r="F88" s="220"/>
      <c r="G88" s="220"/>
      <c r="H88" s="220"/>
      <c r="I88" s="220"/>
      <c r="J88" s="220"/>
      <c r="K88" s="220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  <c r="AE88" s="208"/>
      <c r="AF88" s="208"/>
      <c r="AG88" s="208"/>
      <c r="AH88" s="208"/>
      <c r="AI88" s="208"/>
      <c r="AJ88" s="208"/>
      <c r="AK88" s="208"/>
      <c r="AL88" s="208"/>
      <c r="AM88" s="208"/>
      <c r="AN88" s="208"/>
      <c r="AO88" s="208"/>
      <c r="AP88" s="208"/>
      <c r="AQ88" s="208"/>
      <c r="AR88" s="208"/>
      <c r="AS88" s="208"/>
      <c r="AT88" s="208"/>
      <c r="AU88" s="208"/>
      <c r="AV88" s="208"/>
      <c r="AW88" s="208"/>
    </row>
    <row r="89" spans="1:49" s="207" customFormat="1" x14ac:dyDescent="0.25">
      <c r="A89" s="47"/>
      <c r="B89" s="47"/>
      <c r="C89" s="47"/>
      <c r="D89" s="208"/>
      <c r="E89" s="220"/>
      <c r="F89" s="220"/>
      <c r="G89" s="220"/>
      <c r="H89" s="220"/>
      <c r="I89" s="220"/>
      <c r="J89" s="220"/>
      <c r="K89" s="220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  <c r="AE89" s="208"/>
      <c r="AF89" s="208"/>
      <c r="AG89" s="208"/>
      <c r="AH89" s="208"/>
      <c r="AI89" s="208"/>
      <c r="AJ89" s="208"/>
      <c r="AK89" s="208"/>
      <c r="AL89" s="208"/>
      <c r="AM89" s="208"/>
      <c r="AN89" s="208"/>
      <c r="AO89" s="208"/>
      <c r="AP89" s="208"/>
      <c r="AQ89" s="208"/>
      <c r="AR89" s="208"/>
      <c r="AS89" s="208"/>
      <c r="AT89" s="208"/>
      <c r="AU89" s="208"/>
      <c r="AV89" s="208"/>
      <c r="AW89" s="208"/>
    </row>
    <row r="90" spans="1:49" s="207" customFormat="1" x14ac:dyDescent="0.25">
      <c r="A90" s="47"/>
      <c r="B90" s="47"/>
      <c r="C90" s="47"/>
      <c r="D90" s="208"/>
      <c r="E90" s="220"/>
      <c r="F90" s="220"/>
      <c r="G90" s="220"/>
      <c r="H90" s="220"/>
      <c r="I90" s="220"/>
      <c r="J90" s="220"/>
      <c r="K90" s="220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  <c r="AE90" s="208"/>
      <c r="AF90" s="208"/>
      <c r="AG90" s="208"/>
      <c r="AH90" s="208"/>
      <c r="AI90" s="208"/>
      <c r="AJ90" s="208"/>
      <c r="AK90" s="208"/>
      <c r="AL90" s="208"/>
      <c r="AM90" s="208"/>
      <c r="AN90" s="208"/>
      <c r="AO90" s="208"/>
      <c r="AP90" s="208"/>
      <c r="AQ90" s="208"/>
      <c r="AR90" s="208"/>
      <c r="AS90" s="208"/>
      <c r="AT90" s="208"/>
      <c r="AU90" s="208"/>
      <c r="AV90" s="208"/>
      <c r="AW90" s="208"/>
    </row>
    <row r="91" spans="1:49" s="207" customFormat="1" x14ac:dyDescent="0.25">
      <c r="A91" s="47"/>
      <c r="B91" s="47"/>
      <c r="C91" s="47"/>
      <c r="D91" s="208"/>
      <c r="E91" s="220"/>
      <c r="F91" s="220"/>
      <c r="G91" s="220"/>
      <c r="H91" s="220"/>
      <c r="I91" s="220"/>
      <c r="J91" s="220"/>
      <c r="K91" s="220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  <c r="AE91" s="208"/>
      <c r="AF91" s="208"/>
      <c r="AG91" s="208"/>
      <c r="AH91" s="208"/>
      <c r="AI91" s="208"/>
      <c r="AJ91" s="208"/>
      <c r="AK91" s="208"/>
      <c r="AL91" s="208"/>
      <c r="AM91" s="208"/>
      <c r="AN91" s="208"/>
      <c r="AO91" s="208"/>
      <c r="AP91" s="208"/>
      <c r="AQ91" s="208"/>
      <c r="AR91" s="208"/>
      <c r="AS91" s="208"/>
      <c r="AT91" s="208"/>
      <c r="AU91" s="208"/>
      <c r="AV91" s="208"/>
      <c r="AW91" s="208"/>
    </row>
    <row r="92" spans="1:49" s="207" customFormat="1" x14ac:dyDescent="0.25">
      <c r="A92" s="47"/>
      <c r="B92" s="47"/>
      <c r="C92" s="47"/>
      <c r="D92" s="208"/>
      <c r="E92" s="220"/>
      <c r="F92" s="220"/>
      <c r="G92" s="220"/>
      <c r="H92" s="220"/>
      <c r="I92" s="220"/>
      <c r="J92" s="220"/>
      <c r="K92" s="220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  <c r="AE92" s="208"/>
      <c r="AF92" s="208"/>
      <c r="AG92" s="208"/>
      <c r="AH92" s="208"/>
      <c r="AI92" s="208"/>
      <c r="AJ92" s="208"/>
      <c r="AK92" s="208"/>
      <c r="AL92" s="208"/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</row>
    <row r="93" spans="1:49" s="207" customFormat="1" x14ac:dyDescent="0.25">
      <c r="A93" s="47"/>
      <c r="B93" s="47"/>
      <c r="C93" s="47"/>
      <c r="D93" s="208"/>
      <c r="E93" s="220"/>
      <c r="F93" s="220"/>
      <c r="G93" s="220"/>
      <c r="H93" s="220"/>
      <c r="I93" s="220"/>
      <c r="J93" s="220"/>
      <c r="K93" s="220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  <c r="AE93" s="208"/>
      <c r="AF93" s="208"/>
      <c r="AG93" s="208"/>
      <c r="AH93" s="208"/>
      <c r="AI93" s="208"/>
      <c r="AJ93" s="208"/>
      <c r="AK93" s="208"/>
      <c r="AL93" s="208"/>
      <c r="AM93" s="208"/>
      <c r="AN93" s="208"/>
      <c r="AO93" s="208"/>
      <c r="AP93" s="208"/>
      <c r="AQ93" s="208"/>
      <c r="AR93" s="208"/>
      <c r="AS93" s="208"/>
      <c r="AT93" s="208"/>
      <c r="AU93" s="208"/>
      <c r="AV93" s="208"/>
      <c r="AW93" s="208"/>
    </row>
    <row r="94" spans="1:49" s="207" customFormat="1" x14ac:dyDescent="0.25">
      <c r="A94" s="47"/>
      <c r="B94" s="47"/>
      <c r="C94" s="47"/>
      <c r="D94" s="208"/>
      <c r="E94" s="220"/>
      <c r="F94" s="220"/>
      <c r="G94" s="220"/>
      <c r="H94" s="220"/>
      <c r="I94" s="220"/>
      <c r="J94" s="220"/>
      <c r="K94" s="220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  <c r="AE94" s="208"/>
      <c r="AF94" s="208"/>
      <c r="AG94" s="208"/>
      <c r="AH94" s="208"/>
      <c r="AI94" s="208"/>
      <c r="AJ94" s="208"/>
      <c r="AK94" s="208"/>
      <c r="AL94" s="208"/>
      <c r="AM94" s="208"/>
      <c r="AN94" s="208"/>
      <c r="AO94" s="208"/>
      <c r="AP94" s="208"/>
      <c r="AQ94" s="208"/>
      <c r="AR94" s="208"/>
      <c r="AS94" s="208"/>
      <c r="AT94" s="208"/>
      <c r="AU94" s="208"/>
      <c r="AV94" s="208"/>
      <c r="AW94" s="208"/>
    </row>
    <row r="95" spans="1:49" s="207" customFormat="1" x14ac:dyDescent="0.25">
      <c r="A95" s="47"/>
      <c r="B95" s="47"/>
      <c r="C95" s="47"/>
      <c r="D95" s="208"/>
      <c r="E95" s="220"/>
      <c r="F95" s="220"/>
      <c r="G95" s="220"/>
      <c r="H95" s="220"/>
      <c r="I95" s="220"/>
      <c r="J95" s="220"/>
      <c r="K95" s="220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  <c r="AE95" s="208"/>
      <c r="AF95" s="208"/>
      <c r="AG95" s="208"/>
      <c r="AH95" s="208"/>
      <c r="AI95" s="208"/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</row>
    <row r="96" spans="1:49" s="207" customFormat="1" x14ac:dyDescent="0.25">
      <c r="A96" s="47"/>
      <c r="B96" s="47"/>
      <c r="C96" s="47"/>
      <c r="D96" s="208"/>
      <c r="E96" s="220"/>
      <c r="F96" s="220"/>
      <c r="G96" s="220"/>
      <c r="H96" s="220"/>
      <c r="I96" s="220"/>
      <c r="J96" s="220"/>
      <c r="K96" s="220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  <c r="AE96" s="208"/>
      <c r="AF96" s="208"/>
      <c r="AG96" s="208"/>
      <c r="AH96" s="208"/>
      <c r="AI96" s="208"/>
      <c r="AJ96" s="208"/>
      <c r="AK96" s="208"/>
      <c r="AL96" s="208"/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</row>
    <row r="97" spans="1:49" s="207" customFormat="1" x14ac:dyDescent="0.25">
      <c r="A97" s="47"/>
      <c r="B97" s="47"/>
      <c r="C97" s="47"/>
      <c r="D97" s="208"/>
      <c r="E97" s="220"/>
      <c r="F97" s="220"/>
      <c r="G97" s="220"/>
      <c r="H97" s="220"/>
      <c r="I97" s="220"/>
      <c r="J97" s="220"/>
      <c r="K97" s="220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  <c r="AA97" s="208"/>
      <c r="AB97" s="208"/>
      <c r="AC97" s="208"/>
      <c r="AD97" s="208"/>
      <c r="AE97" s="208"/>
      <c r="AF97" s="208"/>
      <c r="AG97" s="208"/>
      <c r="AH97" s="208"/>
      <c r="AI97" s="208"/>
      <c r="AJ97" s="208"/>
      <c r="AK97" s="208"/>
      <c r="AL97" s="208"/>
      <c r="AM97" s="208"/>
      <c r="AN97" s="208"/>
      <c r="AO97" s="208"/>
      <c r="AP97" s="208"/>
      <c r="AQ97" s="208"/>
      <c r="AR97" s="208"/>
      <c r="AS97" s="208"/>
      <c r="AT97" s="208"/>
      <c r="AU97" s="208"/>
      <c r="AV97" s="208"/>
      <c r="AW97" s="208"/>
    </row>
    <row r="98" spans="1:49" s="207" customFormat="1" x14ac:dyDescent="0.25">
      <c r="A98" s="47"/>
      <c r="B98" s="47"/>
      <c r="C98" s="47"/>
      <c r="D98" s="208"/>
      <c r="E98" s="220"/>
      <c r="F98" s="220"/>
      <c r="G98" s="220"/>
      <c r="H98" s="220"/>
      <c r="I98" s="220"/>
      <c r="J98" s="220"/>
      <c r="K98" s="220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  <c r="AA98" s="208"/>
      <c r="AB98" s="208"/>
      <c r="AC98" s="208"/>
      <c r="AD98" s="208"/>
      <c r="AE98" s="208"/>
      <c r="AF98" s="208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208"/>
      <c r="AT98" s="208"/>
      <c r="AU98" s="208"/>
      <c r="AV98" s="208"/>
      <c r="AW98" s="208"/>
    </row>
    <row r="99" spans="1:49" s="207" customFormat="1" x14ac:dyDescent="0.25">
      <c r="A99" s="47"/>
      <c r="B99" s="47"/>
      <c r="C99" s="47"/>
      <c r="D99" s="208"/>
      <c r="E99" s="220"/>
      <c r="F99" s="220"/>
      <c r="G99" s="220"/>
      <c r="H99" s="220"/>
      <c r="I99" s="220"/>
      <c r="J99" s="220"/>
      <c r="K99" s="220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  <c r="AA99" s="208"/>
      <c r="AB99" s="208"/>
      <c r="AC99" s="208"/>
      <c r="AD99" s="208"/>
      <c r="AE99" s="208"/>
      <c r="AF99" s="208"/>
      <c r="AG99" s="208"/>
      <c r="AH99" s="208"/>
      <c r="AI99" s="208"/>
      <c r="AJ99" s="208"/>
      <c r="AK99" s="208"/>
      <c r="AL99" s="208"/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</row>
    <row r="100" spans="1:49" s="207" customFormat="1" x14ac:dyDescent="0.25">
      <c r="A100" s="47"/>
      <c r="B100" s="47"/>
      <c r="C100" s="47"/>
      <c r="D100" s="208"/>
      <c r="E100" s="220"/>
      <c r="F100" s="220"/>
      <c r="G100" s="220"/>
      <c r="H100" s="220"/>
      <c r="I100" s="220"/>
      <c r="J100" s="220"/>
      <c r="K100" s="220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  <c r="AA100" s="208"/>
      <c r="AB100" s="208"/>
      <c r="AC100" s="208"/>
      <c r="AD100" s="208"/>
      <c r="AE100" s="208"/>
      <c r="AF100" s="208"/>
      <c r="AG100" s="208"/>
      <c r="AH100" s="208"/>
      <c r="AI100" s="208"/>
      <c r="AJ100" s="208"/>
      <c r="AK100" s="208"/>
      <c r="AL100" s="208"/>
      <c r="AM100" s="208"/>
      <c r="AN100" s="208"/>
      <c r="AO100" s="208"/>
      <c r="AP100" s="208"/>
      <c r="AQ100" s="208"/>
      <c r="AR100" s="208"/>
      <c r="AS100" s="208"/>
      <c r="AT100" s="208"/>
      <c r="AU100" s="208"/>
      <c r="AV100" s="208"/>
      <c r="AW100" s="208"/>
    </row>
    <row r="101" spans="1:49" s="207" customFormat="1" x14ac:dyDescent="0.25">
      <c r="A101" s="47"/>
      <c r="B101" s="47"/>
      <c r="C101" s="47"/>
      <c r="D101" s="208"/>
      <c r="E101" s="220"/>
      <c r="F101" s="220"/>
      <c r="G101" s="220"/>
      <c r="H101" s="220"/>
      <c r="I101" s="220"/>
      <c r="J101" s="220"/>
      <c r="K101" s="220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  <c r="AA101" s="208"/>
      <c r="AB101" s="208"/>
      <c r="AC101" s="208"/>
      <c r="AD101" s="208"/>
      <c r="AE101" s="208"/>
      <c r="AF101" s="208"/>
      <c r="AG101" s="208"/>
      <c r="AH101" s="208"/>
      <c r="AI101" s="208"/>
      <c r="AJ101" s="208"/>
      <c r="AK101" s="208"/>
      <c r="AL101" s="208"/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</row>
    <row r="102" spans="1:49" s="207" customFormat="1" x14ac:dyDescent="0.25">
      <c r="A102" s="47"/>
      <c r="B102" s="47"/>
      <c r="C102" s="47"/>
      <c r="D102" s="208"/>
      <c r="E102" s="220"/>
      <c r="F102" s="220"/>
      <c r="G102" s="220"/>
      <c r="H102" s="220"/>
      <c r="I102" s="220"/>
      <c r="J102" s="220"/>
      <c r="K102" s="220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  <c r="AA102" s="208"/>
      <c r="AB102" s="208"/>
      <c r="AC102" s="208"/>
      <c r="AD102" s="208"/>
      <c r="AE102" s="208"/>
      <c r="AF102" s="208"/>
      <c r="AG102" s="208"/>
      <c r="AH102" s="208"/>
      <c r="AI102" s="208"/>
      <c r="AJ102" s="208"/>
      <c r="AK102" s="208"/>
      <c r="AL102" s="208"/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</row>
    <row r="103" spans="1:49" s="207" customFormat="1" x14ac:dyDescent="0.25">
      <c r="A103" s="47"/>
      <c r="B103" s="47"/>
      <c r="C103" s="47"/>
      <c r="D103" s="208"/>
      <c r="E103" s="220"/>
      <c r="F103" s="220"/>
      <c r="G103" s="220"/>
      <c r="H103" s="220"/>
      <c r="I103" s="220"/>
      <c r="J103" s="220"/>
      <c r="K103" s="220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  <c r="AA103" s="208"/>
      <c r="AB103" s="208"/>
      <c r="AC103" s="208"/>
      <c r="AD103" s="208"/>
      <c r="AE103" s="208"/>
      <c r="AF103" s="208"/>
      <c r="AG103" s="208"/>
      <c r="AH103" s="208"/>
      <c r="AI103" s="208"/>
      <c r="AJ103" s="208"/>
      <c r="AK103" s="208"/>
      <c r="AL103" s="208"/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</row>
    <row r="104" spans="1:49" s="207" customFormat="1" x14ac:dyDescent="0.25">
      <c r="A104" s="47"/>
      <c r="B104" s="47"/>
      <c r="C104" s="47"/>
      <c r="D104" s="208"/>
      <c r="E104" s="220"/>
      <c r="F104" s="220"/>
      <c r="G104" s="220"/>
      <c r="H104" s="220"/>
      <c r="I104" s="220"/>
      <c r="J104" s="220"/>
      <c r="K104" s="220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  <c r="AA104" s="208"/>
      <c r="AB104" s="208"/>
      <c r="AC104" s="208"/>
      <c r="AD104" s="208"/>
      <c r="AE104" s="208"/>
      <c r="AF104" s="208"/>
      <c r="AG104" s="208"/>
      <c r="AH104" s="208"/>
      <c r="AI104" s="208"/>
      <c r="AJ104" s="208"/>
      <c r="AK104" s="208"/>
      <c r="AL104" s="208"/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</row>
    <row r="105" spans="1:49" s="207" customFormat="1" x14ac:dyDescent="0.25">
      <c r="A105" s="47"/>
      <c r="B105" s="47"/>
      <c r="C105" s="47"/>
      <c r="D105" s="208"/>
      <c r="E105" s="220"/>
      <c r="F105" s="220"/>
      <c r="G105" s="220"/>
      <c r="H105" s="220"/>
      <c r="I105" s="220"/>
      <c r="J105" s="220"/>
      <c r="K105" s="220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  <c r="AA105" s="208"/>
      <c r="AB105" s="208"/>
      <c r="AC105" s="208"/>
      <c r="AD105" s="208"/>
      <c r="AE105" s="208"/>
      <c r="AF105" s="208"/>
      <c r="AG105" s="208"/>
      <c r="AH105" s="208"/>
      <c r="AI105" s="208"/>
      <c r="AJ105" s="208"/>
      <c r="AK105" s="208"/>
      <c r="AL105" s="208"/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</row>
    <row r="106" spans="1:49" s="207" customFormat="1" x14ac:dyDescent="0.25">
      <c r="A106" s="47"/>
      <c r="B106" s="47"/>
      <c r="C106" s="47"/>
      <c r="D106" s="208"/>
      <c r="E106" s="220"/>
      <c r="F106" s="220"/>
      <c r="G106" s="220"/>
      <c r="H106" s="220"/>
      <c r="I106" s="220"/>
      <c r="J106" s="220"/>
      <c r="K106" s="220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  <c r="AA106" s="208"/>
      <c r="AB106" s="208"/>
      <c r="AC106" s="208"/>
      <c r="AD106" s="208"/>
      <c r="AE106" s="208"/>
      <c r="AF106" s="208"/>
      <c r="AG106" s="208"/>
      <c r="AH106" s="208"/>
      <c r="AI106" s="208"/>
      <c r="AJ106" s="208"/>
      <c r="AK106" s="208"/>
      <c r="AL106" s="208"/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</row>
    <row r="107" spans="1:49" s="207" customFormat="1" x14ac:dyDescent="0.25">
      <c r="A107" s="47"/>
      <c r="B107" s="47"/>
      <c r="C107" s="47"/>
      <c r="D107" s="208"/>
      <c r="E107" s="220"/>
      <c r="F107" s="220"/>
      <c r="G107" s="220"/>
      <c r="H107" s="220"/>
      <c r="I107" s="220"/>
      <c r="J107" s="220"/>
      <c r="K107" s="220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  <c r="AA107" s="208"/>
      <c r="AB107" s="208"/>
      <c r="AC107" s="208"/>
      <c r="AD107" s="208"/>
      <c r="AE107" s="208"/>
      <c r="AF107" s="208"/>
      <c r="AG107" s="208"/>
      <c r="AH107" s="208"/>
      <c r="AI107" s="208"/>
      <c r="AJ107" s="208"/>
      <c r="AK107" s="208"/>
      <c r="AL107" s="208"/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</row>
    <row r="108" spans="1:49" s="207" customFormat="1" x14ac:dyDescent="0.25">
      <c r="A108" s="47"/>
      <c r="B108" s="47"/>
      <c r="C108" s="47"/>
      <c r="D108" s="208"/>
      <c r="E108" s="220"/>
      <c r="F108" s="220"/>
      <c r="G108" s="220"/>
      <c r="H108" s="220"/>
      <c r="I108" s="220"/>
      <c r="J108" s="220"/>
      <c r="K108" s="220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  <c r="AA108" s="208"/>
      <c r="AB108" s="208"/>
      <c r="AC108" s="208"/>
      <c r="AD108" s="208"/>
      <c r="AE108" s="208"/>
      <c r="AF108" s="208"/>
      <c r="AG108" s="208"/>
      <c r="AH108" s="208"/>
      <c r="AI108" s="208"/>
      <c r="AJ108" s="208"/>
      <c r="AK108" s="208"/>
      <c r="AL108" s="208"/>
      <c r="AM108" s="208"/>
      <c r="AN108" s="208"/>
      <c r="AO108" s="208"/>
      <c r="AP108" s="208"/>
      <c r="AQ108" s="208"/>
      <c r="AR108" s="208"/>
      <c r="AS108" s="208"/>
      <c r="AT108" s="208"/>
      <c r="AU108" s="208"/>
      <c r="AV108" s="208"/>
      <c r="AW108" s="208"/>
    </row>
    <row r="109" spans="1:49" s="207" customFormat="1" x14ac:dyDescent="0.25">
      <c r="A109" s="47"/>
      <c r="B109" s="47"/>
      <c r="C109" s="47"/>
      <c r="D109" s="208"/>
      <c r="E109" s="220"/>
      <c r="F109" s="220"/>
      <c r="G109" s="220"/>
      <c r="H109" s="220"/>
      <c r="I109" s="220"/>
      <c r="J109" s="220"/>
      <c r="K109" s="220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  <c r="AA109" s="208"/>
      <c r="AB109" s="208"/>
      <c r="AC109" s="208"/>
      <c r="AD109" s="208"/>
      <c r="AE109" s="208"/>
      <c r="AF109" s="208"/>
      <c r="AG109" s="208"/>
      <c r="AH109" s="208"/>
      <c r="AI109" s="208"/>
      <c r="AJ109" s="208"/>
      <c r="AK109" s="208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</row>
    <row r="110" spans="1:49" s="207" customFormat="1" x14ac:dyDescent="0.25">
      <c r="A110" s="47"/>
      <c r="B110" s="47"/>
      <c r="C110" s="47"/>
      <c r="D110" s="208"/>
      <c r="E110" s="220"/>
      <c r="F110" s="220"/>
      <c r="G110" s="220"/>
      <c r="H110" s="220"/>
      <c r="I110" s="220"/>
      <c r="J110" s="220"/>
      <c r="K110" s="220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  <c r="AA110" s="208"/>
      <c r="AB110" s="208"/>
      <c r="AC110" s="208"/>
      <c r="AD110" s="208"/>
      <c r="AE110" s="208"/>
      <c r="AF110" s="208"/>
      <c r="AG110" s="208"/>
      <c r="AH110" s="208"/>
      <c r="AI110" s="208"/>
      <c r="AJ110" s="208"/>
      <c r="AK110" s="208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</row>
    <row r="111" spans="1:49" s="207" customFormat="1" x14ac:dyDescent="0.25">
      <c r="A111" s="47"/>
      <c r="B111" s="47"/>
      <c r="C111" s="47"/>
      <c r="D111" s="208"/>
      <c r="E111" s="220"/>
      <c r="F111" s="220"/>
      <c r="G111" s="220"/>
      <c r="H111" s="220"/>
      <c r="I111" s="220"/>
      <c r="J111" s="220"/>
      <c r="K111" s="220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  <c r="AA111" s="208"/>
      <c r="AB111" s="208"/>
      <c r="AC111" s="208"/>
      <c r="AD111" s="208"/>
      <c r="AE111" s="208"/>
      <c r="AF111" s="208"/>
      <c r="AG111" s="208"/>
      <c r="AH111" s="208"/>
      <c r="AI111" s="208"/>
      <c r="AJ111" s="208"/>
      <c r="AK111" s="208"/>
      <c r="AL111" s="208"/>
      <c r="AM111" s="208"/>
      <c r="AN111" s="208"/>
      <c r="AO111" s="208"/>
      <c r="AP111" s="208"/>
      <c r="AQ111" s="208"/>
      <c r="AR111" s="208"/>
      <c r="AS111" s="208"/>
      <c r="AT111" s="208"/>
      <c r="AU111" s="208"/>
      <c r="AV111" s="208"/>
      <c r="AW111" s="208"/>
    </row>
    <row r="112" spans="1:49" s="207" customFormat="1" x14ac:dyDescent="0.25">
      <c r="A112" s="47"/>
      <c r="B112" s="47"/>
      <c r="C112" s="47"/>
      <c r="D112" s="208"/>
      <c r="E112" s="220"/>
      <c r="F112" s="220"/>
      <c r="G112" s="220"/>
      <c r="H112" s="220"/>
      <c r="I112" s="220"/>
      <c r="J112" s="220"/>
      <c r="K112" s="220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  <c r="AA112" s="208"/>
      <c r="AB112" s="208"/>
      <c r="AC112" s="208"/>
      <c r="AD112" s="208"/>
      <c r="AE112" s="208"/>
      <c r="AF112" s="208"/>
      <c r="AG112" s="208"/>
      <c r="AH112" s="208"/>
      <c r="AI112" s="208"/>
      <c r="AJ112" s="208"/>
      <c r="AK112" s="208"/>
      <c r="AL112" s="208"/>
      <c r="AM112" s="208"/>
      <c r="AN112" s="208"/>
      <c r="AO112" s="208"/>
      <c r="AP112" s="208"/>
      <c r="AQ112" s="208"/>
      <c r="AR112" s="208"/>
      <c r="AS112" s="208"/>
      <c r="AT112" s="208"/>
      <c r="AU112" s="208"/>
      <c r="AV112" s="208"/>
      <c r="AW112" s="208"/>
    </row>
    <row r="113" spans="1:49" s="207" customFormat="1" x14ac:dyDescent="0.25">
      <c r="A113" s="47"/>
      <c r="B113" s="47"/>
      <c r="C113" s="47"/>
      <c r="D113" s="208"/>
      <c r="E113" s="220"/>
      <c r="F113" s="220"/>
      <c r="G113" s="220"/>
      <c r="H113" s="220"/>
      <c r="I113" s="220"/>
      <c r="J113" s="220"/>
      <c r="K113" s="220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  <c r="AA113" s="208"/>
      <c r="AB113" s="208"/>
      <c r="AC113" s="208"/>
      <c r="AD113" s="208"/>
      <c r="AE113" s="208"/>
      <c r="AF113" s="208"/>
      <c r="AG113" s="208"/>
      <c r="AH113" s="208"/>
      <c r="AI113" s="208"/>
      <c r="AJ113" s="208"/>
      <c r="AK113" s="208"/>
      <c r="AL113" s="208"/>
      <c r="AM113" s="208"/>
      <c r="AN113" s="208"/>
      <c r="AO113" s="208"/>
      <c r="AP113" s="208"/>
      <c r="AQ113" s="208"/>
      <c r="AR113" s="208"/>
      <c r="AS113" s="208"/>
      <c r="AT113" s="208"/>
      <c r="AU113" s="208"/>
      <c r="AV113" s="208"/>
      <c r="AW113" s="208"/>
    </row>
    <row r="114" spans="1:49" s="207" customFormat="1" x14ac:dyDescent="0.25">
      <c r="A114" s="47"/>
      <c r="B114" s="47"/>
      <c r="C114" s="47"/>
      <c r="D114" s="208"/>
      <c r="E114" s="220"/>
      <c r="F114" s="220"/>
      <c r="G114" s="220"/>
      <c r="H114" s="220"/>
      <c r="I114" s="220"/>
      <c r="J114" s="220"/>
      <c r="K114" s="220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  <c r="AA114" s="208"/>
      <c r="AB114" s="208"/>
      <c r="AC114" s="208"/>
      <c r="AD114" s="208"/>
      <c r="AE114" s="208"/>
      <c r="AF114" s="208"/>
      <c r="AG114" s="208"/>
      <c r="AH114" s="208"/>
      <c r="AI114" s="208"/>
      <c r="AJ114" s="208"/>
      <c r="AK114" s="208"/>
      <c r="AL114" s="208"/>
      <c r="AM114" s="208"/>
      <c r="AN114" s="208"/>
      <c r="AO114" s="208"/>
      <c r="AP114" s="208"/>
      <c r="AQ114" s="208"/>
      <c r="AR114" s="208"/>
      <c r="AS114" s="208"/>
      <c r="AT114" s="208"/>
      <c r="AU114" s="208"/>
      <c r="AV114" s="208"/>
      <c r="AW114" s="208"/>
    </row>
    <row r="115" spans="1:49" s="207" customFormat="1" x14ac:dyDescent="0.25">
      <c r="A115" s="47"/>
      <c r="B115" s="47"/>
      <c r="C115" s="47"/>
      <c r="D115" s="208"/>
      <c r="E115" s="220"/>
      <c r="F115" s="220"/>
      <c r="G115" s="220"/>
      <c r="H115" s="220"/>
      <c r="I115" s="220"/>
      <c r="J115" s="220"/>
      <c r="K115" s="220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  <c r="AA115" s="208"/>
      <c r="AB115" s="208"/>
      <c r="AC115" s="208"/>
      <c r="AD115" s="208"/>
      <c r="AE115" s="208"/>
      <c r="AF115" s="208"/>
      <c r="AG115" s="208"/>
      <c r="AH115" s="208"/>
      <c r="AI115" s="208"/>
      <c r="AJ115" s="208"/>
      <c r="AK115" s="208"/>
      <c r="AL115" s="208"/>
      <c r="AM115" s="208"/>
      <c r="AN115" s="208"/>
      <c r="AO115" s="208"/>
      <c r="AP115" s="208"/>
      <c r="AQ115" s="208"/>
      <c r="AR115" s="208"/>
      <c r="AS115" s="208"/>
      <c r="AT115" s="208"/>
      <c r="AU115" s="208"/>
      <c r="AV115" s="208"/>
      <c r="AW115" s="208"/>
    </row>
    <row r="116" spans="1:49" s="207" customFormat="1" x14ac:dyDescent="0.25">
      <c r="A116" s="47"/>
      <c r="B116" s="47"/>
      <c r="C116" s="47"/>
      <c r="D116" s="208"/>
      <c r="E116" s="220"/>
      <c r="F116" s="220"/>
      <c r="G116" s="220"/>
      <c r="H116" s="220"/>
      <c r="I116" s="220"/>
      <c r="J116" s="220"/>
      <c r="K116" s="220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  <c r="AA116" s="208"/>
      <c r="AB116" s="208"/>
      <c r="AC116" s="208"/>
      <c r="AD116" s="208"/>
      <c r="AE116" s="208"/>
      <c r="AF116" s="208"/>
      <c r="AG116" s="208"/>
      <c r="AH116" s="208"/>
      <c r="AI116" s="208"/>
      <c r="AJ116" s="208"/>
      <c r="AK116" s="208"/>
      <c r="AL116" s="208"/>
      <c r="AM116" s="208"/>
      <c r="AN116" s="208"/>
      <c r="AO116" s="208"/>
      <c r="AP116" s="208"/>
      <c r="AQ116" s="208"/>
      <c r="AR116" s="208"/>
      <c r="AS116" s="208"/>
      <c r="AT116" s="208"/>
      <c r="AU116" s="208"/>
      <c r="AV116" s="208"/>
      <c r="AW116" s="208"/>
    </row>
    <row r="117" spans="1:49" s="207" customFormat="1" x14ac:dyDescent="0.25">
      <c r="A117" s="47"/>
      <c r="B117" s="47"/>
      <c r="C117" s="47"/>
      <c r="D117" s="208"/>
      <c r="E117" s="220"/>
      <c r="F117" s="220"/>
      <c r="G117" s="220"/>
      <c r="H117" s="220"/>
      <c r="I117" s="220"/>
      <c r="J117" s="220"/>
      <c r="K117" s="220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  <c r="AA117" s="208"/>
      <c r="AB117" s="208"/>
      <c r="AC117" s="208"/>
      <c r="AD117" s="208"/>
      <c r="AE117" s="208"/>
      <c r="AF117" s="208"/>
      <c r="AG117" s="208"/>
      <c r="AH117" s="208"/>
      <c r="AI117" s="208"/>
      <c r="AJ117" s="208"/>
      <c r="AK117" s="208"/>
      <c r="AL117" s="208"/>
      <c r="AM117" s="208"/>
      <c r="AN117" s="208"/>
      <c r="AO117" s="208"/>
      <c r="AP117" s="208"/>
      <c r="AQ117" s="208"/>
      <c r="AR117" s="208"/>
      <c r="AS117" s="208"/>
      <c r="AT117" s="208"/>
      <c r="AU117" s="208"/>
      <c r="AV117" s="208"/>
      <c r="AW117" s="208"/>
    </row>
    <row r="118" spans="1:49" s="207" customFormat="1" x14ac:dyDescent="0.25">
      <c r="A118" s="47"/>
      <c r="B118" s="47"/>
      <c r="C118" s="47"/>
      <c r="D118" s="208"/>
      <c r="E118" s="220"/>
      <c r="F118" s="220"/>
      <c r="G118" s="220"/>
      <c r="H118" s="220"/>
      <c r="I118" s="220"/>
      <c r="J118" s="220"/>
      <c r="K118" s="220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08"/>
    </row>
    <row r="119" spans="1:49" s="207" customFormat="1" x14ac:dyDescent="0.25">
      <c r="A119" s="47"/>
      <c r="B119" s="47"/>
      <c r="C119" s="47"/>
      <c r="D119" s="208"/>
      <c r="E119" s="220"/>
      <c r="F119" s="220"/>
      <c r="G119" s="220"/>
      <c r="H119" s="220"/>
      <c r="I119" s="220"/>
      <c r="J119" s="220"/>
      <c r="K119" s="220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  <c r="AA119" s="208"/>
      <c r="AB119" s="208"/>
      <c r="AC119" s="208"/>
      <c r="AD119" s="208"/>
      <c r="AE119" s="208"/>
      <c r="AF119" s="208"/>
      <c r="AG119" s="208"/>
      <c r="AH119" s="208"/>
      <c r="AI119" s="208"/>
      <c r="AJ119" s="208"/>
      <c r="AK119" s="208"/>
      <c r="AL119" s="208"/>
      <c r="AM119" s="208"/>
      <c r="AN119" s="208"/>
      <c r="AO119" s="208"/>
      <c r="AP119" s="208"/>
      <c r="AQ119" s="208"/>
      <c r="AR119" s="208"/>
      <c r="AS119" s="208"/>
      <c r="AT119" s="208"/>
      <c r="AU119" s="208"/>
      <c r="AV119" s="208"/>
      <c r="AW119" s="208"/>
    </row>
    <row r="120" spans="1:49" s="207" customFormat="1" x14ac:dyDescent="0.25">
      <c r="A120" s="47"/>
      <c r="B120" s="47"/>
      <c r="C120" s="47"/>
      <c r="D120" s="208"/>
      <c r="E120" s="220"/>
      <c r="F120" s="220"/>
      <c r="G120" s="220"/>
      <c r="H120" s="220"/>
      <c r="I120" s="220"/>
      <c r="J120" s="220"/>
      <c r="K120" s="220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  <c r="AA120" s="208"/>
      <c r="AB120" s="208"/>
      <c r="AC120" s="208"/>
      <c r="AD120" s="208"/>
      <c r="AE120" s="208"/>
      <c r="AF120" s="208"/>
      <c r="AG120" s="208"/>
      <c r="AH120" s="208"/>
      <c r="AI120" s="208"/>
      <c r="AJ120" s="208"/>
      <c r="AK120" s="208"/>
      <c r="AL120" s="208"/>
      <c r="AM120" s="208"/>
      <c r="AN120" s="208"/>
      <c r="AO120" s="208"/>
      <c r="AP120" s="208"/>
      <c r="AQ120" s="208"/>
      <c r="AR120" s="208"/>
      <c r="AS120" s="208"/>
      <c r="AT120" s="208"/>
      <c r="AU120" s="208"/>
      <c r="AV120" s="208"/>
      <c r="AW120" s="208"/>
    </row>
    <row r="121" spans="1:49" s="207" customFormat="1" x14ac:dyDescent="0.25">
      <c r="A121" s="47"/>
      <c r="B121" s="47"/>
      <c r="C121" s="47"/>
      <c r="D121" s="208"/>
      <c r="E121" s="220"/>
      <c r="F121" s="220"/>
      <c r="G121" s="220"/>
      <c r="H121" s="220"/>
      <c r="I121" s="220"/>
      <c r="J121" s="220"/>
      <c r="K121" s="220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  <c r="AA121" s="208"/>
      <c r="AB121" s="208"/>
      <c r="AC121" s="208"/>
      <c r="AD121" s="208"/>
      <c r="AE121" s="208"/>
      <c r="AF121" s="208"/>
      <c r="AG121" s="208"/>
      <c r="AH121" s="208"/>
      <c r="AI121" s="208"/>
      <c r="AJ121" s="208"/>
      <c r="AK121" s="208"/>
      <c r="AL121" s="208"/>
      <c r="AM121" s="208"/>
      <c r="AN121" s="208"/>
      <c r="AO121" s="208"/>
      <c r="AP121" s="208"/>
      <c r="AQ121" s="208"/>
      <c r="AR121" s="208"/>
      <c r="AS121" s="208"/>
      <c r="AT121" s="208"/>
      <c r="AU121" s="208"/>
      <c r="AV121" s="208"/>
      <c r="AW121" s="208"/>
    </row>
    <row r="122" spans="1:49" s="207" customFormat="1" x14ac:dyDescent="0.25">
      <c r="A122" s="47"/>
      <c r="B122" s="47"/>
      <c r="C122" s="47"/>
      <c r="D122" s="208"/>
      <c r="E122" s="220"/>
      <c r="F122" s="220"/>
      <c r="G122" s="220"/>
      <c r="H122" s="220"/>
      <c r="I122" s="220"/>
      <c r="J122" s="220"/>
      <c r="K122" s="220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  <c r="AA122" s="208"/>
      <c r="AB122" s="208"/>
      <c r="AC122" s="208"/>
      <c r="AD122" s="208"/>
      <c r="AE122" s="208"/>
      <c r="AF122" s="208"/>
      <c r="AG122" s="208"/>
      <c r="AH122" s="208"/>
      <c r="AI122" s="208"/>
      <c r="AJ122" s="208"/>
      <c r="AK122" s="208"/>
      <c r="AL122" s="208"/>
      <c r="AM122" s="208"/>
      <c r="AN122" s="208"/>
      <c r="AO122" s="208"/>
      <c r="AP122" s="208"/>
      <c r="AQ122" s="208"/>
      <c r="AR122" s="208"/>
      <c r="AS122" s="208"/>
      <c r="AT122" s="208"/>
      <c r="AU122" s="208"/>
      <c r="AV122" s="208"/>
      <c r="AW122" s="208"/>
    </row>
    <row r="123" spans="1:49" s="207" customFormat="1" x14ac:dyDescent="0.25">
      <c r="A123" s="47"/>
      <c r="B123" s="47"/>
      <c r="C123" s="47"/>
      <c r="D123" s="208"/>
      <c r="E123" s="220"/>
      <c r="F123" s="220"/>
      <c r="G123" s="220"/>
      <c r="H123" s="220"/>
      <c r="I123" s="220"/>
      <c r="J123" s="220"/>
      <c r="K123" s="220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  <c r="AA123" s="208"/>
      <c r="AB123" s="208"/>
      <c r="AC123" s="208"/>
      <c r="AD123" s="208"/>
      <c r="AE123" s="208"/>
      <c r="AF123" s="208"/>
      <c r="AG123" s="208"/>
      <c r="AH123" s="208"/>
      <c r="AI123" s="208"/>
      <c r="AJ123" s="208"/>
      <c r="AK123" s="208"/>
      <c r="AL123" s="208"/>
      <c r="AM123" s="208"/>
      <c r="AN123" s="208"/>
      <c r="AO123" s="208"/>
      <c r="AP123" s="208"/>
      <c r="AQ123" s="208"/>
      <c r="AR123" s="208"/>
      <c r="AS123" s="208"/>
      <c r="AT123" s="208"/>
      <c r="AU123" s="208"/>
      <c r="AV123" s="208"/>
      <c r="AW123" s="208"/>
    </row>
    <row r="124" spans="1:49" s="207" customFormat="1" x14ac:dyDescent="0.25">
      <c r="A124" s="47"/>
      <c r="B124" s="47"/>
      <c r="C124" s="47"/>
      <c r="D124" s="208"/>
      <c r="E124" s="220"/>
      <c r="F124" s="220"/>
      <c r="G124" s="220"/>
      <c r="H124" s="220"/>
      <c r="I124" s="220"/>
      <c r="J124" s="220"/>
      <c r="K124" s="220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  <c r="AA124" s="208"/>
      <c r="AB124" s="208"/>
      <c r="AC124" s="208"/>
      <c r="AD124" s="208"/>
      <c r="AE124" s="208"/>
      <c r="AF124" s="208"/>
      <c r="AG124" s="208"/>
      <c r="AH124" s="208"/>
      <c r="AI124" s="208"/>
      <c r="AJ124" s="208"/>
      <c r="AK124" s="208"/>
      <c r="AL124" s="208"/>
      <c r="AM124" s="208"/>
      <c r="AN124" s="208"/>
      <c r="AO124" s="208"/>
      <c r="AP124" s="208"/>
      <c r="AQ124" s="208"/>
      <c r="AR124" s="208"/>
      <c r="AS124" s="208"/>
      <c r="AT124" s="208"/>
      <c r="AU124" s="208"/>
      <c r="AV124" s="208"/>
      <c r="AW124" s="208"/>
    </row>
    <row r="125" spans="1:49" s="207" customFormat="1" x14ac:dyDescent="0.25">
      <c r="A125" s="47"/>
      <c r="B125" s="47"/>
      <c r="C125" s="47"/>
      <c r="D125" s="208"/>
      <c r="E125" s="220"/>
      <c r="F125" s="220"/>
      <c r="G125" s="220"/>
      <c r="H125" s="220"/>
      <c r="I125" s="220"/>
      <c r="J125" s="220"/>
      <c r="K125" s="220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  <c r="AA125" s="208"/>
      <c r="AB125" s="208"/>
      <c r="AC125" s="208"/>
      <c r="AD125" s="208"/>
      <c r="AE125" s="208"/>
      <c r="AF125" s="208"/>
      <c r="AG125" s="208"/>
      <c r="AH125" s="208"/>
      <c r="AI125" s="208"/>
      <c r="AJ125" s="208"/>
      <c r="AK125" s="208"/>
      <c r="AL125" s="208"/>
      <c r="AM125" s="208"/>
      <c r="AN125" s="208"/>
      <c r="AO125" s="208"/>
      <c r="AP125" s="208"/>
      <c r="AQ125" s="208"/>
      <c r="AR125" s="208"/>
      <c r="AS125" s="208"/>
      <c r="AT125" s="208"/>
      <c r="AU125" s="208"/>
      <c r="AV125" s="208"/>
      <c r="AW125" s="208"/>
    </row>
    <row r="126" spans="1:49" s="207" customFormat="1" x14ac:dyDescent="0.25">
      <c r="A126" s="47"/>
      <c r="B126" s="47"/>
      <c r="C126" s="47"/>
      <c r="D126" s="208"/>
      <c r="E126" s="220"/>
      <c r="F126" s="220"/>
      <c r="G126" s="220"/>
      <c r="H126" s="220"/>
      <c r="I126" s="220"/>
      <c r="J126" s="220"/>
      <c r="K126" s="220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  <c r="AA126" s="208"/>
      <c r="AB126" s="208"/>
      <c r="AC126" s="208"/>
      <c r="AD126" s="208"/>
      <c r="AE126" s="208"/>
      <c r="AF126" s="208"/>
      <c r="AG126" s="208"/>
      <c r="AH126" s="208"/>
      <c r="AI126" s="208"/>
      <c r="AJ126" s="208"/>
      <c r="AK126" s="208"/>
      <c r="AL126" s="208"/>
      <c r="AM126" s="208"/>
      <c r="AN126" s="208"/>
      <c r="AO126" s="208"/>
      <c r="AP126" s="208"/>
      <c r="AQ126" s="208"/>
      <c r="AR126" s="208"/>
      <c r="AS126" s="208"/>
      <c r="AT126" s="208"/>
      <c r="AU126" s="208"/>
      <c r="AV126" s="208"/>
      <c r="AW126" s="208"/>
    </row>
    <row r="127" spans="1:49" s="207" customFormat="1" x14ac:dyDescent="0.25">
      <c r="A127" s="47"/>
      <c r="B127" s="47"/>
      <c r="C127" s="47"/>
      <c r="D127" s="208"/>
      <c r="E127" s="220"/>
      <c r="F127" s="220"/>
      <c r="G127" s="220"/>
      <c r="H127" s="220"/>
      <c r="I127" s="220"/>
      <c r="J127" s="220"/>
      <c r="K127" s="220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  <c r="AA127" s="208"/>
      <c r="AB127" s="208"/>
      <c r="AC127" s="208"/>
      <c r="AD127" s="208"/>
      <c r="AE127" s="208"/>
      <c r="AF127" s="208"/>
      <c r="AG127" s="208"/>
      <c r="AH127" s="208"/>
      <c r="AI127" s="208"/>
      <c r="AJ127" s="208"/>
      <c r="AK127" s="208"/>
      <c r="AL127" s="208"/>
      <c r="AM127" s="208"/>
      <c r="AN127" s="208"/>
      <c r="AO127" s="208"/>
      <c r="AP127" s="208"/>
      <c r="AQ127" s="208"/>
      <c r="AR127" s="208"/>
      <c r="AS127" s="208"/>
      <c r="AT127" s="208"/>
      <c r="AU127" s="208"/>
      <c r="AV127" s="208"/>
      <c r="AW127" s="208"/>
    </row>
    <row r="128" spans="1:49" s="207" customFormat="1" x14ac:dyDescent="0.25">
      <c r="A128" s="47"/>
      <c r="B128" s="47"/>
      <c r="C128" s="47"/>
      <c r="D128" s="208"/>
      <c r="E128" s="220"/>
      <c r="F128" s="220"/>
      <c r="G128" s="220"/>
      <c r="H128" s="220"/>
      <c r="I128" s="220"/>
      <c r="J128" s="220"/>
      <c r="K128" s="220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  <c r="AA128" s="208"/>
      <c r="AB128" s="208"/>
      <c r="AC128" s="208"/>
      <c r="AD128" s="208"/>
      <c r="AE128" s="208"/>
      <c r="AF128" s="208"/>
      <c r="AG128" s="208"/>
      <c r="AH128" s="208"/>
      <c r="AI128" s="208"/>
      <c r="AJ128" s="208"/>
      <c r="AK128" s="208"/>
      <c r="AL128" s="208"/>
      <c r="AM128" s="208"/>
      <c r="AN128" s="208"/>
      <c r="AO128" s="208"/>
      <c r="AP128" s="208"/>
      <c r="AQ128" s="208"/>
      <c r="AR128" s="208"/>
      <c r="AS128" s="208"/>
      <c r="AT128" s="208"/>
      <c r="AU128" s="208"/>
      <c r="AV128" s="208"/>
      <c r="AW128" s="208"/>
    </row>
    <row r="129" spans="1:49" s="207" customFormat="1" x14ac:dyDescent="0.25">
      <c r="A129" s="47"/>
      <c r="B129" s="47"/>
      <c r="C129" s="47"/>
      <c r="D129" s="208"/>
      <c r="E129" s="220"/>
      <c r="F129" s="220"/>
      <c r="G129" s="220"/>
      <c r="H129" s="220"/>
      <c r="I129" s="220"/>
      <c r="J129" s="220"/>
      <c r="K129" s="220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</row>
    <row r="130" spans="1:49" s="207" customFormat="1" x14ac:dyDescent="0.25">
      <c r="A130" s="47"/>
      <c r="B130" s="47"/>
      <c r="C130" s="47"/>
      <c r="D130" s="208"/>
      <c r="E130" s="220"/>
      <c r="F130" s="220"/>
      <c r="G130" s="220"/>
      <c r="H130" s="220"/>
      <c r="I130" s="220"/>
      <c r="J130" s="220"/>
      <c r="K130" s="220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  <c r="AA130" s="208"/>
      <c r="AB130" s="208"/>
      <c r="AC130" s="208"/>
      <c r="AD130" s="208"/>
      <c r="AE130" s="208"/>
      <c r="AF130" s="208"/>
      <c r="AG130" s="208"/>
      <c r="AH130" s="208"/>
      <c r="AI130" s="208"/>
      <c r="AJ130" s="208"/>
      <c r="AK130" s="208"/>
      <c r="AL130" s="208"/>
      <c r="AM130" s="208"/>
      <c r="AN130" s="208"/>
      <c r="AO130" s="208"/>
      <c r="AP130" s="208"/>
      <c r="AQ130" s="208"/>
      <c r="AR130" s="208"/>
      <c r="AS130" s="208"/>
      <c r="AT130" s="208"/>
      <c r="AU130" s="208"/>
      <c r="AV130" s="208"/>
      <c r="AW130" s="208"/>
    </row>
    <row r="131" spans="1:49" s="207" customFormat="1" x14ac:dyDescent="0.25">
      <c r="A131" s="47"/>
      <c r="B131" s="47"/>
      <c r="C131" s="47"/>
      <c r="D131" s="208"/>
      <c r="E131" s="220"/>
      <c r="F131" s="220"/>
      <c r="G131" s="220"/>
      <c r="H131" s="220"/>
      <c r="I131" s="220"/>
      <c r="J131" s="220"/>
      <c r="K131" s="220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  <c r="AA131" s="208"/>
      <c r="AB131" s="208"/>
      <c r="AC131" s="208"/>
      <c r="AD131" s="208"/>
      <c r="AE131" s="208"/>
      <c r="AF131" s="208"/>
      <c r="AG131" s="208"/>
      <c r="AH131" s="208"/>
      <c r="AI131" s="208"/>
      <c r="AJ131" s="208"/>
      <c r="AK131" s="208"/>
      <c r="AL131" s="208"/>
      <c r="AM131" s="208"/>
      <c r="AN131" s="208"/>
      <c r="AO131" s="208"/>
      <c r="AP131" s="208"/>
      <c r="AQ131" s="208"/>
      <c r="AR131" s="208"/>
      <c r="AS131" s="208"/>
      <c r="AT131" s="208"/>
      <c r="AU131" s="208"/>
      <c r="AV131" s="208"/>
      <c r="AW131" s="208"/>
    </row>
    <row r="132" spans="1:49" s="207" customFormat="1" x14ac:dyDescent="0.25">
      <c r="A132" s="47"/>
      <c r="B132" s="47"/>
      <c r="C132" s="47"/>
      <c r="D132" s="208"/>
      <c r="E132" s="220"/>
      <c r="F132" s="220"/>
      <c r="G132" s="220"/>
      <c r="H132" s="220"/>
      <c r="I132" s="220"/>
      <c r="J132" s="220"/>
      <c r="K132" s="220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  <c r="AA132" s="208"/>
      <c r="AB132" s="208"/>
      <c r="AC132" s="208"/>
      <c r="AD132" s="208"/>
      <c r="AE132" s="208"/>
      <c r="AF132" s="208"/>
      <c r="AG132" s="208"/>
      <c r="AH132" s="208"/>
      <c r="AI132" s="208"/>
      <c r="AJ132" s="208"/>
      <c r="AK132" s="208"/>
      <c r="AL132" s="208"/>
      <c r="AM132" s="208"/>
      <c r="AN132" s="208"/>
      <c r="AO132" s="208"/>
      <c r="AP132" s="208"/>
      <c r="AQ132" s="208"/>
      <c r="AR132" s="208"/>
      <c r="AS132" s="208"/>
      <c r="AT132" s="208"/>
      <c r="AU132" s="208"/>
      <c r="AV132" s="208"/>
      <c r="AW132" s="208"/>
    </row>
    <row r="133" spans="1:49" s="207" customFormat="1" x14ac:dyDescent="0.25">
      <c r="A133" s="47"/>
      <c r="B133" s="47"/>
      <c r="C133" s="47"/>
      <c r="D133" s="208"/>
      <c r="E133" s="220"/>
      <c r="F133" s="220"/>
      <c r="G133" s="220"/>
      <c r="H133" s="220"/>
      <c r="I133" s="220"/>
      <c r="J133" s="220"/>
      <c r="K133" s="220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  <c r="AA133" s="208"/>
      <c r="AB133" s="208"/>
      <c r="AC133" s="208"/>
      <c r="AD133" s="208"/>
      <c r="AE133" s="208"/>
      <c r="AF133" s="208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208"/>
      <c r="AT133" s="208"/>
      <c r="AU133" s="208"/>
      <c r="AV133" s="208"/>
      <c r="AW133" s="208"/>
    </row>
    <row r="134" spans="1:49" s="207" customFormat="1" x14ac:dyDescent="0.25">
      <c r="A134" s="47"/>
      <c r="B134" s="47"/>
      <c r="C134" s="47"/>
      <c r="D134" s="208"/>
      <c r="E134" s="220"/>
      <c r="F134" s="220"/>
      <c r="G134" s="220"/>
      <c r="H134" s="220"/>
      <c r="I134" s="220"/>
      <c r="J134" s="220"/>
      <c r="K134" s="220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  <c r="AA134" s="208"/>
      <c r="AB134" s="208"/>
      <c r="AC134" s="208"/>
      <c r="AD134" s="208"/>
      <c r="AE134" s="208"/>
      <c r="AF134" s="208"/>
      <c r="AG134" s="208"/>
      <c r="AH134" s="208"/>
      <c r="AI134" s="208"/>
      <c r="AJ134" s="208"/>
      <c r="AK134" s="208"/>
      <c r="AL134" s="208"/>
      <c r="AM134" s="208"/>
      <c r="AN134" s="208"/>
      <c r="AO134" s="208"/>
      <c r="AP134" s="208"/>
      <c r="AQ134" s="208"/>
      <c r="AR134" s="208"/>
      <c r="AS134" s="208"/>
      <c r="AT134" s="208"/>
      <c r="AU134" s="208"/>
      <c r="AV134" s="208"/>
      <c r="AW134" s="208"/>
    </row>
    <row r="135" spans="1:49" s="207" customFormat="1" x14ac:dyDescent="0.25">
      <c r="A135" s="47"/>
      <c r="B135" s="47"/>
      <c r="C135" s="47"/>
      <c r="D135" s="208"/>
      <c r="E135" s="220"/>
      <c r="F135" s="220"/>
      <c r="G135" s="220"/>
      <c r="H135" s="220"/>
      <c r="I135" s="220"/>
      <c r="J135" s="220"/>
      <c r="K135" s="220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  <c r="AA135" s="208"/>
      <c r="AB135" s="208"/>
      <c r="AC135" s="208"/>
      <c r="AD135" s="208"/>
      <c r="AE135" s="208"/>
      <c r="AF135" s="208"/>
      <c r="AG135" s="208"/>
      <c r="AH135" s="208"/>
      <c r="AI135" s="208"/>
      <c r="AJ135" s="208"/>
      <c r="AK135" s="208"/>
      <c r="AL135" s="208"/>
      <c r="AM135" s="208"/>
      <c r="AN135" s="208"/>
      <c r="AO135" s="208"/>
      <c r="AP135" s="208"/>
      <c r="AQ135" s="208"/>
      <c r="AR135" s="208"/>
      <c r="AS135" s="208"/>
      <c r="AT135" s="208"/>
      <c r="AU135" s="208"/>
      <c r="AV135" s="208"/>
      <c r="AW135" s="208"/>
    </row>
    <row r="136" spans="1:49" s="207" customFormat="1" x14ac:dyDescent="0.25">
      <c r="A136" s="47"/>
      <c r="B136" s="47"/>
      <c r="C136" s="47"/>
      <c r="D136" s="208"/>
      <c r="E136" s="220"/>
      <c r="F136" s="220"/>
      <c r="G136" s="220"/>
      <c r="H136" s="220"/>
      <c r="I136" s="220"/>
      <c r="J136" s="220"/>
      <c r="K136" s="220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  <c r="AA136" s="208"/>
      <c r="AB136" s="208"/>
      <c r="AC136" s="208"/>
      <c r="AD136" s="208"/>
      <c r="AE136" s="208"/>
      <c r="AF136" s="208"/>
      <c r="AG136" s="208"/>
      <c r="AH136" s="208"/>
      <c r="AI136" s="208"/>
      <c r="AJ136" s="208"/>
      <c r="AK136" s="208"/>
      <c r="AL136" s="208"/>
      <c r="AM136" s="208"/>
      <c r="AN136" s="208"/>
      <c r="AO136" s="208"/>
      <c r="AP136" s="208"/>
      <c r="AQ136" s="208"/>
      <c r="AR136" s="208"/>
      <c r="AS136" s="208"/>
      <c r="AT136" s="208"/>
      <c r="AU136" s="208"/>
      <c r="AV136" s="208"/>
      <c r="AW136" s="208"/>
    </row>
    <row r="137" spans="1:49" s="207" customFormat="1" x14ac:dyDescent="0.25">
      <c r="A137" s="47"/>
      <c r="B137" s="47"/>
      <c r="C137" s="47"/>
      <c r="D137" s="208"/>
      <c r="E137" s="220"/>
      <c r="F137" s="220"/>
      <c r="G137" s="220"/>
      <c r="H137" s="220"/>
      <c r="I137" s="220"/>
      <c r="J137" s="220"/>
      <c r="K137" s="220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  <c r="AA137" s="208"/>
      <c r="AB137" s="208"/>
      <c r="AC137" s="208"/>
      <c r="AD137" s="208"/>
      <c r="AE137" s="208"/>
      <c r="AF137" s="208"/>
      <c r="AG137" s="208"/>
      <c r="AH137" s="208"/>
      <c r="AI137" s="208"/>
      <c r="AJ137" s="208"/>
      <c r="AK137" s="208"/>
      <c r="AL137" s="208"/>
      <c r="AM137" s="208"/>
      <c r="AN137" s="208"/>
      <c r="AO137" s="208"/>
      <c r="AP137" s="208"/>
      <c r="AQ137" s="208"/>
      <c r="AR137" s="208"/>
      <c r="AS137" s="208"/>
      <c r="AT137" s="208"/>
      <c r="AU137" s="208"/>
      <c r="AV137" s="208"/>
      <c r="AW137" s="208"/>
    </row>
    <row r="138" spans="1:49" s="207" customFormat="1" x14ac:dyDescent="0.25">
      <c r="A138" s="47"/>
      <c r="B138" s="47"/>
      <c r="C138" s="47"/>
      <c r="D138" s="208"/>
      <c r="E138" s="220"/>
      <c r="F138" s="220"/>
      <c r="G138" s="220"/>
      <c r="H138" s="220"/>
      <c r="I138" s="220"/>
      <c r="J138" s="220"/>
      <c r="K138" s="220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  <c r="AA138" s="208"/>
      <c r="AB138" s="208"/>
      <c r="AC138" s="208"/>
      <c r="AD138" s="208"/>
      <c r="AE138" s="208"/>
      <c r="AF138" s="208"/>
      <c r="AG138" s="208"/>
      <c r="AH138" s="208"/>
      <c r="AI138" s="208"/>
      <c r="AJ138" s="208"/>
      <c r="AK138" s="208"/>
      <c r="AL138" s="208"/>
      <c r="AM138" s="208"/>
      <c r="AN138" s="208"/>
      <c r="AO138" s="208"/>
      <c r="AP138" s="208"/>
      <c r="AQ138" s="208"/>
      <c r="AR138" s="208"/>
      <c r="AS138" s="208"/>
      <c r="AT138" s="208"/>
      <c r="AU138" s="208"/>
      <c r="AV138" s="208"/>
      <c r="AW138" s="208"/>
    </row>
    <row r="139" spans="1:49" s="207" customFormat="1" x14ac:dyDescent="0.25">
      <c r="A139" s="47"/>
      <c r="B139" s="47"/>
      <c r="C139" s="47"/>
      <c r="D139" s="208"/>
      <c r="E139" s="220"/>
      <c r="F139" s="220"/>
      <c r="G139" s="220"/>
      <c r="H139" s="220"/>
      <c r="I139" s="220"/>
      <c r="J139" s="220"/>
      <c r="K139" s="220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  <c r="AA139" s="208"/>
      <c r="AB139" s="208"/>
      <c r="AC139" s="208"/>
      <c r="AD139" s="208"/>
      <c r="AE139" s="208"/>
      <c r="AF139" s="208"/>
      <c r="AG139" s="208"/>
      <c r="AH139" s="208"/>
      <c r="AI139" s="208"/>
      <c r="AJ139" s="208"/>
      <c r="AK139" s="208"/>
      <c r="AL139" s="208"/>
      <c r="AM139" s="208"/>
      <c r="AN139" s="208"/>
      <c r="AO139" s="208"/>
      <c r="AP139" s="208"/>
      <c r="AQ139" s="208"/>
      <c r="AR139" s="208"/>
      <c r="AS139" s="208"/>
      <c r="AT139" s="208"/>
      <c r="AU139" s="208"/>
      <c r="AV139" s="208"/>
      <c r="AW139" s="208"/>
    </row>
    <row r="140" spans="1:49" s="207" customFormat="1" x14ac:dyDescent="0.25">
      <c r="A140" s="47"/>
      <c r="B140" s="47"/>
      <c r="C140" s="47"/>
      <c r="D140" s="208"/>
      <c r="E140" s="220"/>
      <c r="F140" s="220"/>
      <c r="G140" s="220"/>
      <c r="H140" s="220"/>
      <c r="I140" s="220"/>
      <c r="J140" s="220"/>
      <c r="K140" s="220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  <c r="AA140" s="208"/>
      <c r="AB140" s="208"/>
      <c r="AC140" s="208"/>
      <c r="AD140" s="208"/>
      <c r="AE140" s="208"/>
      <c r="AF140" s="208"/>
      <c r="AG140" s="208"/>
      <c r="AH140" s="208"/>
      <c r="AI140" s="208"/>
      <c r="AJ140" s="208"/>
      <c r="AK140" s="208"/>
      <c r="AL140" s="208"/>
      <c r="AM140" s="208"/>
      <c r="AN140" s="208"/>
      <c r="AO140" s="208"/>
      <c r="AP140" s="208"/>
      <c r="AQ140" s="208"/>
      <c r="AR140" s="208"/>
      <c r="AS140" s="208"/>
      <c r="AT140" s="208"/>
      <c r="AU140" s="208"/>
      <c r="AV140" s="208"/>
      <c r="AW140" s="208"/>
    </row>
    <row r="141" spans="1:49" s="207" customFormat="1" x14ac:dyDescent="0.25">
      <c r="A141" s="47"/>
      <c r="B141" s="47"/>
      <c r="C141" s="47"/>
      <c r="D141" s="208"/>
      <c r="E141" s="220"/>
      <c r="F141" s="220"/>
      <c r="G141" s="220"/>
      <c r="H141" s="220"/>
      <c r="I141" s="220"/>
      <c r="J141" s="220"/>
      <c r="K141" s="220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  <c r="AA141" s="208"/>
      <c r="AB141" s="208"/>
      <c r="AC141" s="208"/>
      <c r="AD141" s="208"/>
      <c r="AE141" s="208"/>
      <c r="AF141" s="208"/>
      <c r="AG141" s="208"/>
      <c r="AH141" s="208"/>
      <c r="AI141" s="208"/>
      <c r="AJ141" s="208"/>
      <c r="AK141" s="208"/>
      <c r="AL141" s="208"/>
      <c r="AM141" s="208"/>
      <c r="AN141" s="208"/>
      <c r="AO141" s="208"/>
      <c r="AP141" s="208"/>
      <c r="AQ141" s="208"/>
      <c r="AR141" s="208"/>
      <c r="AS141" s="208"/>
      <c r="AT141" s="208"/>
      <c r="AU141" s="208"/>
      <c r="AV141" s="208"/>
      <c r="AW141" s="208"/>
    </row>
    <row r="142" spans="1:49" s="207" customFormat="1" x14ac:dyDescent="0.25">
      <c r="A142" s="47"/>
      <c r="B142" s="47"/>
      <c r="C142" s="47"/>
      <c r="D142" s="208"/>
      <c r="E142" s="220"/>
      <c r="F142" s="220"/>
      <c r="G142" s="220"/>
      <c r="H142" s="220"/>
      <c r="I142" s="220"/>
      <c r="J142" s="220"/>
      <c r="K142" s="220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  <c r="AA142" s="208"/>
      <c r="AB142" s="208"/>
      <c r="AC142" s="208"/>
      <c r="AD142" s="208"/>
      <c r="AE142" s="208"/>
      <c r="AF142" s="208"/>
      <c r="AG142" s="208"/>
      <c r="AH142" s="208"/>
      <c r="AI142" s="208"/>
      <c r="AJ142" s="208"/>
      <c r="AK142" s="208"/>
      <c r="AL142" s="208"/>
      <c r="AM142" s="208"/>
      <c r="AN142" s="208"/>
      <c r="AO142" s="208"/>
      <c r="AP142" s="208"/>
      <c r="AQ142" s="208"/>
      <c r="AR142" s="208"/>
      <c r="AS142" s="208"/>
      <c r="AT142" s="208"/>
      <c r="AU142" s="208"/>
      <c r="AV142" s="208"/>
      <c r="AW142" s="208"/>
    </row>
    <row r="143" spans="1:49" s="207" customFormat="1" x14ac:dyDescent="0.25">
      <c r="A143" s="47"/>
      <c r="B143" s="47"/>
      <c r="C143" s="47"/>
      <c r="D143" s="208"/>
      <c r="E143" s="220"/>
      <c r="F143" s="220"/>
      <c r="G143" s="220"/>
      <c r="H143" s="220"/>
      <c r="I143" s="220"/>
      <c r="J143" s="220"/>
      <c r="K143" s="220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  <c r="AA143" s="208"/>
      <c r="AB143" s="208"/>
      <c r="AC143" s="208"/>
      <c r="AD143" s="208"/>
      <c r="AE143" s="208"/>
      <c r="AF143" s="208"/>
      <c r="AG143" s="208"/>
      <c r="AH143" s="208"/>
      <c r="AI143" s="208"/>
      <c r="AJ143" s="208"/>
      <c r="AK143" s="208"/>
      <c r="AL143" s="208"/>
      <c r="AM143" s="208"/>
      <c r="AN143" s="208"/>
      <c r="AO143" s="208"/>
      <c r="AP143" s="208"/>
      <c r="AQ143" s="208"/>
      <c r="AR143" s="208"/>
      <c r="AS143" s="208"/>
      <c r="AT143" s="208"/>
      <c r="AU143" s="208"/>
      <c r="AV143" s="208"/>
      <c r="AW143" s="208"/>
    </row>
    <row r="144" spans="1:49" s="207" customFormat="1" x14ac:dyDescent="0.25">
      <c r="A144" s="47"/>
      <c r="B144" s="47"/>
      <c r="C144" s="47"/>
      <c r="D144" s="208"/>
      <c r="E144" s="220"/>
      <c r="F144" s="220"/>
      <c r="G144" s="220"/>
      <c r="H144" s="220"/>
      <c r="I144" s="220"/>
      <c r="J144" s="220"/>
      <c r="K144" s="220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  <c r="AA144" s="208"/>
      <c r="AB144" s="208"/>
      <c r="AC144" s="208"/>
      <c r="AD144" s="208"/>
      <c r="AE144" s="208"/>
      <c r="AF144" s="208"/>
      <c r="AG144" s="208"/>
      <c r="AH144" s="208"/>
      <c r="AI144" s="208"/>
      <c r="AJ144" s="208"/>
      <c r="AK144" s="208"/>
      <c r="AL144" s="208"/>
      <c r="AM144" s="208"/>
      <c r="AN144" s="208"/>
      <c r="AO144" s="208"/>
      <c r="AP144" s="208"/>
      <c r="AQ144" s="208"/>
      <c r="AR144" s="208"/>
      <c r="AS144" s="208"/>
      <c r="AT144" s="208"/>
      <c r="AU144" s="208"/>
      <c r="AV144" s="208"/>
      <c r="AW144" s="208"/>
    </row>
    <row r="145" spans="1:49" s="207" customFormat="1" x14ac:dyDescent="0.25">
      <c r="A145" s="47"/>
      <c r="B145" s="47"/>
      <c r="C145" s="47"/>
      <c r="D145" s="208"/>
      <c r="E145" s="220"/>
      <c r="F145" s="220"/>
      <c r="G145" s="220"/>
      <c r="H145" s="220"/>
      <c r="I145" s="220"/>
      <c r="J145" s="220"/>
      <c r="K145" s="220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  <c r="AA145" s="208"/>
      <c r="AB145" s="208"/>
      <c r="AC145" s="208"/>
      <c r="AD145" s="208"/>
      <c r="AE145" s="208"/>
      <c r="AF145" s="208"/>
      <c r="AG145" s="208"/>
      <c r="AH145" s="208"/>
      <c r="AI145" s="208"/>
      <c r="AJ145" s="208"/>
      <c r="AK145" s="208"/>
      <c r="AL145" s="208"/>
      <c r="AM145" s="208"/>
      <c r="AN145" s="208"/>
      <c r="AO145" s="208"/>
      <c r="AP145" s="208"/>
      <c r="AQ145" s="208"/>
      <c r="AR145" s="208"/>
      <c r="AS145" s="208"/>
      <c r="AT145" s="208"/>
      <c r="AU145" s="208"/>
      <c r="AV145" s="208"/>
      <c r="AW145" s="208"/>
    </row>
    <row r="146" spans="1:49" s="207" customFormat="1" x14ac:dyDescent="0.25">
      <c r="A146" s="47"/>
      <c r="B146" s="47"/>
      <c r="C146" s="47"/>
      <c r="D146" s="208"/>
      <c r="E146" s="220"/>
      <c r="F146" s="220"/>
      <c r="G146" s="220"/>
      <c r="H146" s="220"/>
      <c r="I146" s="220"/>
      <c r="J146" s="220"/>
      <c r="K146" s="220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  <c r="AA146" s="208"/>
      <c r="AB146" s="208"/>
      <c r="AC146" s="208"/>
      <c r="AD146" s="208"/>
      <c r="AE146" s="208"/>
      <c r="AF146" s="208"/>
      <c r="AG146" s="208"/>
      <c r="AH146" s="208"/>
      <c r="AI146" s="208"/>
      <c r="AJ146" s="208"/>
      <c r="AK146" s="208"/>
      <c r="AL146" s="208"/>
      <c r="AM146" s="208"/>
      <c r="AN146" s="208"/>
      <c r="AO146" s="208"/>
      <c r="AP146" s="208"/>
      <c r="AQ146" s="208"/>
      <c r="AR146" s="208"/>
      <c r="AS146" s="208"/>
      <c r="AT146" s="208"/>
      <c r="AU146" s="208"/>
      <c r="AV146" s="208"/>
      <c r="AW146" s="208"/>
    </row>
    <row r="147" spans="1:49" s="207" customFormat="1" x14ac:dyDescent="0.25">
      <c r="A147" s="47"/>
      <c r="B147" s="47"/>
      <c r="C147" s="47"/>
      <c r="D147" s="208"/>
      <c r="E147" s="220"/>
      <c r="F147" s="220"/>
      <c r="G147" s="220"/>
      <c r="H147" s="220"/>
      <c r="I147" s="220"/>
      <c r="J147" s="220"/>
      <c r="K147" s="220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  <c r="AA147" s="208"/>
      <c r="AB147" s="208"/>
      <c r="AC147" s="208"/>
      <c r="AD147" s="208"/>
      <c r="AE147" s="208"/>
      <c r="AF147" s="208"/>
      <c r="AG147" s="208"/>
      <c r="AH147" s="208"/>
      <c r="AI147" s="208"/>
      <c r="AJ147" s="208"/>
      <c r="AK147" s="208"/>
      <c r="AL147" s="208"/>
      <c r="AM147" s="208"/>
      <c r="AN147" s="208"/>
      <c r="AO147" s="208"/>
      <c r="AP147" s="208"/>
      <c r="AQ147" s="208"/>
      <c r="AR147" s="208"/>
      <c r="AS147" s="208"/>
      <c r="AT147" s="208"/>
      <c r="AU147" s="208"/>
      <c r="AV147" s="208"/>
      <c r="AW147" s="208"/>
    </row>
    <row r="148" spans="1:49" s="207" customFormat="1" x14ac:dyDescent="0.25">
      <c r="A148" s="47"/>
      <c r="B148" s="47"/>
      <c r="C148" s="47"/>
      <c r="D148" s="208"/>
      <c r="E148" s="220"/>
      <c r="F148" s="220"/>
      <c r="G148" s="220"/>
      <c r="H148" s="220"/>
      <c r="I148" s="220"/>
      <c r="J148" s="220"/>
      <c r="K148" s="220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  <c r="AA148" s="208"/>
      <c r="AB148" s="208"/>
      <c r="AC148" s="208"/>
      <c r="AD148" s="208"/>
      <c r="AE148" s="208"/>
      <c r="AF148" s="208"/>
      <c r="AG148" s="208"/>
      <c r="AH148" s="208"/>
      <c r="AI148" s="208"/>
      <c r="AJ148" s="208"/>
      <c r="AK148" s="208"/>
      <c r="AL148" s="208"/>
      <c r="AM148" s="208"/>
      <c r="AN148" s="208"/>
      <c r="AO148" s="208"/>
      <c r="AP148" s="208"/>
      <c r="AQ148" s="208"/>
      <c r="AR148" s="208"/>
      <c r="AS148" s="208"/>
      <c r="AT148" s="208"/>
      <c r="AU148" s="208"/>
      <c r="AV148" s="208"/>
      <c r="AW148" s="208"/>
    </row>
    <row r="149" spans="1:49" s="207" customFormat="1" x14ac:dyDescent="0.25">
      <c r="A149" s="47"/>
      <c r="B149" s="47"/>
      <c r="C149" s="47"/>
      <c r="D149" s="208"/>
      <c r="E149" s="220"/>
      <c r="F149" s="220"/>
      <c r="G149" s="220"/>
      <c r="H149" s="220"/>
      <c r="I149" s="220"/>
      <c r="J149" s="220"/>
      <c r="K149" s="220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  <c r="AA149" s="208"/>
      <c r="AB149" s="208"/>
      <c r="AC149" s="208"/>
      <c r="AD149" s="208"/>
      <c r="AE149" s="208"/>
      <c r="AF149" s="208"/>
      <c r="AG149" s="208"/>
      <c r="AH149" s="208"/>
      <c r="AI149" s="208"/>
      <c r="AJ149" s="208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</row>
    <row r="150" spans="1:49" s="207" customFormat="1" x14ac:dyDescent="0.25">
      <c r="A150" s="47"/>
      <c r="B150" s="47"/>
      <c r="C150" s="47"/>
      <c r="D150" s="208"/>
      <c r="E150" s="220"/>
      <c r="F150" s="220"/>
      <c r="G150" s="220"/>
      <c r="H150" s="220"/>
      <c r="I150" s="220"/>
      <c r="J150" s="220"/>
      <c r="K150" s="220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  <c r="AA150" s="208"/>
      <c r="AB150" s="208"/>
      <c r="AC150" s="208"/>
      <c r="AD150" s="208"/>
      <c r="AE150" s="208"/>
      <c r="AF150" s="208"/>
      <c r="AG150" s="208"/>
      <c r="AH150" s="208"/>
      <c r="AI150" s="208"/>
      <c r="AJ150" s="208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</row>
    <row r="151" spans="1:49" s="207" customFormat="1" x14ac:dyDescent="0.25">
      <c r="A151" s="47"/>
      <c r="B151" s="47"/>
      <c r="C151" s="47"/>
      <c r="D151" s="208"/>
      <c r="E151" s="220"/>
      <c r="F151" s="220"/>
      <c r="G151" s="220"/>
      <c r="H151" s="220"/>
      <c r="I151" s="220"/>
      <c r="J151" s="220"/>
      <c r="K151" s="220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  <c r="AA151" s="208"/>
      <c r="AB151" s="208"/>
      <c r="AC151" s="208"/>
      <c r="AD151" s="208"/>
      <c r="AE151" s="208"/>
      <c r="AF151" s="208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</row>
    <row r="152" spans="1:49" s="207" customFormat="1" x14ac:dyDescent="0.25">
      <c r="A152" s="47"/>
      <c r="B152" s="47"/>
      <c r="C152" s="47"/>
      <c r="D152" s="208"/>
      <c r="E152" s="220"/>
      <c r="F152" s="220"/>
      <c r="G152" s="220"/>
      <c r="H152" s="220"/>
      <c r="I152" s="220"/>
      <c r="J152" s="220"/>
      <c r="K152" s="220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</row>
    <row r="153" spans="1:49" s="207" customFormat="1" x14ac:dyDescent="0.25">
      <c r="A153" s="47"/>
      <c r="B153" s="47"/>
      <c r="C153" s="47"/>
      <c r="D153" s="208"/>
      <c r="E153" s="220"/>
      <c r="F153" s="220"/>
      <c r="G153" s="220"/>
      <c r="H153" s="220"/>
      <c r="I153" s="220"/>
      <c r="J153" s="220"/>
      <c r="K153" s="220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</row>
    <row r="154" spans="1:49" s="207" customFormat="1" x14ac:dyDescent="0.25">
      <c r="A154" s="47"/>
      <c r="B154" s="47"/>
      <c r="C154" s="47"/>
      <c r="D154" s="208"/>
      <c r="E154" s="220"/>
      <c r="F154" s="220"/>
      <c r="G154" s="220"/>
      <c r="H154" s="220"/>
      <c r="I154" s="220"/>
      <c r="J154" s="220"/>
      <c r="K154" s="220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</row>
    <row r="155" spans="1:49" s="207" customFormat="1" x14ac:dyDescent="0.25">
      <c r="A155" s="47"/>
      <c r="B155" s="47"/>
      <c r="C155" s="47"/>
      <c r="D155" s="208"/>
      <c r="E155" s="220"/>
      <c r="F155" s="220"/>
      <c r="G155" s="220"/>
      <c r="H155" s="220"/>
      <c r="I155" s="220"/>
      <c r="J155" s="220"/>
      <c r="K155" s="220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</row>
    <row r="156" spans="1:49" s="207" customFormat="1" x14ac:dyDescent="0.25">
      <c r="A156" s="47"/>
      <c r="B156" s="47"/>
      <c r="C156" s="47"/>
      <c r="D156" s="208"/>
      <c r="E156" s="220"/>
      <c r="F156" s="220"/>
      <c r="G156" s="220"/>
      <c r="H156" s="220"/>
      <c r="I156" s="220"/>
      <c r="J156" s="220"/>
      <c r="K156" s="220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</row>
    <row r="157" spans="1:49" s="207" customFormat="1" x14ac:dyDescent="0.25">
      <c r="A157" s="47"/>
      <c r="B157" s="47"/>
      <c r="C157" s="47"/>
      <c r="D157" s="208"/>
      <c r="E157" s="220"/>
      <c r="F157" s="220"/>
      <c r="G157" s="220"/>
      <c r="H157" s="220"/>
      <c r="I157" s="220"/>
      <c r="J157" s="220"/>
      <c r="K157" s="220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</row>
    <row r="158" spans="1:49" s="207" customFormat="1" x14ac:dyDescent="0.25">
      <c r="A158" s="47"/>
      <c r="B158" s="47"/>
      <c r="C158" s="47"/>
      <c r="D158" s="208"/>
      <c r="E158" s="220"/>
      <c r="F158" s="220"/>
      <c r="G158" s="220"/>
      <c r="H158" s="220"/>
      <c r="I158" s="220"/>
      <c r="J158" s="220"/>
      <c r="K158" s="220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</row>
    <row r="159" spans="1:49" s="207" customFormat="1" x14ac:dyDescent="0.25">
      <c r="A159" s="47"/>
      <c r="B159" s="47"/>
      <c r="C159" s="47"/>
      <c r="D159" s="208"/>
      <c r="E159" s="220"/>
      <c r="F159" s="220"/>
      <c r="G159" s="220"/>
      <c r="H159" s="220"/>
      <c r="I159" s="220"/>
      <c r="J159" s="220"/>
      <c r="K159" s="220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</row>
    <row r="160" spans="1:49" s="207" customFormat="1" x14ac:dyDescent="0.25">
      <c r="A160" s="47"/>
      <c r="B160" s="47"/>
      <c r="C160" s="47"/>
      <c r="D160" s="208"/>
      <c r="E160" s="220"/>
      <c r="F160" s="220"/>
      <c r="G160" s="220"/>
      <c r="H160" s="220"/>
      <c r="I160" s="220"/>
      <c r="J160" s="220"/>
      <c r="K160" s="220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</row>
    <row r="161" spans="1:49" s="207" customFormat="1" x14ac:dyDescent="0.25">
      <c r="A161" s="47"/>
      <c r="B161" s="47"/>
      <c r="C161" s="47"/>
      <c r="D161" s="208"/>
      <c r="E161" s="220"/>
      <c r="F161" s="220"/>
      <c r="G161" s="220"/>
      <c r="H161" s="220"/>
      <c r="I161" s="220"/>
      <c r="J161" s="220"/>
      <c r="K161" s="220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</row>
    <row r="162" spans="1:49" s="207" customFormat="1" x14ac:dyDescent="0.25">
      <c r="A162" s="47"/>
      <c r="B162" s="47"/>
      <c r="C162" s="47"/>
      <c r="D162" s="208"/>
      <c r="E162" s="220"/>
      <c r="F162" s="220"/>
      <c r="G162" s="220"/>
      <c r="H162" s="220"/>
      <c r="I162" s="220"/>
      <c r="J162" s="220"/>
      <c r="K162" s="220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</row>
    <row r="163" spans="1:49" s="207" customFormat="1" x14ac:dyDescent="0.25">
      <c r="A163" s="47"/>
      <c r="B163" s="47"/>
      <c r="C163" s="47"/>
      <c r="D163" s="208"/>
      <c r="E163" s="220"/>
      <c r="F163" s="220"/>
      <c r="G163" s="220"/>
      <c r="H163" s="220"/>
      <c r="I163" s="220"/>
      <c r="J163" s="220"/>
      <c r="K163" s="220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</row>
    <row r="164" spans="1:49" s="207" customFormat="1" x14ac:dyDescent="0.25">
      <c r="A164" s="47"/>
      <c r="B164" s="47"/>
      <c r="C164" s="47"/>
      <c r="D164" s="208"/>
      <c r="E164" s="220"/>
      <c r="F164" s="220"/>
      <c r="G164" s="220"/>
      <c r="H164" s="220"/>
      <c r="I164" s="220"/>
      <c r="J164" s="220"/>
      <c r="K164" s="220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</row>
    <row r="165" spans="1:49" s="207" customFormat="1" x14ac:dyDescent="0.25">
      <c r="A165" s="47"/>
      <c r="B165" s="47"/>
      <c r="C165" s="47"/>
      <c r="D165" s="208"/>
      <c r="E165" s="220"/>
      <c r="F165" s="220"/>
      <c r="G165" s="220"/>
      <c r="H165" s="220"/>
      <c r="I165" s="220"/>
      <c r="J165" s="220"/>
      <c r="K165" s="220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</row>
    <row r="166" spans="1:49" s="207" customFormat="1" x14ac:dyDescent="0.25">
      <c r="A166" s="47"/>
      <c r="B166" s="47"/>
      <c r="C166" s="47"/>
      <c r="D166" s="208"/>
      <c r="E166" s="220"/>
      <c r="F166" s="220"/>
      <c r="G166" s="220"/>
      <c r="H166" s="220"/>
      <c r="I166" s="220"/>
      <c r="J166" s="220"/>
      <c r="K166" s="220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</row>
    <row r="167" spans="1:49" s="207" customFormat="1" x14ac:dyDescent="0.25">
      <c r="A167" s="47"/>
      <c r="B167" s="47"/>
      <c r="C167" s="47"/>
      <c r="D167" s="208"/>
      <c r="E167" s="220"/>
      <c r="F167" s="220"/>
      <c r="G167" s="220"/>
      <c r="H167" s="220"/>
      <c r="I167" s="220"/>
      <c r="J167" s="220"/>
      <c r="K167" s="220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</row>
    <row r="168" spans="1:49" s="207" customFormat="1" x14ac:dyDescent="0.25">
      <c r="A168" s="47"/>
      <c r="B168" s="47"/>
      <c r="C168" s="47"/>
      <c r="D168" s="208"/>
      <c r="E168" s="220"/>
      <c r="F168" s="220"/>
      <c r="G168" s="220"/>
      <c r="H168" s="220"/>
      <c r="I168" s="220"/>
      <c r="J168" s="220"/>
      <c r="K168" s="220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</row>
    <row r="169" spans="1:49" s="207" customFormat="1" x14ac:dyDescent="0.25">
      <c r="A169" s="47"/>
      <c r="B169" s="47"/>
      <c r="C169" s="47"/>
      <c r="D169" s="208"/>
      <c r="E169" s="220"/>
      <c r="F169" s="220"/>
      <c r="G169" s="220"/>
      <c r="H169" s="220"/>
      <c r="I169" s="220"/>
      <c r="J169" s="220"/>
      <c r="K169" s="220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</row>
    <row r="170" spans="1:49" s="207" customFormat="1" x14ac:dyDescent="0.25">
      <c r="A170" s="47"/>
      <c r="B170" s="47"/>
      <c r="C170" s="47"/>
      <c r="D170" s="208"/>
      <c r="E170" s="220"/>
      <c r="F170" s="220"/>
      <c r="G170" s="220"/>
      <c r="H170" s="220"/>
      <c r="I170" s="220"/>
      <c r="J170" s="220"/>
      <c r="K170" s="220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</row>
    <row r="171" spans="1:49" s="207" customFormat="1" x14ac:dyDescent="0.25">
      <c r="A171" s="47"/>
      <c r="B171" s="47"/>
      <c r="C171" s="47"/>
      <c r="D171" s="208"/>
      <c r="E171" s="220"/>
      <c r="F171" s="220"/>
      <c r="G171" s="220"/>
      <c r="H171" s="220"/>
      <c r="I171" s="220"/>
      <c r="J171" s="220"/>
      <c r="K171" s="220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</row>
    <row r="172" spans="1:49" s="207" customFormat="1" x14ac:dyDescent="0.25">
      <c r="A172" s="47"/>
      <c r="B172" s="47"/>
      <c r="C172" s="47"/>
      <c r="D172" s="208"/>
      <c r="E172" s="220"/>
      <c r="F172" s="220"/>
      <c r="G172" s="220"/>
      <c r="H172" s="220"/>
      <c r="I172" s="220"/>
      <c r="J172" s="220"/>
      <c r="K172" s="220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</row>
    <row r="173" spans="1:49" s="207" customFormat="1" x14ac:dyDescent="0.25">
      <c r="A173" s="47"/>
      <c r="B173" s="47"/>
      <c r="C173" s="47"/>
      <c r="D173" s="208"/>
      <c r="E173" s="220"/>
      <c r="F173" s="220"/>
      <c r="G173" s="220"/>
      <c r="H173" s="220"/>
      <c r="I173" s="220"/>
      <c r="J173" s="220"/>
      <c r="K173" s="220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</row>
    <row r="174" spans="1:49" s="207" customFormat="1" x14ac:dyDescent="0.25">
      <c r="A174" s="47"/>
      <c r="B174" s="47"/>
      <c r="C174" s="47"/>
      <c r="D174" s="208"/>
      <c r="E174" s="220"/>
      <c r="F174" s="220"/>
      <c r="G174" s="220"/>
      <c r="H174" s="220"/>
      <c r="I174" s="220"/>
      <c r="J174" s="220"/>
      <c r="K174" s="220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</row>
    <row r="175" spans="1:49" s="207" customFormat="1" x14ac:dyDescent="0.25">
      <c r="A175" s="47"/>
      <c r="B175" s="47"/>
      <c r="C175" s="47"/>
      <c r="D175" s="208"/>
      <c r="E175" s="220"/>
      <c r="F175" s="220"/>
      <c r="G175" s="220"/>
      <c r="H175" s="220"/>
      <c r="I175" s="220"/>
      <c r="J175" s="220"/>
      <c r="K175" s="220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</row>
    <row r="176" spans="1:49" s="207" customFormat="1" x14ac:dyDescent="0.25">
      <c r="A176" s="47"/>
      <c r="B176" s="47"/>
      <c r="C176" s="47"/>
      <c r="D176" s="208"/>
      <c r="E176" s="220"/>
      <c r="F176" s="220"/>
      <c r="G176" s="220"/>
      <c r="H176" s="220"/>
      <c r="I176" s="220"/>
      <c r="J176" s="220"/>
      <c r="K176" s="220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</row>
    <row r="177" spans="1:49" s="207" customFormat="1" x14ac:dyDescent="0.25">
      <c r="A177" s="47"/>
      <c r="B177" s="47"/>
      <c r="C177" s="47"/>
      <c r="D177" s="208"/>
      <c r="E177" s="220"/>
      <c r="F177" s="220"/>
      <c r="G177" s="220"/>
      <c r="H177" s="220"/>
      <c r="I177" s="220"/>
      <c r="J177" s="220"/>
      <c r="K177" s="220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</row>
    <row r="178" spans="1:49" s="207" customFormat="1" x14ac:dyDescent="0.25">
      <c r="A178" s="47"/>
      <c r="B178" s="47"/>
      <c r="C178" s="47"/>
      <c r="D178" s="208"/>
      <c r="E178" s="220"/>
      <c r="F178" s="220"/>
      <c r="G178" s="220"/>
      <c r="H178" s="220"/>
      <c r="I178" s="220"/>
      <c r="J178" s="220"/>
      <c r="K178" s="220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  <c r="AA178" s="208"/>
      <c r="AB178" s="208"/>
      <c r="AC178" s="208"/>
      <c r="AD178" s="208"/>
      <c r="AE178" s="208"/>
      <c r="AF178" s="208"/>
      <c r="AG178" s="208"/>
      <c r="AH178" s="208"/>
      <c r="AI178" s="208"/>
      <c r="AJ178" s="208"/>
      <c r="AK178" s="208"/>
      <c r="AL178" s="208"/>
      <c r="AM178" s="208"/>
      <c r="AN178" s="208"/>
      <c r="AO178" s="208"/>
      <c r="AP178" s="208"/>
      <c r="AQ178" s="208"/>
      <c r="AR178" s="208"/>
      <c r="AS178" s="208"/>
      <c r="AT178" s="208"/>
      <c r="AU178" s="208"/>
      <c r="AV178" s="208"/>
      <c r="AW178" s="208"/>
    </row>
    <row r="179" spans="1:49" s="207" customFormat="1" x14ac:dyDescent="0.25">
      <c r="A179" s="47"/>
      <c r="B179" s="47"/>
      <c r="C179" s="47"/>
      <c r="D179" s="208"/>
      <c r="E179" s="220"/>
      <c r="F179" s="220"/>
      <c r="G179" s="220"/>
      <c r="H179" s="220"/>
      <c r="I179" s="220"/>
      <c r="J179" s="220"/>
      <c r="K179" s="220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  <c r="AA179" s="208"/>
      <c r="AB179" s="208"/>
      <c r="AC179" s="208"/>
      <c r="AD179" s="208"/>
      <c r="AE179" s="208"/>
      <c r="AF179" s="208"/>
      <c r="AG179" s="208"/>
      <c r="AH179" s="208"/>
      <c r="AI179" s="208"/>
      <c r="AJ179" s="208"/>
      <c r="AK179" s="208"/>
      <c r="AL179" s="208"/>
      <c r="AM179" s="208"/>
      <c r="AN179" s="208"/>
      <c r="AO179" s="208"/>
      <c r="AP179" s="208"/>
      <c r="AQ179" s="208"/>
      <c r="AR179" s="208"/>
      <c r="AS179" s="208"/>
      <c r="AT179" s="208"/>
      <c r="AU179" s="208"/>
      <c r="AV179" s="208"/>
      <c r="AW179" s="208"/>
    </row>
    <row r="180" spans="1:49" s="207" customFormat="1" x14ac:dyDescent="0.25">
      <c r="A180" s="47"/>
      <c r="B180" s="47"/>
      <c r="C180" s="47"/>
      <c r="D180" s="208"/>
      <c r="E180" s="220"/>
      <c r="F180" s="220"/>
      <c r="G180" s="220"/>
      <c r="H180" s="220"/>
      <c r="I180" s="220"/>
      <c r="J180" s="220"/>
      <c r="K180" s="220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  <c r="AA180" s="208"/>
      <c r="AB180" s="208"/>
      <c r="AC180" s="208"/>
      <c r="AD180" s="208"/>
      <c r="AE180" s="208"/>
      <c r="AF180" s="208"/>
      <c r="AG180" s="208"/>
      <c r="AH180" s="208"/>
      <c r="AI180" s="208"/>
      <c r="AJ180" s="208"/>
      <c r="AK180" s="208"/>
      <c r="AL180" s="208"/>
      <c r="AM180" s="208"/>
      <c r="AN180" s="208"/>
      <c r="AO180" s="208"/>
      <c r="AP180" s="208"/>
      <c r="AQ180" s="208"/>
      <c r="AR180" s="208"/>
      <c r="AS180" s="208"/>
      <c r="AT180" s="208"/>
      <c r="AU180" s="208"/>
      <c r="AV180" s="208"/>
      <c r="AW180" s="208"/>
    </row>
    <row r="181" spans="1:49" s="207" customFormat="1" x14ac:dyDescent="0.25">
      <c r="A181" s="47"/>
      <c r="B181" s="47"/>
      <c r="C181" s="47"/>
      <c r="D181" s="208"/>
      <c r="E181" s="220"/>
      <c r="F181" s="220"/>
      <c r="G181" s="220"/>
      <c r="H181" s="220"/>
      <c r="I181" s="220"/>
      <c r="J181" s="220"/>
      <c r="K181" s="220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  <c r="AA181" s="208"/>
      <c r="AB181" s="208"/>
      <c r="AC181" s="208"/>
      <c r="AD181" s="208"/>
      <c r="AE181" s="208"/>
      <c r="AF181" s="208"/>
      <c r="AG181" s="208"/>
      <c r="AH181" s="208"/>
      <c r="AI181" s="208"/>
      <c r="AJ181" s="208"/>
      <c r="AK181" s="208"/>
      <c r="AL181" s="208"/>
      <c r="AM181" s="208"/>
      <c r="AN181" s="208"/>
      <c r="AO181" s="208"/>
      <c r="AP181" s="208"/>
      <c r="AQ181" s="208"/>
      <c r="AR181" s="208"/>
      <c r="AS181" s="208"/>
      <c r="AT181" s="208"/>
      <c r="AU181" s="208"/>
      <c r="AV181" s="208"/>
      <c r="AW181" s="208"/>
    </row>
    <row r="182" spans="1:49" s="207" customFormat="1" x14ac:dyDescent="0.25">
      <c r="A182" s="47"/>
      <c r="B182" s="47"/>
      <c r="C182" s="47"/>
      <c r="D182" s="208"/>
      <c r="E182" s="220"/>
      <c r="F182" s="220"/>
      <c r="G182" s="220"/>
      <c r="H182" s="220"/>
      <c r="I182" s="220"/>
      <c r="J182" s="220"/>
      <c r="K182" s="220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  <c r="AA182" s="208"/>
      <c r="AB182" s="208"/>
      <c r="AC182" s="208"/>
      <c r="AD182" s="208"/>
      <c r="AE182" s="208"/>
      <c r="AF182" s="208"/>
      <c r="AG182" s="208"/>
      <c r="AH182" s="208"/>
      <c r="AI182" s="208"/>
      <c r="AJ182" s="208"/>
      <c r="AK182" s="208"/>
      <c r="AL182" s="208"/>
      <c r="AM182" s="208"/>
      <c r="AN182" s="208"/>
      <c r="AO182" s="208"/>
      <c r="AP182" s="208"/>
      <c r="AQ182" s="208"/>
      <c r="AR182" s="208"/>
      <c r="AS182" s="208"/>
      <c r="AT182" s="208"/>
      <c r="AU182" s="208"/>
      <c r="AV182" s="208"/>
      <c r="AW182" s="208"/>
    </row>
    <row r="183" spans="1:49" s="207" customFormat="1" x14ac:dyDescent="0.25">
      <c r="A183" s="47"/>
      <c r="B183" s="47"/>
      <c r="C183" s="47"/>
      <c r="D183" s="208"/>
      <c r="E183" s="220"/>
      <c r="F183" s="220"/>
      <c r="G183" s="220"/>
      <c r="H183" s="220"/>
      <c r="I183" s="220"/>
      <c r="J183" s="220"/>
      <c r="K183" s="220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  <c r="AA183" s="208"/>
      <c r="AB183" s="208"/>
      <c r="AC183" s="208"/>
      <c r="AD183" s="208"/>
      <c r="AE183" s="208"/>
      <c r="AF183" s="208"/>
      <c r="AG183" s="208"/>
      <c r="AH183" s="208"/>
      <c r="AI183" s="208"/>
      <c r="AJ183" s="208"/>
      <c r="AK183" s="208"/>
      <c r="AL183" s="208"/>
      <c r="AM183" s="208"/>
      <c r="AN183" s="208"/>
      <c r="AO183" s="208"/>
      <c r="AP183" s="208"/>
      <c r="AQ183" s="208"/>
      <c r="AR183" s="208"/>
      <c r="AS183" s="208"/>
      <c r="AT183" s="208"/>
      <c r="AU183" s="208"/>
      <c r="AV183" s="208"/>
      <c r="AW183" s="208"/>
    </row>
    <row r="184" spans="1:49" s="207" customFormat="1" x14ac:dyDescent="0.25">
      <c r="A184" s="47"/>
      <c r="B184" s="47"/>
      <c r="C184" s="47"/>
      <c r="D184" s="208"/>
      <c r="E184" s="220"/>
      <c r="F184" s="220"/>
      <c r="G184" s="220"/>
      <c r="H184" s="220"/>
      <c r="I184" s="220"/>
      <c r="J184" s="220"/>
      <c r="K184" s="220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  <c r="AA184" s="208"/>
      <c r="AB184" s="208"/>
      <c r="AC184" s="208"/>
      <c r="AD184" s="208"/>
      <c r="AE184" s="208"/>
      <c r="AF184" s="208"/>
      <c r="AG184" s="208"/>
      <c r="AH184" s="208"/>
      <c r="AI184" s="208"/>
      <c r="AJ184" s="208"/>
      <c r="AK184" s="208"/>
      <c r="AL184" s="208"/>
      <c r="AM184" s="208"/>
      <c r="AN184" s="208"/>
      <c r="AO184" s="208"/>
      <c r="AP184" s="208"/>
      <c r="AQ184" s="208"/>
      <c r="AR184" s="208"/>
      <c r="AS184" s="208"/>
      <c r="AT184" s="208"/>
      <c r="AU184" s="208"/>
      <c r="AV184" s="208"/>
      <c r="AW184" s="208"/>
    </row>
    <row r="185" spans="1:49" s="207" customFormat="1" x14ac:dyDescent="0.25">
      <c r="A185" s="47"/>
      <c r="B185" s="47"/>
      <c r="C185" s="47"/>
      <c r="D185" s="208"/>
      <c r="E185" s="220"/>
      <c r="F185" s="220"/>
      <c r="G185" s="220"/>
      <c r="H185" s="220"/>
      <c r="I185" s="220"/>
      <c r="J185" s="220"/>
      <c r="K185" s="220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  <c r="AA185" s="208"/>
      <c r="AB185" s="208"/>
      <c r="AC185" s="208"/>
      <c r="AD185" s="208"/>
      <c r="AE185" s="208"/>
      <c r="AF185" s="208"/>
      <c r="AG185" s="208"/>
      <c r="AH185" s="208"/>
      <c r="AI185" s="208"/>
      <c r="AJ185" s="208"/>
      <c r="AK185" s="208"/>
      <c r="AL185" s="208"/>
      <c r="AM185" s="208"/>
      <c r="AN185" s="208"/>
      <c r="AO185" s="208"/>
      <c r="AP185" s="208"/>
      <c r="AQ185" s="208"/>
      <c r="AR185" s="208"/>
      <c r="AS185" s="208"/>
      <c r="AT185" s="208"/>
      <c r="AU185" s="208"/>
      <c r="AV185" s="208"/>
      <c r="AW185" s="208"/>
    </row>
    <row r="186" spans="1:49" s="207" customFormat="1" x14ac:dyDescent="0.25">
      <c r="A186" s="47"/>
      <c r="B186" s="47"/>
      <c r="C186" s="47"/>
      <c r="D186" s="208"/>
      <c r="E186" s="220"/>
      <c r="F186" s="220"/>
      <c r="G186" s="220"/>
      <c r="H186" s="220"/>
      <c r="I186" s="220"/>
      <c r="J186" s="220"/>
      <c r="K186" s="220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  <c r="AA186" s="208"/>
      <c r="AB186" s="208"/>
      <c r="AC186" s="208"/>
      <c r="AD186" s="208"/>
      <c r="AE186" s="208"/>
      <c r="AF186" s="208"/>
      <c r="AG186" s="208"/>
      <c r="AH186" s="208"/>
      <c r="AI186" s="208"/>
      <c r="AJ186" s="208"/>
      <c r="AK186" s="208"/>
      <c r="AL186" s="208"/>
      <c r="AM186" s="208"/>
      <c r="AN186" s="208"/>
      <c r="AO186" s="208"/>
      <c r="AP186" s="208"/>
      <c r="AQ186" s="208"/>
      <c r="AR186" s="208"/>
      <c r="AS186" s="208"/>
      <c r="AT186" s="208"/>
      <c r="AU186" s="208"/>
      <c r="AV186" s="208"/>
      <c r="AW186" s="208"/>
    </row>
    <row r="187" spans="1:49" s="207" customFormat="1" x14ac:dyDescent="0.25">
      <c r="A187" s="47"/>
      <c r="B187" s="47"/>
      <c r="C187" s="47"/>
      <c r="D187" s="208"/>
      <c r="E187" s="220"/>
      <c r="F187" s="220"/>
      <c r="G187" s="220"/>
      <c r="H187" s="220"/>
      <c r="I187" s="220"/>
      <c r="J187" s="220"/>
      <c r="K187" s="220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  <c r="AA187" s="208"/>
      <c r="AB187" s="208"/>
      <c r="AC187" s="208"/>
      <c r="AD187" s="208"/>
      <c r="AE187" s="208"/>
      <c r="AF187" s="208"/>
      <c r="AG187" s="208"/>
      <c r="AH187" s="208"/>
      <c r="AI187" s="208"/>
      <c r="AJ187" s="208"/>
      <c r="AK187" s="208"/>
      <c r="AL187" s="208"/>
      <c r="AM187" s="208"/>
      <c r="AN187" s="208"/>
      <c r="AO187" s="208"/>
      <c r="AP187" s="208"/>
      <c r="AQ187" s="208"/>
      <c r="AR187" s="208"/>
      <c r="AS187" s="208"/>
      <c r="AT187" s="208"/>
      <c r="AU187" s="208"/>
      <c r="AV187" s="208"/>
      <c r="AW187" s="208"/>
    </row>
    <row r="188" spans="1:49" s="207" customFormat="1" x14ac:dyDescent="0.25">
      <c r="A188" s="47"/>
      <c r="B188" s="47"/>
      <c r="C188" s="47"/>
      <c r="D188" s="208"/>
      <c r="E188" s="220"/>
      <c r="F188" s="220"/>
      <c r="G188" s="220"/>
      <c r="H188" s="220"/>
      <c r="I188" s="220"/>
      <c r="J188" s="220"/>
      <c r="K188" s="220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  <c r="AA188" s="208"/>
      <c r="AB188" s="208"/>
      <c r="AC188" s="208"/>
      <c r="AD188" s="208"/>
      <c r="AE188" s="208"/>
      <c r="AF188" s="208"/>
      <c r="AG188" s="208"/>
      <c r="AH188" s="208"/>
      <c r="AI188" s="208"/>
      <c r="AJ188" s="208"/>
      <c r="AK188" s="208"/>
      <c r="AL188" s="208"/>
      <c r="AM188" s="208"/>
      <c r="AN188" s="208"/>
      <c r="AO188" s="208"/>
      <c r="AP188" s="208"/>
      <c r="AQ188" s="208"/>
      <c r="AR188" s="208"/>
      <c r="AS188" s="208"/>
      <c r="AT188" s="208"/>
      <c r="AU188" s="208"/>
      <c r="AV188" s="208"/>
      <c r="AW188" s="208"/>
    </row>
    <row r="189" spans="1:49" s="207" customFormat="1" x14ac:dyDescent="0.25">
      <c r="A189" s="47"/>
      <c r="B189" s="47"/>
      <c r="C189" s="47"/>
      <c r="D189" s="208"/>
      <c r="E189" s="220"/>
      <c r="F189" s="220"/>
      <c r="G189" s="220"/>
      <c r="H189" s="220"/>
      <c r="I189" s="220"/>
      <c r="J189" s="220"/>
      <c r="K189" s="220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  <c r="AA189" s="208"/>
      <c r="AB189" s="208"/>
      <c r="AC189" s="208"/>
      <c r="AD189" s="208"/>
      <c r="AE189" s="208"/>
      <c r="AF189" s="208"/>
      <c r="AG189" s="208"/>
      <c r="AH189" s="208"/>
      <c r="AI189" s="208"/>
      <c r="AJ189" s="208"/>
      <c r="AK189" s="208"/>
      <c r="AL189" s="208"/>
      <c r="AM189" s="208"/>
      <c r="AN189" s="208"/>
      <c r="AO189" s="208"/>
      <c r="AP189" s="208"/>
      <c r="AQ189" s="208"/>
      <c r="AR189" s="208"/>
      <c r="AS189" s="208"/>
      <c r="AT189" s="208"/>
      <c r="AU189" s="208"/>
      <c r="AV189" s="208"/>
      <c r="AW189" s="208"/>
    </row>
    <row r="190" spans="1:49" s="207" customFormat="1" x14ac:dyDescent="0.25">
      <c r="A190" s="47"/>
      <c r="B190" s="47"/>
      <c r="C190" s="47"/>
      <c r="D190" s="208"/>
      <c r="E190" s="220"/>
      <c r="F190" s="220"/>
      <c r="G190" s="220"/>
      <c r="H190" s="220"/>
      <c r="I190" s="220"/>
      <c r="J190" s="220"/>
      <c r="K190" s="220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  <c r="AA190" s="208"/>
      <c r="AB190" s="208"/>
      <c r="AC190" s="208"/>
      <c r="AD190" s="208"/>
      <c r="AE190" s="208"/>
      <c r="AF190" s="208"/>
      <c r="AG190" s="208"/>
      <c r="AH190" s="208"/>
      <c r="AI190" s="208"/>
      <c r="AJ190" s="208"/>
      <c r="AK190" s="208"/>
      <c r="AL190" s="208"/>
      <c r="AM190" s="208"/>
      <c r="AN190" s="208"/>
      <c r="AO190" s="208"/>
      <c r="AP190" s="208"/>
      <c r="AQ190" s="208"/>
      <c r="AR190" s="208"/>
      <c r="AS190" s="208"/>
      <c r="AT190" s="208"/>
      <c r="AU190" s="208"/>
      <c r="AV190" s="208"/>
      <c r="AW190" s="208"/>
    </row>
    <row r="191" spans="1:49" s="207" customFormat="1" x14ac:dyDescent="0.25">
      <c r="A191" s="47"/>
      <c r="B191" s="47"/>
      <c r="C191" s="47"/>
      <c r="D191" s="208"/>
      <c r="E191" s="220"/>
      <c r="F191" s="220"/>
      <c r="G191" s="220"/>
      <c r="H191" s="220"/>
      <c r="I191" s="220"/>
      <c r="J191" s="220"/>
      <c r="K191" s="220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  <c r="AA191" s="208"/>
      <c r="AB191" s="208"/>
      <c r="AC191" s="208"/>
      <c r="AD191" s="208"/>
      <c r="AE191" s="208"/>
      <c r="AF191" s="208"/>
      <c r="AG191" s="208"/>
      <c r="AH191" s="208"/>
      <c r="AI191" s="208"/>
      <c r="AJ191" s="208"/>
      <c r="AK191" s="208"/>
      <c r="AL191" s="208"/>
      <c r="AM191" s="208"/>
      <c r="AN191" s="208"/>
      <c r="AO191" s="208"/>
      <c r="AP191" s="208"/>
      <c r="AQ191" s="208"/>
      <c r="AR191" s="208"/>
      <c r="AS191" s="208"/>
      <c r="AT191" s="208"/>
      <c r="AU191" s="208"/>
      <c r="AV191" s="208"/>
      <c r="AW191" s="208"/>
    </row>
    <row r="192" spans="1:49" s="207" customFormat="1" x14ac:dyDescent="0.25">
      <c r="A192" s="47"/>
      <c r="B192" s="47"/>
      <c r="C192" s="47"/>
      <c r="D192" s="208"/>
      <c r="E192" s="220"/>
      <c r="F192" s="220"/>
      <c r="G192" s="220"/>
      <c r="H192" s="220"/>
      <c r="I192" s="220"/>
      <c r="J192" s="220"/>
      <c r="K192" s="220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  <c r="AA192" s="208"/>
      <c r="AB192" s="208"/>
      <c r="AC192" s="208"/>
      <c r="AD192" s="208"/>
      <c r="AE192" s="208"/>
      <c r="AF192" s="208"/>
      <c r="AG192" s="208"/>
      <c r="AH192" s="208"/>
      <c r="AI192" s="208"/>
      <c r="AJ192" s="208"/>
      <c r="AK192" s="208"/>
      <c r="AL192" s="208"/>
      <c r="AM192" s="208"/>
      <c r="AN192" s="208"/>
      <c r="AO192" s="208"/>
      <c r="AP192" s="208"/>
      <c r="AQ192" s="208"/>
      <c r="AR192" s="208"/>
      <c r="AS192" s="208"/>
      <c r="AT192" s="208"/>
      <c r="AU192" s="208"/>
      <c r="AV192" s="208"/>
      <c r="AW192" s="208"/>
    </row>
    <row r="193" spans="1:49" s="207" customFormat="1" x14ac:dyDescent="0.25">
      <c r="A193" s="47"/>
      <c r="B193" s="47"/>
      <c r="C193" s="47"/>
      <c r="D193" s="208"/>
      <c r="E193" s="220"/>
      <c r="F193" s="220"/>
      <c r="G193" s="220"/>
      <c r="H193" s="220"/>
      <c r="I193" s="220"/>
      <c r="J193" s="220"/>
      <c r="K193" s="220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  <c r="AA193" s="208"/>
      <c r="AB193" s="208"/>
      <c r="AC193" s="208"/>
      <c r="AD193" s="208"/>
      <c r="AE193" s="208"/>
      <c r="AF193" s="208"/>
      <c r="AG193" s="208"/>
      <c r="AH193" s="208"/>
      <c r="AI193" s="208"/>
      <c r="AJ193" s="208"/>
      <c r="AK193" s="208"/>
      <c r="AL193" s="208"/>
      <c r="AM193" s="208"/>
      <c r="AN193" s="208"/>
      <c r="AO193" s="208"/>
      <c r="AP193" s="208"/>
      <c r="AQ193" s="208"/>
      <c r="AR193" s="208"/>
      <c r="AS193" s="208"/>
      <c r="AT193" s="208"/>
      <c r="AU193" s="208"/>
      <c r="AV193" s="208"/>
      <c r="AW193" s="208"/>
    </row>
    <row r="194" spans="1:49" s="207" customFormat="1" x14ac:dyDescent="0.25">
      <c r="A194" s="47"/>
      <c r="B194" s="47"/>
      <c r="C194" s="47"/>
      <c r="D194" s="208"/>
      <c r="E194" s="220"/>
      <c r="F194" s="220"/>
      <c r="G194" s="220"/>
      <c r="H194" s="220"/>
      <c r="I194" s="220"/>
      <c r="J194" s="220"/>
      <c r="K194" s="220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  <c r="AA194" s="208"/>
      <c r="AB194" s="208"/>
      <c r="AC194" s="208"/>
      <c r="AD194" s="208"/>
      <c r="AE194" s="208"/>
      <c r="AF194" s="208"/>
      <c r="AG194" s="208"/>
      <c r="AH194" s="208"/>
      <c r="AI194" s="208"/>
      <c r="AJ194" s="208"/>
      <c r="AK194" s="208"/>
      <c r="AL194" s="208"/>
      <c r="AM194" s="208"/>
      <c r="AN194" s="208"/>
      <c r="AO194" s="208"/>
      <c r="AP194" s="208"/>
      <c r="AQ194" s="208"/>
      <c r="AR194" s="208"/>
      <c r="AS194" s="208"/>
      <c r="AT194" s="208"/>
      <c r="AU194" s="208"/>
      <c r="AV194" s="208"/>
      <c r="AW194" s="208"/>
    </row>
    <row r="195" spans="1:49" s="207" customFormat="1" x14ac:dyDescent="0.25">
      <c r="A195" s="47"/>
      <c r="B195" s="47"/>
      <c r="C195" s="47"/>
      <c r="D195" s="208"/>
      <c r="E195" s="220"/>
      <c r="F195" s="220"/>
      <c r="G195" s="220"/>
      <c r="H195" s="220"/>
      <c r="I195" s="220"/>
      <c r="J195" s="220"/>
      <c r="K195" s="220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  <c r="AA195" s="208"/>
      <c r="AB195" s="208"/>
      <c r="AC195" s="208"/>
      <c r="AD195" s="208"/>
      <c r="AE195" s="208"/>
      <c r="AF195" s="208"/>
      <c r="AG195" s="208"/>
      <c r="AH195" s="208"/>
      <c r="AI195" s="208"/>
      <c r="AJ195" s="208"/>
      <c r="AK195" s="208"/>
      <c r="AL195" s="208"/>
      <c r="AM195" s="208"/>
      <c r="AN195" s="208"/>
      <c r="AO195" s="208"/>
      <c r="AP195" s="208"/>
      <c r="AQ195" s="208"/>
      <c r="AR195" s="208"/>
      <c r="AS195" s="208"/>
      <c r="AT195" s="208"/>
      <c r="AU195" s="208"/>
      <c r="AV195" s="208"/>
      <c r="AW195" s="208"/>
    </row>
    <row r="196" spans="1:49" s="207" customFormat="1" x14ac:dyDescent="0.25">
      <c r="A196" s="47"/>
      <c r="B196" s="47"/>
      <c r="C196" s="47"/>
      <c r="D196" s="208"/>
      <c r="E196" s="220"/>
      <c r="F196" s="220"/>
      <c r="G196" s="220"/>
      <c r="H196" s="220"/>
      <c r="I196" s="220"/>
      <c r="J196" s="220"/>
      <c r="K196" s="220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  <c r="AA196" s="208"/>
      <c r="AB196" s="208"/>
      <c r="AC196" s="208"/>
      <c r="AD196" s="208"/>
      <c r="AE196" s="208"/>
      <c r="AF196" s="208"/>
      <c r="AG196" s="208"/>
      <c r="AH196" s="208"/>
      <c r="AI196" s="208"/>
      <c r="AJ196" s="208"/>
      <c r="AK196" s="208"/>
      <c r="AL196" s="208"/>
      <c r="AM196" s="208"/>
      <c r="AN196" s="208"/>
      <c r="AO196" s="208"/>
      <c r="AP196" s="208"/>
      <c r="AQ196" s="208"/>
      <c r="AR196" s="208"/>
      <c r="AS196" s="208"/>
      <c r="AT196" s="208"/>
      <c r="AU196" s="208"/>
      <c r="AV196" s="208"/>
      <c r="AW196" s="208"/>
    </row>
    <row r="197" spans="1:49" s="207" customFormat="1" x14ac:dyDescent="0.25">
      <c r="A197" s="47"/>
      <c r="B197" s="47"/>
      <c r="C197" s="47"/>
      <c r="D197" s="208"/>
      <c r="E197" s="220"/>
      <c r="F197" s="220"/>
      <c r="G197" s="220"/>
      <c r="H197" s="220"/>
      <c r="I197" s="220"/>
      <c r="J197" s="220"/>
      <c r="K197" s="220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  <c r="AA197" s="208"/>
      <c r="AB197" s="208"/>
      <c r="AC197" s="208"/>
      <c r="AD197" s="208"/>
      <c r="AE197" s="208"/>
      <c r="AF197" s="208"/>
      <c r="AG197" s="208"/>
      <c r="AH197" s="208"/>
      <c r="AI197" s="208"/>
      <c r="AJ197" s="208"/>
      <c r="AK197" s="208"/>
      <c r="AL197" s="208"/>
      <c r="AM197" s="208"/>
      <c r="AN197" s="208"/>
      <c r="AO197" s="208"/>
      <c r="AP197" s="208"/>
      <c r="AQ197" s="208"/>
      <c r="AR197" s="208"/>
      <c r="AS197" s="208"/>
      <c r="AT197" s="208"/>
      <c r="AU197" s="208"/>
      <c r="AV197" s="208"/>
      <c r="AW197" s="208"/>
    </row>
    <row r="198" spans="1:49" s="207" customFormat="1" x14ac:dyDescent="0.25">
      <c r="A198" s="47"/>
      <c r="B198" s="47"/>
      <c r="C198" s="47"/>
      <c r="D198" s="208"/>
      <c r="E198" s="220"/>
      <c r="F198" s="220"/>
      <c r="G198" s="220"/>
      <c r="H198" s="220"/>
      <c r="I198" s="220"/>
      <c r="J198" s="220"/>
      <c r="K198" s="220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  <c r="AA198" s="208"/>
      <c r="AB198" s="208"/>
      <c r="AC198" s="208"/>
      <c r="AD198" s="208"/>
      <c r="AE198" s="208"/>
      <c r="AF198" s="208"/>
      <c r="AG198" s="208"/>
      <c r="AH198" s="208"/>
      <c r="AI198" s="208"/>
      <c r="AJ198" s="208"/>
      <c r="AK198" s="208"/>
      <c r="AL198" s="208"/>
      <c r="AM198" s="208"/>
      <c r="AN198" s="208"/>
      <c r="AO198" s="208"/>
      <c r="AP198" s="208"/>
      <c r="AQ198" s="208"/>
      <c r="AR198" s="208"/>
      <c r="AS198" s="208"/>
      <c r="AT198" s="208"/>
      <c r="AU198" s="208"/>
      <c r="AV198" s="208"/>
      <c r="AW198" s="208"/>
    </row>
    <row r="199" spans="1:49" s="207" customFormat="1" x14ac:dyDescent="0.25">
      <c r="A199" s="47"/>
      <c r="B199" s="47"/>
      <c r="C199" s="47"/>
      <c r="D199" s="208"/>
      <c r="E199" s="220"/>
      <c r="F199" s="220"/>
      <c r="G199" s="220"/>
      <c r="H199" s="220"/>
      <c r="I199" s="220"/>
      <c r="J199" s="220"/>
      <c r="K199" s="220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  <c r="AA199" s="208"/>
      <c r="AB199" s="208"/>
      <c r="AC199" s="208"/>
      <c r="AD199" s="208"/>
      <c r="AE199" s="208"/>
      <c r="AF199" s="208"/>
      <c r="AG199" s="208"/>
      <c r="AH199" s="208"/>
      <c r="AI199" s="208"/>
      <c r="AJ199" s="208"/>
      <c r="AK199" s="208"/>
      <c r="AL199" s="208"/>
      <c r="AM199" s="208"/>
      <c r="AN199" s="208"/>
      <c r="AO199" s="208"/>
      <c r="AP199" s="208"/>
      <c r="AQ199" s="208"/>
      <c r="AR199" s="208"/>
      <c r="AS199" s="208"/>
      <c r="AT199" s="208"/>
      <c r="AU199" s="208"/>
      <c r="AV199" s="208"/>
      <c r="AW199" s="208"/>
    </row>
    <row r="200" spans="1:49" s="207" customFormat="1" x14ac:dyDescent="0.25">
      <c r="A200" s="47"/>
      <c r="B200" s="47"/>
      <c r="C200" s="47"/>
      <c r="D200" s="208"/>
      <c r="E200" s="220"/>
      <c r="F200" s="220"/>
      <c r="G200" s="220"/>
      <c r="H200" s="220"/>
      <c r="I200" s="220"/>
      <c r="J200" s="220"/>
      <c r="K200" s="220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  <c r="AA200" s="208"/>
      <c r="AB200" s="208"/>
      <c r="AC200" s="208"/>
      <c r="AD200" s="208"/>
      <c r="AE200" s="208"/>
      <c r="AF200" s="208"/>
      <c r="AG200" s="208"/>
      <c r="AH200" s="208"/>
      <c r="AI200" s="208"/>
      <c r="AJ200" s="208"/>
      <c r="AK200" s="208"/>
      <c r="AL200" s="208"/>
      <c r="AM200" s="208"/>
      <c r="AN200" s="208"/>
      <c r="AO200" s="208"/>
      <c r="AP200" s="208"/>
      <c r="AQ200" s="208"/>
      <c r="AR200" s="208"/>
      <c r="AS200" s="208"/>
      <c r="AT200" s="208"/>
      <c r="AU200" s="208"/>
      <c r="AV200" s="208"/>
      <c r="AW200" s="208"/>
    </row>
    <row r="201" spans="1:49" s="207" customFormat="1" x14ac:dyDescent="0.25">
      <c r="A201" s="47"/>
      <c r="B201" s="47"/>
      <c r="C201" s="47"/>
      <c r="D201" s="208"/>
      <c r="E201" s="220"/>
      <c r="F201" s="220"/>
      <c r="G201" s="220"/>
      <c r="H201" s="220"/>
      <c r="I201" s="220"/>
      <c r="J201" s="220"/>
      <c r="K201" s="220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  <c r="AA201" s="208"/>
      <c r="AB201" s="208"/>
      <c r="AC201" s="208"/>
      <c r="AD201" s="208"/>
      <c r="AE201" s="208"/>
      <c r="AF201" s="208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208"/>
      <c r="AT201" s="208"/>
      <c r="AU201" s="208"/>
      <c r="AV201" s="208"/>
      <c r="AW201" s="208"/>
    </row>
    <row r="202" spans="1:49" s="207" customFormat="1" x14ac:dyDescent="0.25">
      <c r="A202" s="47"/>
      <c r="B202" s="47"/>
      <c r="C202" s="47"/>
      <c r="D202" s="208"/>
      <c r="E202" s="220"/>
      <c r="F202" s="220"/>
      <c r="G202" s="220"/>
      <c r="H202" s="220"/>
      <c r="I202" s="220"/>
      <c r="J202" s="220"/>
      <c r="K202" s="220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  <c r="AA202" s="208"/>
      <c r="AB202" s="208"/>
      <c r="AC202" s="208"/>
      <c r="AD202" s="208"/>
      <c r="AE202" s="208"/>
      <c r="AF202" s="208"/>
      <c r="AG202" s="208"/>
      <c r="AH202" s="208"/>
      <c r="AI202" s="208"/>
      <c r="AJ202" s="208"/>
      <c r="AK202" s="208"/>
      <c r="AL202" s="208"/>
      <c r="AM202" s="208"/>
      <c r="AN202" s="208"/>
      <c r="AO202" s="208"/>
      <c r="AP202" s="208"/>
      <c r="AQ202" s="208"/>
      <c r="AR202" s="208"/>
      <c r="AS202" s="208"/>
      <c r="AT202" s="208"/>
      <c r="AU202" s="208"/>
      <c r="AV202" s="208"/>
      <c r="AW202" s="208"/>
    </row>
    <row r="203" spans="1:49" s="207" customFormat="1" x14ac:dyDescent="0.25">
      <c r="A203" s="47"/>
      <c r="B203" s="47"/>
      <c r="C203" s="47"/>
      <c r="D203" s="208"/>
      <c r="E203" s="220"/>
      <c r="F203" s="220"/>
      <c r="G203" s="220"/>
      <c r="H203" s="220"/>
      <c r="I203" s="220"/>
      <c r="J203" s="220"/>
      <c r="K203" s="220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  <c r="AA203" s="208"/>
      <c r="AB203" s="208"/>
      <c r="AC203" s="208"/>
      <c r="AD203" s="208"/>
      <c r="AE203" s="208"/>
      <c r="AF203" s="208"/>
      <c r="AG203" s="208"/>
      <c r="AH203" s="208"/>
      <c r="AI203" s="208"/>
      <c r="AJ203" s="208"/>
      <c r="AK203" s="208"/>
      <c r="AL203" s="208"/>
      <c r="AM203" s="208"/>
      <c r="AN203" s="208"/>
      <c r="AO203" s="208"/>
      <c r="AP203" s="208"/>
      <c r="AQ203" s="208"/>
      <c r="AR203" s="208"/>
      <c r="AS203" s="208"/>
      <c r="AT203" s="208"/>
      <c r="AU203" s="208"/>
      <c r="AV203" s="208"/>
      <c r="AW203" s="208"/>
    </row>
    <row r="204" spans="1:49" s="207" customFormat="1" x14ac:dyDescent="0.25">
      <c r="A204" s="47"/>
      <c r="B204" s="47"/>
      <c r="C204" s="47"/>
      <c r="D204" s="208"/>
      <c r="E204" s="220"/>
      <c r="F204" s="220"/>
      <c r="G204" s="220"/>
      <c r="H204" s="220"/>
      <c r="I204" s="220"/>
      <c r="J204" s="220"/>
      <c r="K204" s="220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  <c r="AA204" s="208"/>
      <c r="AB204" s="208"/>
      <c r="AC204" s="208"/>
      <c r="AD204" s="208"/>
      <c r="AE204" s="208"/>
      <c r="AF204" s="208"/>
      <c r="AG204" s="208"/>
      <c r="AH204" s="208"/>
      <c r="AI204" s="208"/>
      <c r="AJ204" s="208"/>
      <c r="AK204" s="208"/>
      <c r="AL204" s="208"/>
      <c r="AM204" s="208"/>
      <c r="AN204" s="208"/>
      <c r="AO204" s="208"/>
      <c r="AP204" s="208"/>
      <c r="AQ204" s="208"/>
      <c r="AR204" s="208"/>
      <c r="AS204" s="208"/>
      <c r="AT204" s="208"/>
      <c r="AU204" s="208"/>
      <c r="AV204" s="208"/>
      <c r="AW204" s="208"/>
    </row>
    <row r="205" spans="1:49" s="207" customFormat="1" x14ac:dyDescent="0.25">
      <c r="A205" s="47"/>
      <c r="B205" s="47"/>
      <c r="C205" s="47"/>
      <c r="D205" s="208"/>
      <c r="E205" s="220"/>
      <c r="F205" s="220"/>
      <c r="G205" s="220"/>
      <c r="H205" s="220"/>
      <c r="I205" s="220"/>
      <c r="J205" s="220"/>
      <c r="K205" s="220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  <c r="AA205" s="208"/>
      <c r="AB205" s="208"/>
      <c r="AC205" s="208"/>
      <c r="AD205" s="208"/>
      <c r="AE205" s="208"/>
      <c r="AF205" s="208"/>
      <c r="AG205" s="208"/>
      <c r="AH205" s="208"/>
      <c r="AI205" s="208"/>
      <c r="AJ205" s="208"/>
      <c r="AK205" s="208"/>
      <c r="AL205" s="208"/>
      <c r="AM205" s="208"/>
      <c r="AN205" s="208"/>
      <c r="AO205" s="208"/>
      <c r="AP205" s="208"/>
      <c r="AQ205" s="208"/>
      <c r="AR205" s="208"/>
      <c r="AS205" s="208"/>
      <c r="AT205" s="208"/>
      <c r="AU205" s="208"/>
      <c r="AV205" s="208"/>
      <c r="AW205" s="208"/>
    </row>
    <row r="206" spans="1:49" s="207" customFormat="1" x14ac:dyDescent="0.25">
      <c r="A206" s="47"/>
      <c r="B206" s="47"/>
      <c r="C206" s="47"/>
      <c r="D206" s="208"/>
      <c r="E206" s="220"/>
      <c r="F206" s="220"/>
      <c r="G206" s="220"/>
      <c r="H206" s="220"/>
      <c r="I206" s="220"/>
      <c r="J206" s="220"/>
      <c r="K206" s="220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  <c r="AA206" s="208"/>
      <c r="AB206" s="208"/>
      <c r="AC206" s="208"/>
      <c r="AD206" s="208"/>
      <c r="AE206" s="208"/>
      <c r="AF206" s="208"/>
      <c r="AG206" s="208"/>
      <c r="AH206" s="208"/>
      <c r="AI206" s="208"/>
      <c r="AJ206" s="208"/>
      <c r="AK206" s="208"/>
      <c r="AL206" s="208"/>
      <c r="AM206" s="208"/>
      <c r="AN206" s="208"/>
      <c r="AO206" s="208"/>
      <c r="AP206" s="208"/>
      <c r="AQ206" s="208"/>
      <c r="AR206" s="208"/>
      <c r="AS206" s="208"/>
      <c r="AT206" s="208"/>
      <c r="AU206" s="208"/>
      <c r="AV206" s="208"/>
      <c r="AW206" s="208"/>
    </row>
    <row r="207" spans="1:49" s="207" customFormat="1" x14ac:dyDescent="0.25">
      <c r="A207" s="47"/>
      <c r="B207" s="47"/>
      <c r="C207" s="47"/>
      <c r="D207" s="208"/>
      <c r="E207" s="220"/>
      <c r="F207" s="220"/>
      <c r="G207" s="220"/>
      <c r="H207" s="220"/>
      <c r="I207" s="220"/>
      <c r="J207" s="220"/>
      <c r="K207" s="220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  <c r="AA207" s="208"/>
      <c r="AB207" s="208"/>
      <c r="AC207" s="208"/>
      <c r="AD207" s="208"/>
      <c r="AE207" s="208"/>
      <c r="AF207" s="208"/>
      <c r="AG207" s="208"/>
      <c r="AH207" s="208"/>
      <c r="AI207" s="208"/>
      <c r="AJ207" s="208"/>
      <c r="AK207" s="208"/>
      <c r="AL207" s="208"/>
      <c r="AM207" s="208"/>
      <c r="AN207" s="208"/>
      <c r="AO207" s="208"/>
      <c r="AP207" s="208"/>
      <c r="AQ207" s="208"/>
      <c r="AR207" s="208"/>
      <c r="AS207" s="208"/>
      <c r="AT207" s="208"/>
      <c r="AU207" s="208"/>
      <c r="AV207" s="208"/>
      <c r="AW207" s="208"/>
    </row>
    <row r="208" spans="1:49" s="207" customFormat="1" x14ac:dyDescent="0.25">
      <c r="A208" s="47"/>
      <c r="B208" s="47"/>
      <c r="C208" s="47"/>
      <c r="D208" s="208"/>
      <c r="E208" s="220"/>
      <c r="F208" s="220"/>
      <c r="G208" s="220"/>
      <c r="H208" s="220"/>
      <c r="I208" s="220"/>
      <c r="J208" s="220"/>
      <c r="K208" s="220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  <c r="AA208" s="208"/>
      <c r="AB208" s="208"/>
      <c r="AC208" s="208"/>
      <c r="AD208" s="208"/>
      <c r="AE208" s="208"/>
      <c r="AF208" s="208"/>
      <c r="AG208" s="208"/>
      <c r="AH208" s="208"/>
      <c r="AI208" s="208"/>
      <c r="AJ208" s="208"/>
      <c r="AK208" s="208"/>
      <c r="AL208" s="208"/>
      <c r="AM208" s="208"/>
      <c r="AN208" s="208"/>
      <c r="AO208" s="208"/>
      <c r="AP208" s="208"/>
      <c r="AQ208" s="208"/>
      <c r="AR208" s="208"/>
      <c r="AS208" s="208"/>
      <c r="AT208" s="208"/>
      <c r="AU208" s="208"/>
      <c r="AV208" s="208"/>
      <c r="AW208" s="208"/>
    </row>
    <row r="209" spans="1:49" s="207" customFormat="1" x14ac:dyDescent="0.25">
      <c r="A209" s="47"/>
      <c r="B209" s="47"/>
      <c r="C209" s="47"/>
      <c r="D209" s="208"/>
      <c r="E209" s="220"/>
      <c r="F209" s="220"/>
      <c r="G209" s="220"/>
      <c r="H209" s="220"/>
      <c r="I209" s="220"/>
      <c r="J209" s="220"/>
      <c r="K209" s="220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  <c r="AA209" s="208"/>
      <c r="AB209" s="208"/>
      <c r="AC209" s="208"/>
      <c r="AD209" s="208"/>
      <c r="AE209" s="208"/>
      <c r="AF209" s="208"/>
      <c r="AG209" s="208"/>
      <c r="AH209" s="208"/>
      <c r="AI209" s="208"/>
      <c r="AJ209" s="208"/>
      <c r="AK209" s="208"/>
      <c r="AL209" s="208"/>
      <c r="AM209" s="208"/>
      <c r="AN209" s="208"/>
      <c r="AO209" s="208"/>
      <c r="AP209" s="208"/>
      <c r="AQ209" s="208"/>
      <c r="AR209" s="208"/>
      <c r="AS209" s="208"/>
      <c r="AT209" s="208"/>
      <c r="AU209" s="208"/>
      <c r="AV209" s="208"/>
      <c r="AW209" s="208"/>
    </row>
    <row r="210" spans="1:49" s="207" customFormat="1" x14ac:dyDescent="0.25">
      <c r="A210" s="47"/>
      <c r="B210" s="47"/>
      <c r="C210" s="47"/>
      <c r="D210" s="208"/>
      <c r="E210" s="220"/>
      <c r="F210" s="220"/>
      <c r="G210" s="220"/>
      <c r="H210" s="220"/>
      <c r="I210" s="220"/>
      <c r="J210" s="220"/>
      <c r="K210" s="220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  <c r="AA210" s="208"/>
      <c r="AB210" s="208"/>
      <c r="AC210" s="208"/>
      <c r="AD210" s="208"/>
      <c r="AE210" s="208"/>
      <c r="AF210" s="208"/>
      <c r="AG210" s="208"/>
      <c r="AH210" s="208"/>
      <c r="AI210" s="208"/>
      <c r="AJ210" s="208"/>
      <c r="AK210" s="208"/>
      <c r="AL210" s="208"/>
      <c r="AM210" s="208"/>
      <c r="AN210" s="208"/>
      <c r="AO210" s="208"/>
      <c r="AP210" s="208"/>
      <c r="AQ210" s="208"/>
      <c r="AR210" s="208"/>
      <c r="AS210" s="208"/>
      <c r="AT210" s="208"/>
      <c r="AU210" s="208"/>
      <c r="AV210" s="208"/>
      <c r="AW210" s="208"/>
    </row>
    <row r="211" spans="1:49" s="207" customFormat="1" x14ac:dyDescent="0.25">
      <c r="A211" s="47"/>
      <c r="B211" s="47"/>
      <c r="C211" s="47"/>
      <c r="D211" s="208"/>
      <c r="E211" s="220"/>
      <c r="F211" s="220"/>
      <c r="G211" s="220"/>
      <c r="H211" s="220"/>
      <c r="I211" s="220"/>
      <c r="J211" s="220"/>
      <c r="K211" s="220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  <c r="AA211" s="208"/>
      <c r="AB211" s="208"/>
      <c r="AC211" s="208"/>
      <c r="AD211" s="208"/>
      <c r="AE211" s="208"/>
      <c r="AF211" s="208"/>
      <c r="AG211" s="208"/>
      <c r="AH211" s="208"/>
      <c r="AI211" s="208"/>
      <c r="AJ211" s="208"/>
      <c r="AK211" s="208"/>
      <c r="AL211" s="208"/>
      <c r="AM211" s="208"/>
      <c r="AN211" s="208"/>
      <c r="AO211" s="208"/>
      <c r="AP211" s="208"/>
      <c r="AQ211" s="208"/>
      <c r="AR211" s="208"/>
      <c r="AS211" s="208"/>
      <c r="AT211" s="208"/>
      <c r="AU211" s="208"/>
      <c r="AV211" s="208"/>
      <c r="AW211" s="208"/>
    </row>
    <row r="212" spans="1:49" s="207" customFormat="1" x14ac:dyDescent="0.25">
      <c r="A212" s="47"/>
      <c r="B212" s="47"/>
      <c r="C212" s="47"/>
      <c r="D212" s="208"/>
      <c r="E212" s="220"/>
      <c r="F212" s="220"/>
      <c r="G212" s="220"/>
      <c r="H212" s="220"/>
      <c r="I212" s="220"/>
      <c r="J212" s="220"/>
      <c r="K212" s="220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  <c r="AA212" s="208"/>
      <c r="AB212" s="208"/>
      <c r="AC212" s="208"/>
      <c r="AD212" s="208"/>
      <c r="AE212" s="208"/>
      <c r="AF212" s="208"/>
      <c r="AG212" s="208"/>
      <c r="AH212" s="208"/>
      <c r="AI212" s="208"/>
      <c r="AJ212" s="208"/>
      <c r="AK212" s="208"/>
      <c r="AL212" s="208"/>
      <c r="AM212" s="208"/>
      <c r="AN212" s="208"/>
      <c r="AO212" s="208"/>
      <c r="AP212" s="208"/>
      <c r="AQ212" s="208"/>
      <c r="AR212" s="208"/>
      <c r="AS212" s="208"/>
      <c r="AT212" s="208"/>
      <c r="AU212" s="208"/>
      <c r="AV212" s="208"/>
      <c r="AW212" s="208"/>
    </row>
    <row r="213" spans="1:49" s="207" customFormat="1" x14ac:dyDescent="0.25">
      <c r="A213" s="47"/>
      <c r="B213" s="47"/>
      <c r="C213" s="47"/>
      <c r="D213" s="208"/>
      <c r="E213" s="220"/>
      <c r="F213" s="220"/>
      <c r="G213" s="220"/>
      <c r="H213" s="220"/>
      <c r="I213" s="220"/>
      <c r="J213" s="220"/>
      <c r="K213" s="220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  <c r="AA213" s="208"/>
      <c r="AB213" s="208"/>
      <c r="AC213" s="208"/>
      <c r="AD213" s="208"/>
      <c r="AE213" s="208"/>
      <c r="AF213" s="208"/>
      <c r="AG213" s="208"/>
      <c r="AH213" s="208"/>
      <c r="AI213" s="208"/>
      <c r="AJ213" s="208"/>
      <c r="AK213" s="208"/>
      <c r="AL213" s="208"/>
      <c r="AM213" s="208"/>
      <c r="AN213" s="208"/>
      <c r="AO213" s="208"/>
      <c r="AP213" s="208"/>
      <c r="AQ213" s="208"/>
      <c r="AR213" s="208"/>
      <c r="AS213" s="208"/>
      <c r="AT213" s="208"/>
      <c r="AU213" s="208"/>
      <c r="AV213" s="208"/>
      <c r="AW213" s="208"/>
    </row>
    <row r="214" spans="1:49" s="207" customFormat="1" x14ac:dyDescent="0.25">
      <c r="A214" s="47"/>
      <c r="B214" s="47"/>
      <c r="C214" s="47"/>
      <c r="D214" s="208"/>
      <c r="E214" s="220"/>
      <c r="F214" s="220"/>
      <c r="G214" s="220"/>
      <c r="H214" s="220"/>
      <c r="I214" s="220"/>
      <c r="J214" s="220"/>
      <c r="K214" s="220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  <c r="AA214" s="208"/>
      <c r="AB214" s="208"/>
      <c r="AC214" s="208"/>
      <c r="AD214" s="208"/>
      <c r="AE214" s="208"/>
      <c r="AF214" s="208"/>
      <c r="AG214" s="208"/>
      <c r="AH214" s="208"/>
      <c r="AI214" s="208"/>
      <c r="AJ214" s="208"/>
      <c r="AK214" s="208"/>
      <c r="AL214" s="208"/>
      <c r="AM214" s="208"/>
      <c r="AN214" s="208"/>
      <c r="AO214" s="208"/>
      <c r="AP214" s="208"/>
      <c r="AQ214" s="208"/>
      <c r="AR214" s="208"/>
      <c r="AS214" s="208"/>
      <c r="AT214" s="208"/>
      <c r="AU214" s="208"/>
      <c r="AV214" s="208"/>
      <c r="AW214" s="208"/>
    </row>
    <row r="215" spans="1:49" s="207" customFormat="1" x14ac:dyDescent="0.25">
      <c r="A215" s="47"/>
      <c r="B215" s="47"/>
      <c r="C215" s="47"/>
      <c r="D215" s="208"/>
      <c r="E215" s="220"/>
      <c r="F215" s="220"/>
      <c r="G215" s="220"/>
      <c r="H215" s="220"/>
      <c r="I215" s="220"/>
      <c r="J215" s="220"/>
      <c r="K215" s="220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  <c r="AA215" s="208"/>
      <c r="AB215" s="208"/>
      <c r="AC215" s="208"/>
      <c r="AD215" s="208"/>
      <c r="AE215" s="208"/>
      <c r="AF215" s="208"/>
      <c r="AG215" s="208"/>
      <c r="AH215" s="208"/>
      <c r="AI215" s="208"/>
      <c r="AJ215" s="208"/>
      <c r="AK215" s="208"/>
      <c r="AL215" s="208"/>
      <c r="AM215" s="208"/>
      <c r="AN215" s="208"/>
      <c r="AO215" s="208"/>
      <c r="AP215" s="208"/>
      <c r="AQ215" s="208"/>
      <c r="AR215" s="208"/>
      <c r="AS215" s="208"/>
      <c r="AT215" s="208"/>
      <c r="AU215" s="208"/>
      <c r="AV215" s="208"/>
      <c r="AW215" s="208"/>
    </row>
    <row r="216" spans="1:49" s="207" customFormat="1" x14ac:dyDescent="0.25">
      <c r="A216" s="47"/>
      <c r="B216" s="47"/>
      <c r="C216" s="47"/>
      <c r="D216" s="208"/>
      <c r="E216" s="220"/>
      <c r="F216" s="220"/>
      <c r="G216" s="220"/>
      <c r="H216" s="220"/>
      <c r="I216" s="220"/>
      <c r="J216" s="220"/>
      <c r="K216" s="220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  <c r="AA216" s="208"/>
      <c r="AB216" s="208"/>
      <c r="AC216" s="208"/>
      <c r="AD216" s="208"/>
      <c r="AE216" s="208"/>
      <c r="AF216" s="208"/>
      <c r="AG216" s="208"/>
      <c r="AH216" s="208"/>
      <c r="AI216" s="208"/>
      <c r="AJ216" s="208"/>
      <c r="AK216" s="208"/>
      <c r="AL216" s="208"/>
      <c r="AM216" s="208"/>
      <c r="AN216" s="208"/>
      <c r="AO216" s="208"/>
      <c r="AP216" s="208"/>
      <c r="AQ216" s="208"/>
      <c r="AR216" s="208"/>
      <c r="AS216" s="208"/>
      <c r="AT216" s="208"/>
      <c r="AU216" s="208"/>
      <c r="AV216" s="208"/>
      <c r="AW216" s="208"/>
    </row>
    <row r="217" spans="1:49" s="207" customFormat="1" x14ac:dyDescent="0.25">
      <c r="A217" s="47"/>
      <c r="B217" s="47"/>
      <c r="C217" s="47"/>
      <c r="D217" s="208"/>
      <c r="E217" s="220"/>
      <c r="F217" s="220"/>
      <c r="G217" s="220"/>
      <c r="H217" s="220"/>
      <c r="I217" s="220"/>
      <c r="J217" s="220"/>
      <c r="K217" s="220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  <c r="AA217" s="208"/>
      <c r="AB217" s="208"/>
      <c r="AC217" s="208"/>
      <c r="AD217" s="208"/>
      <c r="AE217" s="208"/>
      <c r="AF217" s="208"/>
      <c r="AG217" s="208"/>
      <c r="AH217" s="208"/>
      <c r="AI217" s="208"/>
      <c r="AJ217" s="208"/>
      <c r="AK217" s="208"/>
      <c r="AL217" s="208"/>
      <c r="AM217" s="208"/>
      <c r="AN217" s="208"/>
      <c r="AO217" s="208"/>
      <c r="AP217" s="208"/>
      <c r="AQ217" s="208"/>
      <c r="AR217" s="208"/>
      <c r="AS217" s="208"/>
      <c r="AT217" s="208"/>
      <c r="AU217" s="208"/>
      <c r="AV217" s="208"/>
      <c r="AW217" s="208"/>
    </row>
    <row r="218" spans="1:49" s="207" customFormat="1" x14ac:dyDescent="0.25">
      <c r="A218" s="47"/>
      <c r="B218" s="47"/>
      <c r="C218" s="47"/>
      <c r="D218" s="208"/>
      <c r="E218" s="220"/>
      <c r="F218" s="220"/>
      <c r="G218" s="220"/>
      <c r="H218" s="220"/>
      <c r="I218" s="220"/>
      <c r="J218" s="220"/>
      <c r="K218" s="220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  <c r="AA218" s="208"/>
      <c r="AB218" s="208"/>
      <c r="AC218" s="208"/>
      <c r="AD218" s="208"/>
      <c r="AE218" s="208"/>
      <c r="AF218" s="208"/>
      <c r="AG218" s="208"/>
      <c r="AH218" s="208"/>
      <c r="AI218" s="208"/>
      <c r="AJ218" s="208"/>
      <c r="AK218" s="208"/>
      <c r="AL218" s="208"/>
      <c r="AM218" s="208"/>
      <c r="AN218" s="208"/>
      <c r="AO218" s="208"/>
      <c r="AP218" s="208"/>
      <c r="AQ218" s="208"/>
      <c r="AR218" s="208"/>
      <c r="AS218" s="208"/>
      <c r="AT218" s="208"/>
      <c r="AU218" s="208"/>
      <c r="AV218" s="208"/>
      <c r="AW218" s="208"/>
    </row>
    <row r="219" spans="1:49" s="207" customFormat="1" x14ac:dyDescent="0.25">
      <c r="A219" s="47"/>
      <c r="B219" s="47"/>
      <c r="C219" s="47"/>
      <c r="D219" s="208"/>
      <c r="E219" s="220"/>
      <c r="F219" s="220"/>
      <c r="G219" s="220"/>
      <c r="H219" s="220"/>
      <c r="I219" s="220"/>
      <c r="J219" s="220"/>
      <c r="K219" s="220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  <c r="AA219" s="208"/>
      <c r="AB219" s="208"/>
      <c r="AC219" s="208"/>
      <c r="AD219" s="208"/>
      <c r="AE219" s="208"/>
      <c r="AF219" s="208"/>
      <c r="AG219" s="208"/>
      <c r="AH219" s="208"/>
      <c r="AI219" s="208"/>
      <c r="AJ219" s="208"/>
      <c r="AK219" s="208"/>
      <c r="AL219" s="208"/>
      <c r="AM219" s="208"/>
      <c r="AN219" s="208"/>
      <c r="AO219" s="208"/>
      <c r="AP219" s="208"/>
      <c r="AQ219" s="208"/>
      <c r="AR219" s="208"/>
      <c r="AS219" s="208"/>
      <c r="AT219" s="208"/>
      <c r="AU219" s="208"/>
      <c r="AV219" s="208"/>
      <c r="AW219" s="208"/>
    </row>
    <row r="220" spans="1:49" s="207" customFormat="1" x14ac:dyDescent="0.25">
      <c r="A220" s="47"/>
      <c r="B220" s="47"/>
      <c r="C220" s="47"/>
      <c r="D220" s="208"/>
      <c r="E220" s="220"/>
      <c r="F220" s="220"/>
      <c r="G220" s="220"/>
      <c r="H220" s="220"/>
      <c r="I220" s="220"/>
      <c r="J220" s="220"/>
      <c r="K220" s="220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  <c r="AA220" s="208"/>
      <c r="AB220" s="208"/>
      <c r="AC220" s="208"/>
      <c r="AD220" s="208"/>
      <c r="AE220" s="208"/>
      <c r="AF220" s="208"/>
      <c r="AG220" s="208"/>
      <c r="AH220" s="208"/>
      <c r="AI220" s="208"/>
      <c r="AJ220" s="208"/>
      <c r="AK220" s="208"/>
      <c r="AL220" s="208"/>
      <c r="AM220" s="208"/>
      <c r="AN220" s="208"/>
      <c r="AO220" s="208"/>
      <c r="AP220" s="208"/>
      <c r="AQ220" s="208"/>
      <c r="AR220" s="208"/>
      <c r="AS220" s="208"/>
      <c r="AT220" s="208"/>
      <c r="AU220" s="208"/>
      <c r="AV220" s="208"/>
      <c r="AW220" s="208"/>
    </row>
    <row r="221" spans="1:49" s="207" customFormat="1" x14ac:dyDescent="0.25">
      <c r="A221" s="47"/>
      <c r="B221" s="47"/>
      <c r="C221" s="47"/>
      <c r="D221" s="208"/>
      <c r="E221" s="220"/>
      <c r="F221" s="220"/>
      <c r="G221" s="220"/>
      <c r="H221" s="220"/>
      <c r="I221" s="220"/>
      <c r="J221" s="220"/>
      <c r="K221" s="220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  <c r="AA221" s="208"/>
      <c r="AB221" s="208"/>
      <c r="AC221" s="208"/>
      <c r="AD221" s="208"/>
      <c r="AE221" s="208"/>
      <c r="AF221" s="208"/>
      <c r="AG221" s="208"/>
      <c r="AH221" s="208"/>
      <c r="AI221" s="208"/>
      <c r="AJ221" s="208"/>
      <c r="AK221" s="208"/>
      <c r="AL221" s="208"/>
      <c r="AM221" s="208"/>
      <c r="AN221" s="208"/>
      <c r="AO221" s="208"/>
      <c r="AP221" s="208"/>
      <c r="AQ221" s="208"/>
      <c r="AR221" s="208"/>
      <c r="AS221" s="208"/>
      <c r="AT221" s="208"/>
      <c r="AU221" s="208"/>
      <c r="AV221" s="208"/>
      <c r="AW221" s="208"/>
    </row>
    <row r="222" spans="1:49" s="207" customFormat="1" x14ac:dyDescent="0.25">
      <c r="A222" s="47"/>
      <c r="B222" s="47"/>
      <c r="C222" s="47"/>
      <c r="D222" s="208"/>
      <c r="E222" s="220"/>
      <c r="F222" s="220"/>
      <c r="G222" s="220"/>
      <c r="H222" s="220"/>
      <c r="I222" s="220"/>
      <c r="J222" s="220"/>
      <c r="K222" s="220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  <c r="AA222" s="208"/>
      <c r="AB222" s="208"/>
      <c r="AC222" s="208"/>
      <c r="AD222" s="208"/>
      <c r="AE222" s="208"/>
      <c r="AF222" s="208"/>
      <c r="AG222" s="208"/>
      <c r="AH222" s="208"/>
      <c r="AI222" s="208"/>
      <c r="AJ222" s="208"/>
      <c r="AK222" s="208"/>
      <c r="AL222" s="208"/>
      <c r="AM222" s="208"/>
      <c r="AN222" s="208"/>
      <c r="AO222" s="208"/>
      <c r="AP222" s="208"/>
      <c r="AQ222" s="208"/>
      <c r="AR222" s="208"/>
      <c r="AS222" s="208"/>
      <c r="AT222" s="208"/>
      <c r="AU222" s="208"/>
      <c r="AV222" s="208"/>
      <c r="AW222" s="208"/>
    </row>
    <row r="223" spans="1:49" s="207" customFormat="1" x14ac:dyDescent="0.25">
      <c r="A223" s="47"/>
      <c r="B223" s="47"/>
      <c r="C223" s="47"/>
      <c r="D223" s="208"/>
      <c r="E223" s="220"/>
      <c r="F223" s="220"/>
      <c r="G223" s="220"/>
      <c r="H223" s="220"/>
      <c r="I223" s="220"/>
      <c r="J223" s="220"/>
      <c r="K223" s="220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  <c r="AA223" s="208"/>
      <c r="AB223" s="208"/>
      <c r="AC223" s="208"/>
      <c r="AD223" s="208"/>
      <c r="AE223" s="208"/>
      <c r="AF223" s="208"/>
      <c r="AG223" s="208"/>
      <c r="AH223" s="208"/>
      <c r="AI223" s="208"/>
      <c r="AJ223" s="208"/>
      <c r="AK223" s="208"/>
      <c r="AL223" s="208"/>
      <c r="AM223" s="208"/>
      <c r="AN223" s="208"/>
      <c r="AO223" s="208"/>
      <c r="AP223" s="208"/>
      <c r="AQ223" s="208"/>
      <c r="AR223" s="208"/>
      <c r="AS223" s="208"/>
      <c r="AT223" s="208"/>
      <c r="AU223" s="208"/>
      <c r="AV223" s="208"/>
      <c r="AW223" s="208"/>
    </row>
    <row r="224" spans="1:49" s="207" customFormat="1" x14ac:dyDescent="0.25">
      <c r="A224" s="47"/>
      <c r="B224" s="47"/>
      <c r="C224" s="47"/>
      <c r="D224" s="208"/>
      <c r="E224" s="220"/>
      <c r="F224" s="220"/>
      <c r="G224" s="220"/>
      <c r="H224" s="220"/>
      <c r="I224" s="220"/>
      <c r="J224" s="220"/>
      <c r="K224" s="220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  <c r="AA224" s="208"/>
      <c r="AB224" s="208"/>
      <c r="AC224" s="208"/>
      <c r="AD224" s="208"/>
      <c r="AE224" s="208"/>
      <c r="AF224" s="208"/>
      <c r="AG224" s="208"/>
      <c r="AH224" s="208"/>
      <c r="AI224" s="208"/>
      <c r="AJ224" s="208"/>
      <c r="AK224" s="208"/>
      <c r="AL224" s="208"/>
      <c r="AM224" s="208"/>
      <c r="AN224" s="208"/>
      <c r="AO224" s="208"/>
      <c r="AP224" s="208"/>
      <c r="AQ224" s="208"/>
      <c r="AR224" s="208"/>
      <c r="AS224" s="208"/>
      <c r="AT224" s="208"/>
      <c r="AU224" s="208"/>
      <c r="AV224" s="208"/>
      <c r="AW224" s="208"/>
    </row>
    <row r="225" spans="1:49" s="207" customFormat="1" x14ac:dyDescent="0.25">
      <c r="A225" s="47"/>
      <c r="B225" s="47"/>
      <c r="C225" s="47"/>
      <c r="D225" s="208"/>
      <c r="E225" s="220"/>
      <c r="F225" s="220"/>
      <c r="G225" s="220"/>
      <c r="H225" s="220"/>
      <c r="I225" s="220"/>
      <c r="J225" s="220"/>
      <c r="K225" s="220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  <c r="AA225" s="208"/>
      <c r="AB225" s="208"/>
      <c r="AC225" s="208"/>
      <c r="AD225" s="208"/>
      <c r="AE225" s="208"/>
      <c r="AF225" s="208"/>
      <c r="AG225" s="208"/>
      <c r="AH225" s="208"/>
      <c r="AI225" s="208"/>
      <c r="AJ225" s="208"/>
      <c r="AK225" s="208"/>
      <c r="AL225" s="208"/>
      <c r="AM225" s="208"/>
      <c r="AN225" s="208"/>
      <c r="AO225" s="208"/>
      <c r="AP225" s="208"/>
      <c r="AQ225" s="208"/>
      <c r="AR225" s="208"/>
      <c r="AS225" s="208"/>
      <c r="AT225" s="208"/>
      <c r="AU225" s="208"/>
      <c r="AV225" s="208"/>
      <c r="AW225" s="208"/>
    </row>
    <row r="226" spans="1:49" s="207" customFormat="1" x14ac:dyDescent="0.25">
      <c r="A226" s="47"/>
      <c r="B226" s="47"/>
      <c r="C226" s="47"/>
      <c r="D226" s="208"/>
      <c r="E226" s="220"/>
      <c r="F226" s="220"/>
      <c r="G226" s="220"/>
      <c r="H226" s="220"/>
      <c r="I226" s="220"/>
      <c r="J226" s="220"/>
      <c r="K226" s="220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  <c r="AA226" s="208"/>
      <c r="AB226" s="208"/>
      <c r="AC226" s="208"/>
      <c r="AD226" s="208"/>
      <c r="AE226" s="208"/>
      <c r="AF226" s="208"/>
      <c r="AG226" s="208"/>
      <c r="AH226" s="208"/>
      <c r="AI226" s="208"/>
      <c r="AJ226" s="208"/>
      <c r="AK226" s="208"/>
      <c r="AL226" s="208"/>
      <c r="AM226" s="208"/>
      <c r="AN226" s="208"/>
      <c r="AO226" s="208"/>
      <c r="AP226" s="208"/>
      <c r="AQ226" s="208"/>
      <c r="AR226" s="208"/>
      <c r="AS226" s="208"/>
      <c r="AT226" s="208"/>
      <c r="AU226" s="208"/>
      <c r="AV226" s="208"/>
      <c r="AW226" s="208"/>
    </row>
    <row r="227" spans="1:49" s="207" customFormat="1" x14ac:dyDescent="0.25">
      <c r="A227" s="47"/>
      <c r="B227" s="47"/>
      <c r="C227" s="47"/>
      <c r="D227" s="208"/>
      <c r="E227" s="220"/>
      <c r="F227" s="220"/>
      <c r="G227" s="220"/>
      <c r="H227" s="220"/>
      <c r="I227" s="220"/>
      <c r="J227" s="220"/>
      <c r="K227" s="220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  <c r="AA227" s="208"/>
      <c r="AB227" s="208"/>
      <c r="AC227" s="208"/>
      <c r="AD227" s="208"/>
      <c r="AE227" s="208"/>
      <c r="AF227" s="208"/>
      <c r="AG227" s="208"/>
      <c r="AH227" s="208"/>
      <c r="AI227" s="208"/>
      <c r="AJ227" s="208"/>
      <c r="AK227" s="208"/>
      <c r="AL227" s="208"/>
      <c r="AM227" s="208"/>
      <c r="AN227" s="208"/>
      <c r="AO227" s="208"/>
      <c r="AP227" s="208"/>
      <c r="AQ227" s="208"/>
      <c r="AR227" s="208"/>
      <c r="AS227" s="208"/>
      <c r="AT227" s="208"/>
      <c r="AU227" s="208"/>
      <c r="AV227" s="208"/>
      <c r="AW227" s="208"/>
    </row>
    <row r="228" spans="1:49" s="207" customFormat="1" x14ac:dyDescent="0.25">
      <c r="A228" s="47"/>
      <c r="B228" s="47"/>
      <c r="C228" s="47"/>
      <c r="D228" s="208"/>
      <c r="E228" s="220"/>
      <c r="F228" s="220"/>
      <c r="G228" s="220"/>
      <c r="H228" s="220"/>
      <c r="I228" s="220"/>
      <c r="J228" s="220"/>
      <c r="K228" s="220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  <c r="AA228" s="208"/>
      <c r="AB228" s="208"/>
      <c r="AC228" s="208"/>
      <c r="AD228" s="208"/>
      <c r="AE228" s="208"/>
      <c r="AF228" s="208"/>
      <c r="AG228" s="208"/>
      <c r="AH228" s="208"/>
      <c r="AI228" s="208"/>
      <c r="AJ228" s="208"/>
      <c r="AK228" s="208"/>
      <c r="AL228" s="208"/>
      <c r="AM228" s="208"/>
      <c r="AN228" s="208"/>
      <c r="AO228" s="208"/>
      <c r="AP228" s="208"/>
      <c r="AQ228" s="208"/>
      <c r="AR228" s="208"/>
      <c r="AS228" s="208"/>
      <c r="AT228" s="208"/>
      <c r="AU228" s="208"/>
      <c r="AV228" s="208"/>
      <c r="AW228" s="208"/>
    </row>
    <row r="229" spans="1:49" s="207" customFormat="1" x14ac:dyDescent="0.25">
      <c r="A229" s="47"/>
      <c r="B229" s="47"/>
      <c r="C229" s="47"/>
      <c r="D229" s="208"/>
      <c r="E229" s="220"/>
      <c r="F229" s="220"/>
      <c r="G229" s="220"/>
      <c r="H229" s="220"/>
      <c r="I229" s="220"/>
      <c r="J229" s="220"/>
      <c r="K229" s="220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  <c r="AA229" s="208"/>
      <c r="AB229" s="208"/>
      <c r="AC229" s="208"/>
      <c r="AD229" s="208"/>
      <c r="AE229" s="208"/>
      <c r="AF229" s="208"/>
      <c r="AG229" s="208"/>
      <c r="AH229" s="208"/>
      <c r="AI229" s="208"/>
      <c r="AJ229" s="208"/>
      <c r="AK229" s="208"/>
      <c r="AL229" s="208"/>
      <c r="AM229" s="208"/>
      <c r="AN229" s="208"/>
      <c r="AO229" s="208"/>
      <c r="AP229" s="208"/>
      <c r="AQ229" s="208"/>
      <c r="AR229" s="208"/>
      <c r="AS229" s="208"/>
      <c r="AT229" s="208"/>
      <c r="AU229" s="208"/>
      <c r="AV229" s="208"/>
      <c r="AW229" s="208"/>
    </row>
    <row r="230" spans="1:49" s="207" customFormat="1" x14ac:dyDescent="0.25">
      <c r="A230" s="47"/>
      <c r="B230" s="47"/>
      <c r="C230" s="47"/>
      <c r="D230" s="208"/>
      <c r="E230" s="220"/>
      <c r="F230" s="220"/>
      <c r="G230" s="220"/>
      <c r="H230" s="220"/>
      <c r="I230" s="220"/>
      <c r="J230" s="220"/>
      <c r="K230" s="220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  <c r="AA230" s="208"/>
      <c r="AB230" s="208"/>
      <c r="AC230" s="208"/>
      <c r="AD230" s="208"/>
      <c r="AE230" s="208"/>
      <c r="AF230" s="208"/>
      <c r="AG230" s="208"/>
      <c r="AH230" s="208"/>
      <c r="AI230" s="208"/>
      <c r="AJ230" s="208"/>
      <c r="AK230" s="208"/>
      <c r="AL230" s="208"/>
      <c r="AM230" s="208"/>
      <c r="AN230" s="208"/>
      <c r="AO230" s="208"/>
      <c r="AP230" s="208"/>
      <c r="AQ230" s="208"/>
      <c r="AR230" s="208"/>
      <c r="AS230" s="208"/>
      <c r="AT230" s="208"/>
      <c r="AU230" s="208"/>
      <c r="AV230" s="208"/>
      <c r="AW230" s="208"/>
    </row>
    <row r="231" spans="1:49" s="207" customFormat="1" x14ac:dyDescent="0.25">
      <c r="A231" s="47"/>
      <c r="B231" s="47"/>
      <c r="C231" s="47"/>
      <c r="D231" s="208"/>
      <c r="E231" s="220"/>
      <c r="F231" s="220"/>
      <c r="G231" s="220"/>
      <c r="H231" s="220"/>
      <c r="I231" s="220"/>
      <c r="J231" s="220"/>
      <c r="K231" s="220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  <c r="AA231" s="208"/>
      <c r="AB231" s="208"/>
      <c r="AC231" s="208"/>
      <c r="AD231" s="208"/>
      <c r="AE231" s="208"/>
      <c r="AF231" s="208"/>
      <c r="AG231" s="208"/>
      <c r="AH231" s="208"/>
      <c r="AI231" s="208"/>
      <c r="AJ231" s="208"/>
      <c r="AK231" s="208"/>
      <c r="AL231" s="208"/>
      <c r="AM231" s="208"/>
      <c r="AN231" s="208"/>
      <c r="AO231" s="208"/>
      <c r="AP231" s="208"/>
      <c r="AQ231" s="208"/>
      <c r="AR231" s="208"/>
      <c r="AS231" s="208"/>
      <c r="AT231" s="208"/>
      <c r="AU231" s="208"/>
      <c r="AV231" s="208"/>
      <c r="AW231" s="208"/>
    </row>
    <row r="232" spans="1:49" s="207" customFormat="1" x14ac:dyDescent="0.25">
      <c r="A232" s="47"/>
      <c r="B232" s="47"/>
      <c r="C232" s="47"/>
      <c r="D232" s="208"/>
      <c r="E232" s="220"/>
      <c r="F232" s="220"/>
      <c r="G232" s="220"/>
      <c r="H232" s="220"/>
      <c r="I232" s="220"/>
      <c r="J232" s="220"/>
      <c r="K232" s="220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  <c r="AA232" s="208"/>
      <c r="AB232" s="208"/>
      <c r="AC232" s="208"/>
      <c r="AD232" s="208"/>
      <c r="AE232" s="208"/>
      <c r="AF232" s="208"/>
      <c r="AG232" s="208"/>
      <c r="AH232" s="208"/>
      <c r="AI232" s="208"/>
      <c r="AJ232" s="208"/>
      <c r="AK232" s="208"/>
      <c r="AL232" s="208"/>
      <c r="AM232" s="208"/>
      <c r="AN232" s="208"/>
      <c r="AO232" s="208"/>
      <c r="AP232" s="208"/>
      <c r="AQ232" s="208"/>
      <c r="AR232" s="208"/>
      <c r="AS232" s="208"/>
      <c r="AT232" s="208"/>
      <c r="AU232" s="208"/>
      <c r="AV232" s="208"/>
      <c r="AW232" s="208"/>
    </row>
    <row r="233" spans="1:49" s="207" customFormat="1" x14ac:dyDescent="0.25">
      <c r="A233" s="47"/>
      <c r="B233" s="47"/>
      <c r="C233" s="47"/>
      <c r="D233" s="208"/>
      <c r="E233" s="220"/>
      <c r="F233" s="220"/>
      <c r="G233" s="220"/>
      <c r="H233" s="220"/>
      <c r="I233" s="220"/>
      <c r="J233" s="220"/>
      <c r="K233" s="220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  <c r="AA233" s="208"/>
      <c r="AB233" s="208"/>
      <c r="AC233" s="208"/>
      <c r="AD233" s="208"/>
      <c r="AE233" s="208"/>
      <c r="AF233" s="208"/>
      <c r="AG233" s="208"/>
      <c r="AH233" s="208"/>
      <c r="AI233" s="208"/>
      <c r="AJ233" s="208"/>
      <c r="AK233" s="208"/>
      <c r="AL233" s="208"/>
      <c r="AM233" s="208"/>
      <c r="AN233" s="208"/>
      <c r="AO233" s="208"/>
      <c r="AP233" s="208"/>
      <c r="AQ233" s="208"/>
      <c r="AR233" s="208"/>
      <c r="AS233" s="208"/>
      <c r="AT233" s="208"/>
      <c r="AU233" s="208"/>
      <c r="AV233" s="208"/>
      <c r="AW233" s="208"/>
    </row>
    <row r="234" spans="1:49" s="207" customFormat="1" x14ac:dyDescent="0.25">
      <c r="A234" s="47"/>
      <c r="B234" s="47"/>
      <c r="C234" s="47"/>
      <c r="D234" s="208"/>
      <c r="E234" s="220"/>
      <c r="F234" s="220"/>
      <c r="G234" s="220"/>
      <c r="H234" s="220"/>
      <c r="I234" s="220"/>
      <c r="J234" s="220"/>
      <c r="K234" s="220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  <c r="AA234" s="208"/>
      <c r="AB234" s="208"/>
      <c r="AC234" s="208"/>
      <c r="AD234" s="208"/>
      <c r="AE234" s="208"/>
      <c r="AF234" s="208"/>
      <c r="AG234" s="208"/>
      <c r="AH234" s="208"/>
      <c r="AI234" s="208"/>
      <c r="AJ234" s="208"/>
      <c r="AK234" s="208"/>
      <c r="AL234" s="208"/>
      <c r="AM234" s="208"/>
      <c r="AN234" s="208"/>
      <c r="AO234" s="208"/>
      <c r="AP234" s="208"/>
      <c r="AQ234" s="208"/>
      <c r="AR234" s="208"/>
      <c r="AS234" s="208"/>
      <c r="AT234" s="208"/>
      <c r="AU234" s="208"/>
      <c r="AV234" s="208"/>
      <c r="AW234" s="208"/>
    </row>
    <row r="235" spans="1:49" s="207" customFormat="1" x14ac:dyDescent="0.25">
      <c r="A235" s="47"/>
      <c r="B235" s="47"/>
      <c r="C235" s="47"/>
      <c r="D235" s="208"/>
      <c r="E235" s="220"/>
      <c r="F235" s="220"/>
      <c r="G235" s="220"/>
      <c r="H235" s="220"/>
      <c r="I235" s="220"/>
      <c r="J235" s="220"/>
      <c r="K235" s="220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  <c r="AA235" s="208"/>
      <c r="AB235" s="208"/>
      <c r="AC235" s="208"/>
      <c r="AD235" s="208"/>
      <c r="AE235" s="208"/>
      <c r="AF235" s="208"/>
      <c r="AG235" s="208"/>
      <c r="AH235" s="208"/>
      <c r="AI235" s="208"/>
      <c r="AJ235" s="208"/>
      <c r="AK235" s="208"/>
      <c r="AL235" s="208"/>
      <c r="AM235" s="208"/>
      <c r="AN235" s="208"/>
      <c r="AO235" s="208"/>
      <c r="AP235" s="208"/>
      <c r="AQ235" s="208"/>
      <c r="AR235" s="208"/>
      <c r="AS235" s="208"/>
      <c r="AT235" s="208"/>
      <c r="AU235" s="208"/>
      <c r="AV235" s="208"/>
      <c r="AW235" s="208"/>
    </row>
    <row r="236" spans="1:49" s="207" customFormat="1" x14ac:dyDescent="0.25">
      <c r="A236" s="47"/>
      <c r="B236" s="47"/>
      <c r="C236" s="47"/>
      <c r="D236" s="208"/>
      <c r="E236" s="220"/>
      <c r="F236" s="220"/>
      <c r="G236" s="220"/>
      <c r="H236" s="220"/>
      <c r="I236" s="220"/>
      <c r="J236" s="220"/>
      <c r="K236" s="220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  <c r="AA236" s="208"/>
      <c r="AB236" s="208"/>
      <c r="AC236" s="208"/>
      <c r="AD236" s="208"/>
      <c r="AE236" s="208"/>
      <c r="AF236" s="208"/>
      <c r="AG236" s="208"/>
      <c r="AH236" s="208"/>
      <c r="AI236" s="208"/>
      <c r="AJ236" s="208"/>
      <c r="AK236" s="208"/>
      <c r="AL236" s="208"/>
      <c r="AM236" s="208"/>
      <c r="AN236" s="208"/>
      <c r="AO236" s="208"/>
      <c r="AP236" s="208"/>
      <c r="AQ236" s="208"/>
      <c r="AR236" s="208"/>
      <c r="AS236" s="208"/>
      <c r="AT236" s="208"/>
      <c r="AU236" s="208"/>
      <c r="AV236" s="208"/>
      <c r="AW236" s="208"/>
    </row>
    <row r="237" spans="1:49" s="207" customFormat="1" x14ac:dyDescent="0.25">
      <c r="A237" s="47"/>
      <c r="B237" s="47"/>
      <c r="C237" s="47"/>
      <c r="D237" s="208"/>
      <c r="E237" s="220"/>
      <c r="F237" s="220"/>
      <c r="G237" s="220"/>
      <c r="H237" s="220"/>
      <c r="I237" s="220"/>
      <c r="J237" s="220"/>
      <c r="K237" s="220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  <c r="AA237" s="208"/>
      <c r="AB237" s="208"/>
      <c r="AC237" s="208"/>
      <c r="AD237" s="208"/>
      <c r="AE237" s="208"/>
      <c r="AF237" s="208"/>
      <c r="AG237" s="208"/>
      <c r="AH237" s="208"/>
      <c r="AI237" s="208"/>
      <c r="AJ237" s="208"/>
      <c r="AK237" s="208"/>
      <c r="AL237" s="208"/>
      <c r="AM237" s="208"/>
      <c r="AN237" s="208"/>
      <c r="AO237" s="208"/>
      <c r="AP237" s="208"/>
      <c r="AQ237" s="208"/>
      <c r="AR237" s="208"/>
      <c r="AS237" s="208"/>
      <c r="AT237" s="208"/>
      <c r="AU237" s="208"/>
      <c r="AV237" s="208"/>
      <c r="AW237" s="208"/>
    </row>
    <row r="238" spans="1:49" s="207" customFormat="1" x14ac:dyDescent="0.25">
      <c r="A238" s="47"/>
      <c r="B238" s="47"/>
      <c r="C238" s="47"/>
      <c r="D238" s="208"/>
      <c r="E238" s="220"/>
      <c r="F238" s="220"/>
      <c r="G238" s="220"/>
      <c r="H238" s="220"/>
      <c r="I238" s="220"/>
      <c r="J238" s="220"/>
      <c r="K238" s="220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  <c r="AA238" s="208"/>
      <c r="AB238" s="208"/>
      <c r="AC238" s="208"/>
      <c r="AD238" s="208"/>
      <c r="AE238" s="208"/>
      <c r="AF238" s="208"/>
      <c r="AG238" s="208"/>
      <c r="AH238" s="208"/>
      <c r="AI238" s="208"/>
      <c r="AJ238" s="208"/>
      <c r="AK238" s="208"/>
      <c r="AL238" s="208"/>
      <c r="AM238" s="208"/>
      <c r="AN238" s="208"/>
      <c r="AO238" s="208"/>
      <c r="AP238" s="208"/>
      <c r="AQ238" s="208"/>
      <c r="AR238" s="208"/>
      <c r="AS238" s="208"/>
      <c r="AT238" s="208"/>
      <c r="AU238" s="208"/>
      <c r="AV238" s="208"/>
      <c r="AW238" s="208"/>
    </row>
    <row r="239" spans="1:49" s="207" customFormat="1" x14ac:dyDescent="0.25">
      <c r="A239" s="47"/>
      <c r="B239" s="47"/>
      <c r="C239" s="47"/>
      <c r="D239" s="208"/>
      <c r="E239" s="220"/>
      <c r="F239" s="220"/>
      <c r="G239" s="220"/>
      <c r="H239" s="220"/>
      <c r="I239" s="220"/>
      <c r="J239" s="220"/>
      <c r="K239" s="220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  <c r="AA239" s="208"/>
      <c r="AB239" s="208"/>
      <c r="AC239" s="208"/>
      <c r="AD239" s="208"/>
      <c r="AE239" s="208"/>
      <c r="AF239" s="208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208"/>
      <c r="AT239" s="208"/>
      <c r="AU239" s="208"/>
      <c r="AV239" s="208"/>
      <c r="AW239" s="208"/>
    </row>
    <row r="240" spans="1:49" s="207" customFormat="1" x14ac:dyDescent="0.25">
      <c r="A240" s="47"/>
      <c r="B240" s="47"/>
      <c r="C240" s="47"/>
      <c r="D240" s="208"/>
      <c r="E240" s="220"/>
      <c r="F240" s="220"/>
      <c r="G240" s="220"/>
      <c r="H240" s="220"/>
      <c r="I240" s="220"/>
      <c r="J240" s="220"/>
      <c r="K240" s="220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  <c r="AA240" s="208"/>
      <c r="AB240" s="208"/>
      <c r="AC240" s="208"/>
      <c r="AD240" s="208"/>
      <c r="AE240" s="208"/>
      <c r="AF240" s="208"/>
      <c r="AG240" s="208"/>
      <c r="AH240" s="208"/>
      <c r="AI240" s="208"/>
      <c r="AJ240" s="208"/>
      <c r="AK240" s="208"/>
      <c r="AL240" s="208"/>
      <c r="AM240" s="208"/>
      <c r="AN240" s="208"/>
      <c r="AO240" s="208"/>
      <c r="AP240" s="208"/>
      <c r="AQ240" s="208"/>
      <c r="AR240" s="208"/>
      <c r="AS240" s="208"/>
      <c r="AT240" s="208"/>
      <c r="AU240" s="208"/>
      <c r="AV240" s="208"/>
      <c r="AW240" s="208"/>
    </row>
    <row r="241" spans="1:49" s="207" customFormat="1" x14ac:dyDescent="0.25">
      <c r="A241" s="47"/>
      <c r="B241" s="47"/>
      <c r="C241" s="47"/>
      <c r="D241" s="208"/>
      <c r="E241" s="220"/>
      <c r="F241" s="220"/>
      <c r="G241" s="220"/>
      <c r="H241" s="220"/>
      <c r="I241" s="220"/>
      <c r="J241" s="220"/>
      <c r="K241" s="220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  <c r="AA241" s="208"/>
      <c r="AB241" s="208"/>
      <c r="AC241" s="208"/>
      <c r="AD241" s="208"/>
      <c r="AE241" s="208"/>
      <c r="AF241" s="208"/>
      <c r="AG241" s="208"/>
      <c r="AH241" s="208"/>
      <c r="AI241" s="208"/>
      <c r="AJ241" s="208"/>
      <c r="AK241" s="208"/>
      <c r="AL241" s="208"/>
      <c r="AM241" s="208"/>
      <c r="AN241" s="208"/>
      <c r="AO241" s="208"/>
      <c r="AP241" s="208"/>
      <c r="AQ241" s="208"/>
      <c r="AR241" s="208"/>
      <c r="AS241" s="208"/>
      <c r="AT241" s="208"/>
      <c r="AU241" s="208"/>
      <c r="AV241" s="208"/>
      <c r="AW241" s="208"/>
    </row>
    <row r="242" spans="1:49" s="207" customFormat="1" x14ac:dyDescent="0.25">
      <c r="A242" s="47"/>
      <c r="B242" s="47"/>
      <c r="C242" s="47"/>
      <c r="D242" s="208"/>
      <c r="E242" s="220"/>
      <c r="F242" s="220"/>
      <c r="G242" s="220"/>
      <c r="H242" s="220"/>
      <c r="I242" s="220"/>
      <c r="J242" s="220"/>
      <c r="K242" s="220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  <c r="AA242" s="208"/>
      <c r="AB242" s="208"/>
      <c r="AC242" s="208"/>
      <c r="AD242" s="208"/>
      <c r="AE242" s="208"/>
      <c r="AF242" s="208"/>
      <c r="AG242" s="208"/>
      <c r="AH242" s="208"/>
      <c r="AI242" s="208"/>
      <c r="AJ242" s="208"/>
      <c r="AK242" s="208"/>
      <c r="AL242" s="208"/>
      <c r="AM242" s="208"/>
      <c r="AN242" s="208"/>
      <c r="AO242" s="208"/>
      <c r="AP242" s="208"/>
      <c r="AQ242" s="208"/>
      <c r="AR242" s="208"/>
      <c r="AS242" s="208"/>
      <c r="AT242" s="208"/>
      <c r="AU242" s="208"/>
      <c r="AV242" s="208"/>
      <c r="AW242" s="208"/>
    </row>
    <row r="243" spans="1:49" s="207" customFormat="1" x14ac:dyDescent="0.25">
      <c r="A243" s="47"/>
      <c r="B243" s="47"/>
      <c r="C243" s="47"/>
      <c r="D243" s="208"/>
      <c r="E243" s="220"/>
      <c r="F243" s="220"/>
      <c r="G243" s="220"/>
      <c r="H243" s="220"/>
      <c r="I243" s="220"/>
      <c r="J243" s="220"/>
      <c r="K243" s="220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  <c r="AA243" s="208"/>
      <c r="AB243" s="208"/>
      <c r="AC243" s="208"/>
      <c r="AD243" s="208"/>
      <c r="AE243" s="208"/>
      <c r="AF243" s="208"/>
      <c r="AG243" s="208"/>
      <c r="AH243" s="208"/>
      <c r="AI243" s="208"/>
      <c r="AJ243" s="208"/>
      <c r="AK243" s="208"/>
      <c r="AL243" s="208"/>
      <c r="AM243" s="208"/>
      <c r="AN243" s="208"/>
      <c r="AO243" s="208"/>
      <c r="AP243" s="208"/>
      <c r="AQ243" s="208"/>
      <c r="AR243" s="208"/>
      <c r="AS243" s="208"/>
      <c r="AT243" s="208"/>
      <c r="AU243" s="208"/>
      <c r="AV243" s="208"/>
      <c r="AW243" s="208"/>
    </row>
    <row r="244" spans="1:49" s="207" customFormat="1" x14ac:dyDescent="0.25">
      <c r="A244" s="47"/>
      <c r="B244" s="47"/>
      <c r="C244" s="47"/>
      <c r="D244" s="208"/>
      <c r="E244" s="220"/>
      <c r="F244" s="220"/>
      <c r="G244" s="220"/>
      <c r="H244" s="220"/>
      <c r="I244" s="220"/>
      <c r="J244" s="220"/>
      <c r="K244" s="220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  <c r="AA244" s="208"/>
      <c r="AB244" s="208"/>
      <c r="AC244" s="208"/>
      <c r="AD244" s="208"/>
      <c r="AE244" s="208"/>
      <c r="AF244" s="208"/>
      <c r="AG244" s="208"/>
      <c r="AH244" s="208"/>
      <c r="AI244" s="208"/>
      <c r="AJ244" s="208"/>
      <c r="AK244" s="208"/>
      <c r="AL244" s="208"/>
      <c r="AM244" s="208"/>
      <c r="AN244" s="208"/>
      <c r="AO244" s="208"/>
      <c r="AP244" s="208"/>
      <c r="AQ244" s="208"/>
      <c r="AR244" s="208"/>
      <c r="AS244" s="208"/>
      <c r="AT244" s="208"/>
      <c r="AU244" s="208"/>
      <c r="AV244" s="208"/>
      <c r="AW244" s="208"/>
    </row>
    <row r="245" spans="1:49" s="207" customFormat="1" x14ac:dyDescent="0.25">
      <c r="A245" s="47"/>
      <c r="B245" s="47"/>
      <c r="C245" s="47"/>
      <c r="D245" s="208"/>
      <c r="E245" s="220"/>
      <c r="F245" s="220"/>
      <c r="G245" s="220"/>
      <c r="H245" s="220"/>
      <c r="I245" s="220"/>
      <c r="J245" s="220"/>
      <c r="K245" s="220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  <c r="AA245" s="208"/>
      <c r="AB245" s="208"/>
      <c r="AC245" s="208"/>
      <c r="AD245" s="208"/>
      <c r="AE245" s="208"/>
      <c r="AF245" s="208"/>
      <c r="AG245" s="208"/>
      <c r="AH245" s="208"/>
      <c r="AI245" s="208"/>
      <c r="AJ245" s="208"/>
      <c r="AK245" s="208"/>
      <c r="AL245" s="208"/>
      <c r="AM245" s="208"/>
      <c r="AN245" s="208"/>
      <c r="AO245" s="208"/>
      <c r="AP245" s="208"/>
      <c r="AQ245" s="208"/>
      <c r="AR245" s="208"/>
      <c r="AS245" s="208"/>
      <c r="AT245" s="208"/>
      <c r="AU245" s="208"/>
      <c r="AV245" s="208"/>
      <c r="AW245" s="208"/>
    </row>
    <row r="246" spans="1:49" s="207" customFormat="1" x14ac:dyDescent="0.25">
      <c r="A246" s="47"/>
      <c r="B246" s="47"/>
      <c r="C246" s="47"/>
      <c r="D246" s="208"/>
      <c r="E246" s="220"/>
      <c r="F246" s="220"/>
      <c r="G246" s="220"/>
      <c r="H246" s="220"/>
      <c r="I246" s="220"/>
      <c r="J246" s="220"/>
      <c r="K246" s="220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  <c r="AA246" s="208"/>
      <c r="AB246" s="208"/>
      <c r="AC246" s="208"/>
      <c r="AD246" s="208"/>
      <c r="AE246" s="208"/>
      <c r="AF246" s="208"/>
      <c r="AG246" s="208"/>
      <c r="AH246" s="208"/>
      <c r="AI246" s="208"/>
      <c r="AJ246" s="208"/>
      <c r="AK246" s="208"/>
      <c r="AL246" s="208"/>
      <c r="AM246" s="208"/>
      <c r="AN246" s="208"/>
      <c r="AO246" s="208"/>
      <c r="AP246" s="208"/>
      <c r="AQ246" s="208"/>
      <c r="AR246" s="208"/>
      <c r="AS246" s="208"/>
      <c r="AT246" s="208"/>
      <c r="AU246" s="208"/>
      <c r="AV246" s="208"/>
      <c r="AW246" s="208"/>
    </row>
    <row r="247" spans="1:49" s="207" customFormat="1" x14ac:dyDescent="0.25">
      <c r="A247" s="47"/>
      <c r="B247" s="47"/>
      <c r="C247" s="47"/>
      <c r="D247" s="208"/>
      <c r="E247" s="220"/>
      <c r="F247" s="220"/>
      <c r="G247" s="220"/>
      <c r="H247" s="220"/>
      <c r="I247" s="220"/>
      <c r="J247" s="220"/>
      <c r="K247" s="220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  <c r="AA247" s="208"/>
      <c r="AB247" s="208"/>
      <c r="AC247" s="208"/>
      <c r="AD247" s="208"/>
      <c r="AE247" s="208"/>
      <c r="AF247" s="208"/>
      <c r="AG247" s="208"/>
      <c r="AH247" s="208"/>
      <c r="AI247" s="208"/>
      <c r="AJ247" s="208"/>
      <c r="AK247" s="208"/>
      <c r="AL247" s="208"/>
      <c r="AM247" s="208"/>
      <c r="AN247" s="208"/>
      <c r="AO247" s="208"/>
      <c r="AP247" s="208"/>
      <c r="AQ247" s="208"/>
      <c r="AR247" s="208"/>
      <c r="AS247" s="208"/>
      <c r="AT247" s="208"/>
      <c r="AU247" s="208"/>
      <c r="AV247" s="208"/>
      <c r="AW247" s="208"/>
    </row>
    <row r="248" spans="1:49" s="207" customFormat="1" x14ac:dyDescent="0.25">
      <c r="A248" s="47"/>
      <c r="B248" s="47"/>
      <c r="C248" s="47"/>
      <c r="D248" s="208"/>
      <c r="E248" s="220"/>
      <c r="F248" s="220"/>
      <c r="G248" s="220"/>
      <c r="H248" s="220"/>
      <c r="I248" s="220"/>
      <c r="J248" s="220"/>
      <c r="K248" s="220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  <c r="AA248" s="208"/>
      <c r="AB248" s="208"/>
      <c r="AC248" s="208"/>
      <c r="AD248" s="208"/>
      <c r="AE248" s="208"/>
      <c r="AF248" s="208"/>
      <c r="AG248" s="208"/>
      <c r="AH248" s="208"/>
      <c r="AI248" s="208"/>
      <c r="AJ248" s="208"/>
      <c r="AK248" s="208"/>
      <c r="AL248" s="208"/>
      <c r="AM248" s="208"/>
      <c r="AN248" s="208"/>
      <c r="AO248" s="208"/>
      <c r="AP248" s="208"/>
      <c r="AQ248" s="208"/>
      <c r="AR248" s="208"/>
      <c r="AS248" s="208"/>
      <c r="AT248" s="208"/>
      <c r="AU248" s="208"/>
      <c r="AV248" s="208"/>
      <c r="AW248" s="208"/>
    </row>
    <row r="249" spans="1:49" s="207" customFormat="1" x14ac:dyDescent="0.25">
      <c r="A249" s="47"/>
      <c r="B249" s="47"/>
      <c r="C249" s="47"/>
      <c r="D249" s="208"/>
      <c r="E249" s="220"/>
      <c r="F249" s="220"/>
      <c r="G249" s="220"/>
      <c r="H249" s="220"/>
      <c r="I249" s="220"/>
      <c r="J249" s="220"/>
      <c r="K249" s="220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  <c r="AA249" s="208"/>
      <c r="AB249" s="208"/>
      <c r="AC249" s="208"/>
      <c r="AD249" s="208"/>
      <c r="AE249" s="208"/>
      <c r="AF249" s="208"/>
      <c r="AG249" s="208"/>
      <c r="AH249" s="208"/>
      <c r="AI249" s="208"/>
      <c r="AJ249" s="208"/>
      <c r="AK249" s="208"/>
      <c r="AL249" s="208"/>
      <c r="AM249" s="208"/>
      <c r="AN249" s="208"/>
      <c r="AO249" s="208"/>
      <c r="AP249" s="208"/>
      <c r="AQ249" s="208"/>
      <c r="AR249" s="208"/>
      <c r="AS249" s="208"/>
      <c r="AT249" s="208"/>
      <c r="AU249" s="208"/>
      <c r="AV249" s="208"/>
      <c r="AW249" s="208"/>
    </row>
    <row r="250" spans="1:49" s="207" customFormat="1" x14ac:dyDescent="0.25">
      <c r="A250" s="47"/>
      <c r="B250" s="47"/>
      <c r="C250" s="47"/>
      <c r="D250" s="208"/>
      <c r="E250" s="220"/>
      <c r="F250" s="220"/>
      <c r="G250" s="220"/>
      <c r="H250" s="220"/>
      <c r="I250" s="220"/>
      <c r="J250" s="220"/>
      <c r="K250" s="220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  <c r="AA250" s="208"/>
      <c r="AB250" s="208"/>
      <c r="AC250" s="208"/>
      <c r="AD250" s="208"/>
      <c r="AE250" s="208"/>
      <c r="AF250" s="208"/>
      <c r="AG250" s="208"/>
      <c r="AH250" s="208"/>
      <c r="AI250" s="208"/>
      <c r="AJ250" s="208"/>
      <c r="AK250" s="208"/>
      <c r="AL250" s="208"/>
      <c r="AM250" s="208"/>
      <c r="AN250" s="208"/>
      <c r="AO250" s="208"/>
      <c r="AP250" s="208"/>
      <c r="AQ250" s="208"/>
      <c r="AR250" s="208"/>
      <c r="AS250" s="208"/>
      <c r="AT250" s="208"/>
      <c r="AU250" s="208"/>
      <c r="AV250" s="208"/>
      <c r="AW250" s="208"/>
    </row>
    <row r="251" spans="1:49" s="207" customFormat="1" x14ac:dyDescent="0.25">
      <c r="A251" s="47"/>
      <c r="B251" s="47"/>
      <c r="C251" s="47"/>
      <c r="D251" s="208"/>
      <c r="E251" s="220"/>
      <c r="F251" s="220"/>
      <c r="G251" s="220"/>
      <c r="H251" s="220"/>
      <c r="I251" s="220"/>
      <c r="J251" s="220"/>
      <c r="K251" s="220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  <c r="AA251" s="208"/>
      <c r="AB251" s="208"/>
      <c r="AC251" s="208"/>
      <c r="AD251" s="208"/>
      <c r="AE251" s="208"/>
      <c r="AF251" s="208"/>
      <c r="AG251" s="208"/>
      <c r="AH251" s="208"/>
      <c r="AI251" s="208"/>
      <c r="AJ251" s="208"/>
      <c r="AK251" s="208"/>
      <c r="AL251" s="208"/>
      <c r="AM251" s="208"/>
      <c r="AN251" s="208"/>
      <c r="AO251" s="208"/>
      <c r="AP251" s="208"/>
      <c r="AQ251" s="208"/>
      <c r="AR251" s="208"/>
      <c r="AS251" s="208"/>
      <c r="AT251" s="208"/>
      <c r="AU251" s="208"/>
      <c r="AV251" s="208"/>
      <c r="AW251" s="208"/>
    </row>
    <row r="252" spans="1:49" s="207" customFormat="1" x14ac:dyDescent="0.25">
      <c r="A252" s="47"/>
      <c r="B252" s="47"/>
      <c r="C252" s="47"/>
      <c r="D252" s="208"/>
      <c r="E252" s="220"/>
      <c r="F252" s="220"/>
      <c r="G252" s="220"/>
      <c r="H252" s="220"/>
      <c r="I252" s="220"/>
      <c r="J252" s="220"/>
      <c r="K252" s="220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  <c r="AA252" s="208"/>
      <c r="AB252" s="208"/>
      <c r="AC252" s="208"/>
      <c r="AD252" s="208"/>
      <c r="AE252" s="208"/>
      <c r="AF252" s="208"/>
      <c r="AG252" s="208"/>
      <c r="AH252" s="208"/>
      <c r="AI252" s="208"/>
      <c r="AJ252" s="208"/>
      <c r="AK252" s="208"/>
      <c r="AL252" s="208"/>
      <c r="AM252" s="208"/>
      <c r="AN252" s="208"/>
      <c r="AO252" s="208"/>
      <c r="AP252" s="208"/>
      <c r="AQ252" s="208"/>
      <c r="AR252" s="208"/>
      <c r="AS252" s="208"/>
      <c r="AT252" s="208"/>
      <c r="AU252" s="208"/>
      <c r="AV252" s="208"/>
      <c r="AW252" s="208"/>
    </row>
    <row r="253" spans="1:49" s="207" customFormat="1" x14ac:dyDescent="0.25">
      <c r="A253" s="47"/>
      <c r="B253" s="47"/>
      <c r="C253" s="47"/>
      <c r="D253" s="208"/>
      <c r="E253" s="220"/>
      <c r="F253" s="220"/>
      <c r="G253" s="220"/>
      <c r="H253" s="220"/>
      <c r="I253" s="220"/>
      <c r="J253" s="220"/>
      <c r="K253" s="220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  <c r="AA253" s="208"/>
      <c r="AB253" s="208"/>
      <c r="AC253" s="208"/>
      <c r="AD253" s="208"/>
      <c r="AE253" s="208"/>
      <c r="AF253" s="208"/>
      <c r="AG253" s="208"/>
      <c r="AH253" s="208"/>
      <c r="AI253" s="208"/>
      <c r="AJ253" s="208"/>
      <c r="AK253" s="208"/>
      <c r="AL253" s="208"/>
      <c r="AM253" s="208"/>
      <c r="AN253" s="208"/>
      <c r="AO253" s="208"/>
      <c r="AP253" s="208"/>
      <c r="AQ253" s="208"/>
      <c r="AR253" s="208"/>
      <c r="AS253" s="208"/>
      <c r="AT253" s="208"/>
      <c r="AU253" s="208"/>
      <c r="AV253" s="208"/>
      <c r="AW253" s="208"/>
    </row>
    <row r="254" spans="1:49" s="207" customFormat="1" x14ac:dyDescent="0.25">
      <c r="A254" s="47"/>
      <c r="B254" s="47"/>
      <c r="C254" s="47"/>
      <c r="D254" s="208"/>
      <c r="E254" s="220"/>
      <c r="F254" s="220"/>
      <c r="G254" s="220"/>
      <c r="H254" s="220"/>
      <c r="I254" s="220"/>
      <c r="J254" s="220"/>
      <c r="K254" s="220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  <c r="AA254" s="208"/>
      <c r="AB254" s="208"/>
      <c r="AC254" s="208"/>
      <c r="AD254" s="208"/>
      <c r="AE254" s="208"/>
      <c r="AF254" s="208"/>
      <c r="AG254" s="208"/>
      <c r="AH254" s="208"/>
      <c r="AI254" s="208"/>
      <c r="AJ254" s="208"/>
      <c r="AK254" s="208"/>
      <c r="AL254" s="208"/>
      <c r="AM254" s="208"/>
      <c r="AN254" s="208"/>
      <c r="AO254" s="208"/>
      <c r="AP254" s="208"/>
      <c r="AQ254" s="208"/>
      <c r="AR254" s="208"/>
      <c r="AS254" s="208"/>
      <c r="AT254" s="208"/>
      <c r="AU254" s="208"/>
      <c r="AV254" s="208"/>
      <c r="AW254" s="208"/>
    </row>
    <row r="255" spans="1:49" s="207" customFormat="1" x14ac:dyDescent="0.25">
      <c r="A255" s="47"/>
      <c r="B255" s="47"/>
      <c r="C255" s="47"/>
      <c r="D255" s="208"/>
      <c r="E255" s="220"/>
      <c r="F255" s="220"/>
      <c r="G255" s="220"/>
      <c r="H255" s="220"/>
      <c r="I255" s="220"/>
      <c r="J255" s="220"/>
      <c r="K255" s="220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  <c r="AA255" s="208"/>
      <c r="AB255" s="208"/>
      <c r="AC255" s="208"/>
      <c r="AD255" s="208"/>
      <c r="AE255" s="208"/>
      <c r="AF255" s="208"/>
      <c r="AG255" s="208"/>
      <c r="AH255" s="208"/>
      <c r="AI255" s="208"/>
      <c r="AJ255" s="208"/>
      <c r="AK255" s="208"/>
      <c r="AL255" s="208"/>
      <c r="AM255" s="208"/>
      <c r="AN255" s="208"/>
      <c r="AO255" s="208"/>
      <c r="AP255" s="208"/>
      <c r="AQ255" s="208"/>
      <c r="AR255" s="208"/>
      <c r="AS255" s="208"/>
      <c r="AT255" s="208"/>
      <c r="AU255" s="208"/>
      <c r="AV255" s="208"/>
      <c r="AW255" s="208"/>
    </row>
    <row r="256" spans="1:49" s="207" customFormat="1" x14ac:dyDescent="0.25">
      <c r="A256" s="47"/>
      <c r="B256" s="47"/>
      <c r="C256" s="47"/>
      <c r="D256" s="208"/>
      <c r="E256" s="220"/>
      <c r="F256" s="220"/>
      <c r="G256" s="220"/>
      <c r="H256" s="220"/>
      <c r="I256" s="220"/>
      <c r="J256" s="220"/>
      <c r="K256" s="220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  <c r="AA256" s="208"/>
      <c r="AB256" s="208"/>
      <c r="AC256" s="208"/>
      <c r="AD256" s="208"/>
      <c r="AE256" s="208"/>
      <c r="AF256" s="208"/>
      <c r="AG256" s="208"/>
      <c r="AH256" s="208"/>
      <c r="AI256" s="208"/>
      <c r="AJ256" s="208"/>
      <c r="AK256" s="208"/>
      <c r="AL256" s="208"/>
      <c r="AM256" s="208"/>
      <c r="AN256" s="208"/>
      <c r="AO256" s="208"/>
      <c r="AP256" s="208"/>
      <c r="AQ256" s="208"/>
      <c r="AR256" s="208"/>
      <c r="AS256" s="208"/>
      <c r="AT256" s="208"/>
      <c r="AU256" s="208"/>
      <c r="AV256" s="208"/>
      <c r="AW256" s="208"/>
    </row>
    <row r="257" spans="1:49" s="207" customFormat="1" x14ac:dyDescent="0.25">
      <c r="A257" s="47"/>
      <c r="B257" s="47"/>
      <c r="C257" s="47"/>
      <c r="D257" s="208"/>
      <c r="E257" s="220"/>
      <c r="F257" s="220"/>
      <c r="G257" s="220"/>
      <c r="H257" s="220"/>
      <c r="I257" s="220"/>
      <c r="J257" s="220"/>
      <c r="K257" s="220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  <c r="AA257" s="208"/>
      <c r="AB257" s="208"/>
      <c r="AC257" s="208"/>
      <c r="AD257" s="208"/>
      <c r="AE257" s="208"/>
      <c r="AF257" s="208"/>
      <c r="AG257" s="208"/>
      <c r="AH257" s="208"/>
      <c r="AI257" s="208"/>
      <c r="AJ257" s="208"/>
      <c r="AK257" s="208"/>
      <c r="AL257" s="208"/>
      <c r="AM257" s="208"/>
      <c r="AN257" s="208"/>
      <c r="AO257" s="208"/>
      <c r="AP257" s="208"/>
      <c r="AQ257" s="208"/>
      <c r="AR257" s="208"/>
      <c r="AS257" s="208"/>
      <c r="AT257" s="208"/>
      <c r="AU257" s="208"/>
      <c r="AV257" s="208"/>
      <c r="AW257" s="208"/>
    </row>
    <row r="258" spans="1:49" s="207" customFormat="1" x14ac:dyDescent="0.25">
      <c r="A258" s="47"/>
      <c r="B258" s="47"/>
      <c r="C258" s="47"/>
      <c r="D258" s="208"/>
      <c r="E258" s="220"/>
      <c r="F258" s="220"/>
      <c r="G258" s="220"/>
      <c r="H258" s="220"/>
      <c r="I258" s="220"/>
      <c r="J258" s="220"/>
      <c r="K258" s="220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  <c r="AA258" s="208"/>
      <c r="AB258" s="208"/>
      <c r="AC258" s="208"/>
      <c r="AD258" s="208"/>
      <c r="AE258" s="208"/>
      <c r="AF258" s="208"/>
      <c r="AG258" s="208"/>
      <c r="AH258" s="208"/>
      <c r="AI258" s="208"/>
      <c r="AJ258" s="208"/>
      <c r="AK258" s="208"/>
      <c r="AL258" s="208"/>
      <c r="AM258" s="208"/>
      <c r="AN258" s="208"/>
      <c r="AO258" s="208"/>
      <c r="AP258" s="208"/>
      <c r="AQ258" s="208"/>
      <c r="AR258" s="208"/>
      <c r="AS258" s="208"/>
      <c r="AT258" s="208"/>
      <c r="AU258" s="208"/>
      <c r="AV258" s="208"/>
      <c r="AW258" s="208"/>
    </row>
    <row r="259" spans="1:49" s="207" customFormat="1" x14ac:dyDescent="0.25">
      <c r="A259" s="47"/>
      <c r="B259" s="47"/>
      <c r="C259" s="47"/>
      <c r="D259" s="208"/>
      <c r="E259" s="220"/>
      <c r="F259" s="220"/>
      <c r="G259" s="220"/>
      <c r="H259" s="220"/>
      <c r="I259" s="220"/>
      <c r="J259" s="220"/>
      <c r="K259" s="220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  <c r="AA259" s="208"/>
      <c r="AB259" s="208"/>
      <c r="AC259" s="208"/>
      <c r="AD259" s="208"/>
      <c r="AE259" s="208"/>
      <c r="AF259" s="208"/>
      <c r="AG259" s="208"/>
      <c r="AH259" s="208"/>
      <c r="AI259" s="208"/>
      <c r="AJ259" s="208"/>
      <c r="AK259" s="208"/>
      <c r="AL259" s="208"/>
      <c r="AM259" s="208"/>
      <c r="AN259" s="208"/>
      <c r="AO259" s="208"/>
      <c r="AP259" s="208"/>
      <c r="AQ259" s="208"/>
      <c r="AR259" s="208"/>
      <c r="AS259" s="208"/>
      <c r="AT259" s="208"/>
      <c r="AU259" s="208"/>
      <c r="AV259" s="208"/>
      <c r="AW259" s="208"/>
    </row>
    <row r="260" spans="1:49" s="207" customFormat="1" x14ac:dyDescent="0.25">
      <c r="A260" s="47"/>
      <c r="B260" s="47"/>
      <c r="C260" s="47"/>
      <c r="D260" s="208"/>
      <c r="E260" s="220"/>
      <c r="F260" s="220"/>
      <c r="G260" s="220"/>
      <c r="H260" s="220"/>
      <c r="I260" s="220"/>
      <c r="J260" s="220"/>
      <c r="K260" s="220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  <c r="AA260" s="208"/>
      <c r="AB260" s="208"/>
      <c r="AC260" s="208"/>
      <c r="AD260" s="208"/>
      <c r="AE260" s="208"/>
      <c r="AF260" s="208"/>
      <c r="AG260" s="208"/>
      <c r="AH260" s="208"/>
      <c r="AI260" s="208"/>
      <c r="AJ260" s="208"/>
      <c r="AK260" s="208"/>
      <c r="AL260" s="208"/>
      <c r="AM260" s="208"/>
      <c r="AN260" s="208"/>
      <c r="AO260" s="208"/>
      <c r="AP260" s="208"/>
      <c r="AQ260" s="208"/>
      <c r="AR260" s="208"/>
      <c r="AS260" s="208"/>
      <c r="AT260" s="208"/>
      <c r="AU260" s="208"/>
      <c r="AV260" s="208"/>
      <c r="AW260" s="208"/>
    </row>
    <row r="261" spans="1:49" s="207" customFormat="1" x14ac:dyDescent="0.25">
      <c r="A261" s="47"/>
      <c r="B261" s="47"/>
      <c r="C261" s="47"/>
      <c r="D261" s="208"/>
      <c r="E261" s="220"/>
      <c r="F261" s="220"/>
      <c r="G261" s="220"/>
      <c r="H261" s="220"/>
      <c r="I261" s="220"/>
      <c r="J261" s="220"/>
      <c r="K261" s="220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  <c r="AA261" s="208"/>
      <c r="AB261" s="208"/>
      <c r="AC261" s="208"/>
      <c r="AD261" s="208"/>
      <c r="AE261" s="208"/>
      <c r="AF261" s="208"/>
      <c r="AG261" s="208"/>
      <c r="AH261" s="208"/>
      <c r="AI261" s="208"/>
      <c r="AJ261" s="208"/>
      <c r="AK261" s="208"/>
      <c r="AL261" s="208"/>
      <c r="AM261" s="208"/>
      <c r="AN261" s="208"/>
      <c r="AO261" s="208"/>
      <c r="AP261" s="208"/>
      <c r="AQ261" s="208"/>
      <c r="AR261" s="208"/>
      <c r="AS261" s="208"/>
      <c r="AT261" s="208"/>
      <c r="AU261" s="208"/>
      <c r="AV261" s="208"/>
      <c r="AW261" s="208"/>
    </row>
    <row r="262" spans="1:49" s="207" customFormat="1" x14ac:dyDescent="0.25">
      <c r="A262" s="47"/>
      <c r="B262" s="47"/>
      <c r="C262" s="47"/>
      <c r="D262" s="208"/>
      <c r="E262" s="220"/>
      <c r="F262" s="220"/>
      <c r="G262" s="220"/>
      <c r="H262" s="220"/>
      <c r="I262" s="220"/>
      <c r="J262" s="220"/>
      <c r="K262" s="220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  <c r="AA262" s="208"/>
      <c r="AB262" s="208"/>
      <c r="AC262" s="208"/>
      <c r="AD262" s="208"/>
      <c r="AE262" s="208"/>
      <c r="AF262" s="208"/>
      <c r="AG262" s="208"/>
      <c r="AH262" s="208"/>
      <c r="AI262" s="208"/>
      <c r="AJ262" s="208"/>
      <c r="AK262" s="208"/>
      <c r="AL262" s="208"/>
      <c r="AM262" s="208"/>
      <c r="AN262" s="208"/>
      <c r="AO262" s="208"/>
      <c r="AP262" s="208"/>
      <c r="AQ262" s="208"/>
      <c r="AR262" s="208"/>
      <c r="AS262" s="208"/>
      <c r="AT262" s="208"/>
      <c r="AU262" s="208"/>
      <c r="AV262" s="208"/>
      <c r="AW262" s="208"/>
    </row>
    <row r="263" spans="1:49" s="207" customFormat="1" x14ac:dyDescent="0.25">
      <c r="A263" s="47"/>
      <c r="B263" s="47"/>
      <c r="C263" s="47"/>
      <c r="D263" s="208"/>
      <c r="E263" s="220"/>
      <c r="F263" s="220"/>
      <c r="G263" s="220"/>
      <c r="H263" s="220"/>
      <c r="I263" s="220"/>
      <c r="J263" s="220"/>
      <c r="K263" s="220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  <c r="AA263" s="208"/>
      <c r="AB263" s="208"/>
      <c r="AC263" s="208"/>
      <c r="AD263" s="208"/>
      <c r="AE263" s="208"/>
      <c r="AF263" s="208"/>
      <c r="AG263" s="208"/>
      <c r="AH263" s="208"/>
      <c r="AI263" s="208"/>
      <c r="AJ263" s="208"/>
      <c r="AK263" s="208"/>
      <c r="AL263" s="208"/>
      <c r="AM263" s="208"/>
      <c r="AN263" s="208"/>
      <c r="AO263" s="208"/>
      <c r="AP263" s="208"/>
      <c r="AQ263" s="208"/>
      <c r="AR263" s="208"/>
      <c r="AS263" s="208"/>
      <c r="AT263" s="208"/>
      <c r="AU263" s="208"/>
      <c r="AV263" s="208"/>
      <c r="AW263" s="208"/>
    </row>
    <row r="264" spans="1:49" s="207" customFormat="1" x14ac:dyDescent="0.25">
      <c r="A264" s="47"/>
      <c r="B264" s="47"/>
      <c r="C264" s="47"/>
      <c r="D264" s="208"/>
      <c r="E264" s="220"/>
      <c r="F264" s="220"/>
      <c r="G264" s="220"/>
      <c r="H264" s="220"/>
      <c r="I264" s="220"/>
      <c r="J264" s="220"/>
      <c r="K264" s="220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  <c r="AA264" s="208"/>
      <c r="AB264" s="208"/>
      <c r="AC264" s="208"/>
      <c r="AD264" s="208"/>
      <c r="AE264" s="208"/>
      <c r="AF264" s="208"/>
      <c r="AG264" s="208"/>
      <c r="AH264" s="208"/>
      <c r="AI264" s="208"/>
      <c r="AJ264" s="208"/>
      <c r="AK264" s="208"/>
      <c r="AL264" s="208"/>
      <c r="AM264" s="208"/>
      <c r="AN264" s="208"/>
      <c r="AO264" s="208"/>
      <c r="AP264" s="208"/>
      <c r="AQ264" s="208"/>
      <c r="AR264" s="208"/>
      <c r="AS264" s="208"/>
      <c r="AT264" s="208"/>
      <c r="AU264" s="208"/>
      <c r="AV264" s="208"/>
      <c r="AW264" s="208"/>
    </row>
    <row r="265" spans="1:49" s="207" customFormat="1" x14ac:dyDescent="0.25">
      <c r="A265" s="47"/>
      <c r="B265" s="47"/>
      <c r="C265" s="47"/>
      <c r="D265" s="208"/>
      <c r="E265" s="220"/>
      <c r="F265" s="220"/>
      <c r="G265" s="220"/>
      <c r="H265" s="220"/>
      <c r="I265" s="220"/>
      <c r="J265" s="220"/>
      <c r="K265" s="220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  <c r="AA265" s="208"/>
      <c r="AB265" s="208"/>
      <c r="AC265" s="208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</row>
    <row r="266" spans="1:49" s="207" customFormat="1" x14ac:dyDescent="0.25">
      <c r="A266" s="47"/>
      <c r="B266" s="47"/>
      <c r="C266" s="47"/>
      <c r="D266" s="208"/>
      <c r="E266" s="220"/>
      <c r="F266" s="220"/>
      <c r="G266" s="220"/>
      <c r="H266" s="220"/>
      <c r="I266" s="220"/>
      <c r="J266" s="220"/>
      <c r="K266" s="220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  <c r="AA266" s="208"/>
      <c r="AB266" s="208"/>
      <c r="AC266" s="208"/>
      <c r="AD266" s="208"/>
      <c r="AE266" s="208"/>
      <c r="AF266" s="208"/>
      <c r="AG266" s="208"/>
      <c r="AH266" s="208"/>
      <c r="AI266" s="208"/>
      <c r="AJ266" s="208"/>
      <c r="AK266" s="208"/>
      <c r="AL266" s="208"/>
      <c r="AM266" s="208"/>
      <c r="AN266" s="208"/>
      <c r="AO266" s="208"/>
      <c r="AP266" s="208"/>
      <c r="AQ266" s="208"/>
      <c r="AR266" s="208"/>
      <c r="AS266" s="208"/>
      <c r="AT266" s="208"/>
      <c r="AU266" s="208"/>
      <c r="AV266" s="208"/>
      <c r="AW266" s="208"/>
    </row>
    <row r="267" spans="1:49" s="207" customFormat="1" x14ac:dyDescent="0.25">
      <c r="A267" s="47"/>
      <c r="B267" s="47"/>
      <c r="C267" s="47"/>
      <c r="D267" s="208"/>
      <c r="E267" s="220"/>
      <c r="F267" s="220"/>
      <c r="G267" s="220"/>
      <c r="H267" s="220"/>
      <c r="I267" s="220"/>
      <c r="J267" s="220"/>
      <c r="K267" s="220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  <c r="AA267" s="208"/>
      <c r="AB267" s="208"/>
      <c r="AC267" s="208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</row>
    <row r="268" spans="1:49" s="207" customFormat="1" x14ac:dyDescent="0.25">
      <c r="A268" s="47"/>
      <c r="B268" s="47"/>
      <c r="C268" s="47"/>
      <c r="D268" s="208"/>
      <c r="E268" s="220"/>
      <c r="F268" s="220"/>
      <c r="G268" s="220"/>
      <c r="H268" s="220"/>
      <c r="I268" s="220"/>
      <c r="J268" s="220"/>
      <c r="K268" s="220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  <c r="AA268" s="208"/>
      <c r="AB268" s="208"/>
      <c r="AC268" s="208"/>
      <c r="AD268" s="208"/>
      <c r="AE268" s="208"/>
      <c r="AF268" s="208"/>
      <c r="AG268" s="208"/>
      <c r="AH268" s="208"/>
      <c r="AI268" s="208"/>
      <c r="AJ268" s="208"/>
      <c r="AK268" s="208"/>
      <c r="AL268" s="208"/>
      <c r="AM268" s="208"/>
      <c r="AN268" s="208"/>
      <c r="AO268" s="208"/>
      <c r="AP268" s="208"/>
      <c r="AQ268" s="208"/>
      <c r="AR268" s="208"/>
      <c r="AS268" s="208"/>
      <c r="AT268" s="208"/>
      <c r="AU268" s="208"/>
      <c r="AV268" s="208"/>
      <c r="AW268" s="208"/>
    </row>
    <row r="269" spans="1:49" s="207" customFormat="1" x14ac:dyDescent="0.25">
      <c r="A269" s="47"/>
      <c r="B269" s="47"/>
      <c r="C269" s="47"/>
      <c r="D269" s="208"/>
      <c r="E269" s="220"/>
      <c r="F269" s="220"/>
      <c r="G269" s="220"/>
      <c r="H269" s="220"/>
      <c r="I269" s="220"/>
      <c r="J269" s="220"/>
      <c r="K269" s="220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  <c r="AA269" s="208"/>
      <c r="AB269" s="208"/>
      <c r="AC269" s="208"/>
      <c r="AD269" s="208"/>
      <c r="AE269" s="208"/>
      <c r="AF269" s="208"/>
      <c r="AG269" s="208"/>
      <c r="AH269" s="208"/>
      <c r="AI269" s="208"/>
      <c r="AJ269" s="208"/>
      <c r="AK269" s="208"/>
      <c r="AL269" s="208"/>
      <c r="AM269" s="208"/>
      <c r="AN269" s="208"/>
      <c r="AO269" s="208"/>
      <c r="AP269" s="208"/>
      <c r="AQ269" s="208"/>
      <c r="AR269" s="208"/>
      <c r="AS269" s="208"/>
      <c r="AT269" s="208"/>
      <c r="AU269" s="208"/>
      <c r="AV269" s="208"/>
      <c r="AW269" s="208"/>
    </row>
    <row r="270" spans="1:49" s="207" customFormat="1" x14ac:dyDescent="0.25">
      <c r="A270" s="47"/>
      <c r="B270" s="47"/>
      <c r="C270" s="47"/>
      <c r="D270" s="208"/>
      <c r="E270" s="220"/>
      <c r="F270" s="220"/>
      <c r="G270" s="220"/>
      <c r="H270" s="220"/>
      <c r="I270" s="220"/>
      <c r="J270" s="220"/>
      <c r="K270" s="220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  <c r="AA270" s="208"/>
      <c r="AB270" s="208"/>
      <c r="AC270" s="208"/>
      <c r="AD270" s="208"/>
      <c r="AE270" s="208"/>
      <c r="AF270" s="208"/>
      <c r="AG270" s="208"/>
      <c r="AH270" s="208"/>
      <c r="AI270" s="208"/>
      <c r="AJ270" s="208"/>
      <c r="AK270" s="208"/>
      <c r="AL270" s="208"/>
      <c r="AM270" s="208"/>
      <c r="AN270" s="208"/>
      <c r="AO270" s="208"/>
      <c r="AP270" s="208"/>
      <c r="AQ270" s="208"/>
      <c r="AR270" s="208"/>
      <c r="AS270" s="208"/>
      <c r="AT270" s="208"/>
      <c r="AU270" s="208"/>
      <c r="AV270" s="208"/>
      <c r="AW270" s="208"/>
    </row>
    <row r="271" spans="1:49" s="207" customFormat="1" x14ac:dyDescent="0.25">
      <c r="A271" s="47"/>
      <c r="B271" s="47"/>
      <c r="C271" s="47"/>
      <c r="D271" s="208"/>
      <c r="E271" s="220"/>
      <c r="F271" s="220"/>
      <c r="G271" s="220"/>
      <c r="H271" s="220"/>
      <c r="I271" s="220"/>
      <c r="J271" s="220"/>
      <c r="K271" s="220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  <c r="AA271" s="208"/>
      <c r="AB271" s="208"/>
      <c r="AC271" s="208"/>
      <c r="AD271" s="208"/>
      <c r="AE271" s="208"/>
      <c r="AF271" s="208"/>
      <c r="AG271" s="208"/>
      <c r="AH271" s="208"/>
      <c r="AI271" s="208"/>
      <c r="AJ271" s="208"/>
      <c r="AK271" s="208"/>
      <c r="AL271" s="208"/>
      <c r="AM271" s="208"/>
      <c r="AN271" s="208"/>
      <c r="AO271" s="208"/>
      <c r="AP271" s="208"/>
      <c r="AQ271" s="208"/>
      <c r="AR271" s="208"/>
      <c r="AS271" s="208"/>
      <c r="AT271" s="208"/>
      <c r="AU271" s="208"/>
      <c r="AV271" s="208"/>
      <c r="AW271" s="208"/>
    </row>
    <row r="272" spans="1:49" s="207" customFormat="1" x14ac:dyDescent="0.25">
      <c r="A272" s="47"/>
      <c r="B272" s="47"/>
      <c r="C272" s="47"/>
      <c r="D272" s="208"/>
      <c r="E272" s="220"/>
      <c r="F272" s="220"/>
      <c r="G272" s="220"/>
      <c r="H272" s="220"/>
      <c r="I272" s="220"/>
      <c r="J272" s="220"/>
      <c r="K272" s="220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  <c r="AA272" s="208"/>
      <c r="AB272" s="208"/>
      <c r="AC272" s="208"/>
      <c r="AD272" s="208"/>
      <c r="AE272" s="208"/>
      <c r="AF272" s="208"/>
      <c r="AG272" s="208"/>
      <c r="AH272" s="208"/>
      <c r="AI272" s="208"/>
      <c r="AJ272" s="208"/>
      <c r="AK272" s="208"/>
      <c r="AL272" s="208"/>
      <c r="AM272" s="208"/>
      <c r="AN272" s="208"/>
      <c r="AO272" s="208"/>
      <c r="AP272" s="208"/>
      <c r="AQ272" s="208"/>
      <c r="AR272" s="208"/>
      <c r="AS272" s="208"/>
      <c r="AT272" s="208"/>
      <c r="AU272" s="208"/>
      <c r="AV272" s="208"/>
      <c r="AW272" s="208"/>
    </row>
    <row r="273" spans="1:49" s="207" customFormat="1" x14ac:dyDescent="0.25">
      <c r="A273" s="47"/>
      <c r="B273" s="47"/>
      <c r="C273" s="47"/>
      <c r="D273" s="208"/>
      <c r="E273" s="220"/>
      <c r="F273" s="220"/>
      <c r="G273" s="220"/>
      <c r="H273" s="220"/>
      <c r="I273" s="220"/>
      <c r="J273" s="220"/>
      <c r="K273" s="220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  <c r="AA273" s="208"/>
      <c r="AB273" s="208"/>
      <c r="AC273" s="208"/>
      <c r="AD273" s="208"/>
      <c r="AE273" s="208"/>
      <c r="AF273" s="208"/>
      <c r="AG273" s="208"/>
      <c r="AH273" s="208"/>
      <c r="AI273" s="208"/>
      <c r="AJ273" s="208"/>
      <c r="AK273" s="208"/>
      <c r="AL273" s="208"/>
      <c r="AM273" s="208"/>
      <c r="AN273" s="208"/>
      <c r="AO273" s="208"/>
      <c r="AP273" s="208"/>
      <c r="AQ273" s="208"/>
      <c r="AR273" s="208"/>
      <c r="AS273" s="208"/>
      <c r="AT273" s="208"/>
      <c r="AU273" s="208"/>
      <c r="AV273" s="208"/>
      <c r="AW273" s="208"/>
    </row>
    <row r="274" spans="1:49" s="207" customFormat="1" x14ac:dyDescent="0.25">
      <c r="A274" s="47"/>
      <c r="B274" s="47"/>
      <c r="C274" s="47"/>
      <c r="D274" s="208"/>
      <c r="E274" s="220"/>
      <c r="F274" s="220"/>
      <c r="G274" s="220"/>
      <c r="H274" s="220"/>
      <c r="I274" s="220"/>
      <c r="J274" s="220"/>
      <c r="K274" s="220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  <c r="AA274" s="208"/>
      <c r="AB274" s="208"/>
      <c r="AC274" s="208"/>
      <c r="AD274" s="208"/>
      <c r="AE274" s="208"/>
      <c r="AF274" s="208"/>
      <c r="AG274" s="208"/>
      <c r="AH274" s="208"/>
      <c r="AI274" s="208"/>
      <c r="AJ274" s="208"/>
      <c r="AK274" s="208"/>
      <c r="AL274" s="208"/>
      <c r="AM274" s="208"/>
      <c r="AN274" s="208"/>
      <c r="AO274" s="208"/>
      <c r="AP274" s="208"/>
      <c r="AQ274" s="208"/>
      <c r="AR274" s="208"/>
      <c r="AS274" s="208"/>
      <c r="AT274" s="208"/>
      <c r="AU274" s="208"/>
      <c r="AV274" s="208"/>
      <c r="AW274" s="208"/>
    </row>
    <row r="275" spans="1:49" s="207" customFormat="1" x14ac:dyDescent="0.25">
      <c r="A275" s="47"/>
      <c r="B275" s="47"/>
      <c r="C275" s="47"/>
      <c r="D275" s="208"/>
      <c r="E275" s="220"/>
      <c r="F275" s="220"/>
      <c r="G275" s="220"/>
      <c r="H275" s="220"/>
      <c r="I275" s="220"/>
      <c r="J275" s="220"/>
      <c r="K275" s="220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  <c r="AA275" s="208"/>
      <c r="AB275" s="208"/>
      <c r="AC275" s="208"/>
      <c r="AD275" s="208"/>
      <c r="AE275" s="208"/>
      <c r="AF275" s="208"/>
      <c r="AG275" s="208"/>
      <c r="AH275" s="208"/>
      <c r="AI275" s="208"/>
      <c r="AJ275" s="208"/>
      <c r="AK275" s="208"/>
      <c r="AL275" s="208"/>
      <c r="AM275" s="208"/>
      <c r="AN275" s="208"/>
      <c r="AO275" s="208"/>
      <c r="AP275" s="208"/>
      <c r="AQ275" s="208"/>
      <c r="AR275" s="208"/>
      <c r="AS275" s="208"/>
      <c r="AT275" s="208"/>
      <c r="AU275" s="208"/>
      <c r="AV275" s="208"/>
      <c r="AW275" s="208"/>
    </row>
    <row r="276" spans="1:49" s="207" customFormat="1" x14ac:dyDescent="0.25">
      <c r="A276" s="47"/>
      <c r="B276" s="47"/>
      <c r="C276" s="47"/>
      <c r="D276" s="208"/>
      <c r="E276" s="220"/>
      <c r="F276" s="220"/>
      <c r="G276" s="220"/>
      <c r="H276" s="220"/>
      <c r="I276" s="220"/>
      <c r="J276" s="220"/>
      <c r="K276" s="220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  <c r="AA276" s="208"/>
      <c r="AB276" s="208"/>
      <c r="AC276" s="208"/>
      <c r="AD276" s="208"/>
      <c r="AE276" s="208"/>
      <c r="AF276" s="208"/>
      <c r="AG276" s="208"/>
      <c r="AH276" s="208"/>
      <c r="AI276" s="208"/>
      <c r="AJ276" s="208"/>
      <c r="AK276" s="208"/>
      <c r="AL276" s="208"/>
      <c r="AM276" s="208"/>
      <c r="AN276" s="208"/>
      <c r="AO276" s="208"/>
      <c r="AP276" s="208"/>
      <c r="AQ276" s="208"/>
      <c r="AR276" s="208"/>
      <c r="AS276" s="208"/>
      <c r="AT276" s="208"/>
      <c r="AU276" s="208"/>
      <c r="AV276" s="208"/>
      <c r="AW276" s="208"/>
    </row>
    <row r="277" spans="1:49" s="207" customFormat="1" x14ac:dyDescent="0.25">
      <c r="A277" s="47"/>
      <c r="B277" s="47"/>
      <c r="C277" s="47"/>
      <c r="D277" s="208"/>
      <c r="E277" s="220"/>
      <c r="F277" s="220"/>
      <c r="G277" s="220"/>
      <c r="H277" s="220"/>
      <c r="I277" s="220"/>
      <c r="J277" s="220"/>
      <c r="K277" s="220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  <c r="AA277" s="208"/>
      <c r="AB277" s="208"/>
      <c r="AC277" s="208"/>
      <c r="AD277" s="208"/>
      <c r="AE277" s="208"/>
      <c r="AF277" s="208"/>
      <c r="AG277" s="208"/>
      <c r="AH277" s="208"/>
      <c r="AI277" s="208"/>
      <c r="AJ277" s="208"/>
      <c r="AK277" s="208"/>
      <c r="AL277" s="208"/>
      <c r="AM277" s="208"/>
      <c r="AN277" s="208"/>
      <c r="AO277" s="208"/>
      <c r="AP277" s="208"/>
      <c r="AQ277" s="208"/>
      <c r="AR277" s="208"/>
      <c r="AS277" s="208"/>
      <c r="AT277" s="208"/>
      <c r="AU277" s="208"/>
      <c r="AV277" s="208"/>
      <c r="AW277" s="208"/>
    </row>
    <row r="278" spans="1:49" s="207" customFormat="1" x14ac:dyDescent="0.25">
      <c r="A278" s="47"/>
      <c r="B278" s="47"/>
      <c r="C278" s="47"/>
      <c r="D278" s="208"/>
      <c r="E278" s="220"/>
      <c r="F278" s="220"/>
      <c r="G278" s="220"/>
      <c r="H278" s="220"/>
      <c r="I278" s="220"/>
      <c r="J278" s="220"/>
      <c r="K278" s="220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  <c r="AA278" s="208"/>
      <c r="AB278" s="208"/>
      <c r="AC278" s="208"/>
      <c r="AD278" s="208"/>
      <c r="AE278" s="208"/>
      <c r="AF278" s="208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208"/>
      <c r="AT278" s="208"/>
      <c r="AU278" s="208"/>
      <c r="AV278" s="208"/>
      <c r="AW278" s="208"/>
    </row>
    <row r="279" spans="1:49" s="207" customFormat="1" x14ac:dyDescent="0.25">
      <c r="A279" s="47"/>
      <c r="B279" s="47"/>
      <c r="C279" s="47"/>
      <c r="D279" s="208"/>
      <c r="E279" s="220"/>
      <c r="F279" s="220"/>
      <c r="G279" s="220"/>
      <c r="H279" s="220"/>
      <c r="I279" s="220"/>
      <c r="J279" s="220"/>
      <c r="K279" s="220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  <c r="AA279" s="208"/>
      <c r="AB279" s="208"/>
      <c r="AC279" s="208"/>
      <c r="AD279" s="208"/>
      <c r="AE279" s="208"/>
      <c r="AF279" s="208"/>
      <c r="AG279" s="208"/>
      <c r="AH279" s="208"/>
      <c r="AI279" s="208"/>
      <c r="AJ279" s="208"/>
      <c r="AK279" s="208"/>
      <c r="AL279" s="208"/>
      <c r="AM279" s="208"/>
      <c r="AN279" s="208"/>
      <c r="AO279" s="208"/>
      <c r="AP279" s="208"/>
      <c r="AQ279" s="208"/>
      <c r="AR279" s="208"/>
      <c r="AS279" s="208"/>
      <c r="AT279" s="208"/>
      <c r="AU279" s="208"/>
      <c r="AV279" s="208"/>
      <c r="AW279" s="208"/>
    </row>
    <row r="280" spans="1:49" s="207" customFormat="1" x14ac:dyDescent="0.25">
      <c r="A280" s="47"/>
      <c r="B280" s="47"/>
      <c r="C280" s="47"/>
      <c r="D280" s="208"/>
      <c r="E280" s="220"/>
      <c r="F280" s="220"/>
      <c r="G280" s="220"/>
      <c r="H280" s="220"/>
      <c r="I280" s="220"/>
      <c r="J280" s="220"/>
      <c r="K280" s="220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  <c r="AA280" s="208"/>
      <c r="AB280" s="208"/>
      <c r="AC280" s="208"/>
      <c r="AD280" s="208"/>
      <c r="AE280" s="208"/>
      <c r="AF280" s="208"/>
      <c r="AG280" s="208"/>
      <c r="AH280" s="208"/>
      <c r="AI280" s="208"/>
      <c r="AJ280" s="208"/>
      <c r="AK280" s="208"/>
      <c r="AL280" s="208"/>
      <c r="AM280" s="208"/>
      <c r="AN280" s="208"/>
      <c r="AO280" s="208"/>
      <c r="AP280" s="208"/>
      <c r="AQ280" s="208"/>
      <c r="AR280" s="208"/>
      <c r="AS280" s="208"/>
      <c r="AT280" s="208"/>
      <c r="AU280" s="208"/>
      <c r="AV280" s="208"/>
      <c r="AW280" s="208"/>
    </row>
    <row r="281" spans="1:49" s="207" customFormat="1" x14ac:dyDescent="0.25">
      <c r="A281" s="47"/>
      <c r="B281" s="47"/>
      <c r="C281" s="47"/>
      <c r="D281" s="208"/>
      <c r="E281" s="220"/>
      <c r="F281" s="220"/>
      <c r="G281" s="220"/>
      <c r="H281" s="220"/>
      <c r="I281" s="220"/>
      <c r="J281" s="220"/>
      <c r="K281" s="220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  <c r="AA281" s="208"/>
      <c r="AB281" s="208"/>
      <c r="AC281" s="208"/>
      <c r="AD281" s="208"/>
      <c r="AE281" s="208"/>
      <c r="AF281" s="208"/>
      <c r="AG281" s="208"/>
      <c r="AH281" s="208"/>
      <c r="AI281" s="208"/>
      <c r="AJ281" s="208"/>
      <c r="AK281" s="208"/>
      <c r="AL281" s="208"/>
      <c r="AM281" s="208"/>
      <c r="AN281" s="208"/>
      <c r="AO281" s="208"/>
      <c r="AP281" s="208"/>
      <c r="AQ281" s="208"/>
      <c r="AR281" s="208"/>
      <c r="AS281" s="208"/>
      <c r="AT281" s="208"/>
      <c r="AU281" s="208"/>
      <c r="AV281" s="208"/>
      <c r="AW281" s="208"/>
    </row>
    <row r="282" spans="1:49" s="207" customFormat="1" x14ac:dyDescent="0.25">
      <c r="A282" s="47"/>
      <c r="B282" s="47"/>
      <c r="C282" s="47"/>
      <c r="D282" s="208"/>
      <c r="E282" s="220"/>
      <c r="F282" s="220"/>
      <c r="G282" s="220"/>
      <c r="H282" s="220"/>
      <c r="I282" s="220"/>
      <c r="J282" s="220"/>
      <c r="K282" s="220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  <c r="AA282" s="208"/>
      <c r="AB282" s="208"/>
      <c r="AC282" s="208"/>
      <c r="AD282" s="208"/>
      <c r="AE282" s="208"/>
      <c r="AF282" s="208"/>
      <c r="AG282" s="208"/>
      <c r="AH282" s="208"/>
      <c r="AI282" s="208"/>
      <c r="AJ282" s="208"/>
      <c r="AK282" s="208"/>
      <c r="AL282" s="208"/>
      <c r="AM282" s="208"/>
      <c r="AN282" s="208"/>
      <c r="AO282" s="208"/>
      <c r="AP282" s="208"/>
      <c r="AQ282" s="208"/>
      <c r="AR282" s="208"/>
      <c r="AS282" s="208"/>
      <c r="AT282" s="208"/>
      <c r="AU282" s="208"/>
      <c r="AV282" s="208"/>
      <c r="AW282" s="208"/>
    </row>
    <row r="283" spans="1:49" s="207" customFormat="1" x14ac:dyDescent="0.25">
      <c r="A283" s="47"/>
      <c r="B283" s="47"/>
      <c r="C283" s="47"/>
      <c r="D283" s="208"/>
      <c r="E283" s="220"/>
      <c r="F283" s="220"/>
      <c r="G283" s="220"/>
      <c r="H283" s="220"/>
      <c r="I283" s="220"/>
      <c r="J283" s="220"/>
      <c r="K283" s="220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  <c r="AA283" s="208"/>
      <c r="AB283" s="208"/>
      <c r="AC283" s="208"/>
      <c r="AD283" s="208"/>
      <c r="AE283" s="208"/>
      <c r="AF283" s="208"/>
      <c r="AG283" s="208"/>
      <c r="AH283" s="208"/>
      <c r="AI283" s="208"/>
      <c r="AJ283" s="208"/>
      <c r="AK283" s="208"/>
      <c r="AL283" s="208"/>
      <c r="AM283" s="208"/>
      <c r="AN283" s="208"/>
      <c r="AO283" s="208"/>
      <c r="AP283" s="208"/>
      <c r="AQ283" s="208"/>
      <c r="AR283" s="208"/>
      <c r="AS283" s="208"/>
      <c r="AT283" s="208"/>
      <c r="AU283" s="208"/>
      <c r="AV283" s="208"/>
      <c r="AW283" s="208"/>
    </row>
    <row r="284" spans="1:49" s="207" customFormat="1" x14ac:dyDescent="0.25">
      <c r="A284" s="47"/>
      <c r="B284" s="47"/>
      <c r="C284" s="47"/>
      <c r="D284" s="208"/>
      <c r="E284" s="220"/>
      <c r="F284" s="220"/>
      <c r="G284" s="220"/>
      <c r="H284" s="220"/>
      <c r="I284" s="220"/>
      <c r="J284" s="220"/>
      <c r="K284" s="220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  <c r="AA284" s="208"/>
      <c r="AB284" s="208"/>
      <c r="AC284" s="208"/>
      <c r="AD284" s="208"/>
      <c r="AE284" s="208"/>
      <c r="AF284" s="208"/>
      <c r="AG284" s="208"/>
      <c r="AH284" s="208"/>
      <c r="AI284" s="208"/>
      <c r="AJ284" s="208"/>
      <c r="AK284" s="208"/>
      <c r="AL284" s="208"/>
      <c r="AM284" s="208"/>
      <c r="AN284" s="208"/>
      <c r="AO284" s="208"/>
      <c r="AP284" s="208"/>
      <c r="AQ284" s="208"/>
      <c r="AR284" s="208"/>
      <c r="AS284" s="208"/>
      <c r="AT284" s="208"/>
      <c r="AU284" s="208"/>
      <c r="AV284" s="208"/>
      <c r="AW284" s="208"/>
    </row>
    <row r="285" spans="1:49" s="207" customFormat="1" x14ac:dyDescent="0.25">
      <c r="A285" s="47"/>
      <c r="B285" s="47"/>
      <c r="C285" s="47"/>
      <c r="D285" s="208"/>
      <c r="E285" s="220"/>
      <c r="F285" s="220"/>
      <c r="G285" s="220"/>
      <c r="H285" s="220"/>
      <c r="I285" s="220"/>
      <c r="J285" s="220"/>
      <c r="K285" s="220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  <c r="AA285" s="208"/>
      <c r="AB285" s="208"/>
      <c r="AC285" s="208"/>
      <c r="AD285" s="208"/>
      <c r="AE285" s="208"/>
      <c r="AF285" s="208"/>
      <c r="AG285" s="208"/>
      <c r="AH285" s="208"/>
      <c r="AI285" s="208"/>
      <c r="AJ285" s="208"/>
      <c r="AK285" s="208"/>
      <c r="AL285" s="208"/>
      <c r="AM285" s="208"/>
      <c r="AN285" s="208"/>
      <c r="AO285" s="208"/>
      <c r="AP285" s="208"/>
      <c r="AQ285" s="208"/>
      <c r="AR285" s="208"/>
      <c r="AS285" s="208"/>
      <c r="AT285" s="208"/>
      <c r="AU285" s="208"/>
      <c r="AV285" s="208"/>
      <c r="AW285" s="208"/>
    </row>
    <row r="286" spans="1:49" s="207" customFormat="1" x14ac:dyDescent="0.25">
      <c r="A286" s="47"/>
      <c r="B286" s="47"/>
      <c r="C286" s="47"/>
      <c r="D286" s="208"/>
      <c r="E286" s="220"/>
      <c r="F286" s="220"/>
      <c r="G286" s="220"/>
      <c r="H286" s="220"/>
      <c r="I286" s="220"/>
      <c r="J286" s="220"/>
      <c r="K286" s="220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  <c r="AA286" s="208"/>
      <c r="AB286" s="208"/>
      <c r="AC286" s="208"/>
      <c r="AD286" s="208"/>
      <c r="AE286" s="208"/>
      <c r="AF286" s="208"/>
      <c r="AG286" s="208"/>
      <c r="AH286" s="208"/>
      <c r="AI286" s="208"/>
      <c r="AJ286" s="208"/>
      <c r="AK286" s="208"/>
      <c r="AL286" s="208"/>
      <c r="AM286" s="208"/>
      <c r="AN286" s="208"/>
      <c r="AO286" s="208"/>
      <c r="AP286" s="208"/>
      <c r="AQ286" s="208"/>
      <c r="AR286" s="208"/>
      <c r="AS286" s="208"/>
      <c r="AT286" s="208"/>
      <c r="AU286" s="208"/>
      <c r="AV286" s="208"/>
      <c r="AW286" s="208"/>
    </row>
    <row r="287" spans="1:49" s="207" customFormat="1" x14ac:dyDescent="0.25">
      <c r="A287" s="47"/>
      <c r="B287" s="47"/>
      <c r="C287" s="47"/>
      <c r="D287" s="208"/>
      <c r="E287" s="220"/>
      <c r="F287" s="220"/>
      <c r="G287" s="220"/>
      <c r="H287" s="220"/>
      <c r="I287" s="220"/>
      <c r="J287" s="220"/>
      <c r="K287" s="220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  <c r="AA287" s="208"/>
      <c r="AB287" s="208"/>
      <c r="AC287" s="208"/>
      <c r="AD287" s="208"/>
      <c r="AE287" s="208"/>
      <c r="AF287" s="208"/>
      <c r="AG287" s="208"/>
      <c r="AH287" s="208"/>
      <c r="AI287" s="208"/>
      <c r="AJ287" s="208"/>
      <c r="AK287" s="208"/>
      <c r="AL287" s="208"/>
      <c r="AM287" s="208"/>
      <c r="AN287" s="208"/>
      <c r="AO287" s="208"/>
      <c r="AP287" s="208"/>
      <c r="AQ287" s="208"/>
      <c r="AR287" s="208"/>
      <c r="AS287" s="208"/>
      <c r="AT287" s="208"/>
      <c r="AU287" s="208"/>
      <c r="AV287" s="208"/>
      <c r="AW287" s="208"/>
    </row>
    <row r="288" spans="1:49" s="207" customFormat="1" x14ac:dyDescent="0.25">
      <c r="A288" s="47"/>
      <c r="B288" s="47"/>
      <c r="C288" s="47"/>
      <c r="D288" s="208"/>
      <c r="E288" s="220"/>
      <c r="F288" s="220"/>
      <c r="G288" s="220"/>
      <c r="H288" s="220"/>
      <c r="I288" s="220"/>
      <c r="J288" s="220"/>
      <c r="K288" s="220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  <c r="AA288" s="208"/>
      <c r="AB288" s="208"/>
      <c r="AC288" s="208"/>
      <c r="AD288" s="208"/>
      <c r="AE288" s="208"/>
      <c r="AF288" s="208"/>
      <c r="AG288" s="208"/>
      <c r="AH288" s="208"/>
      <c r="AI288" s="208"/>
      <c r="AJ288" s="208"/>
      <c r="AK288" s="208"/>
      <c r="AL288" s="208"/>
      <c r="AM288" s="208"/>
      <c r="AN288" s="208"/>
      <c r="AO288" s="208"/>
      <c r="AP288" s="208"/>
      <c r="AQ288" s="208"/>
      <c r="AR288" s="208"/>
      <c r="AS288" s="208"/>
      <c r="AT288" s="208"/>
      <c r="AU288" s="208"/>
      <c r="AV288" s="208"/>
      <c r="AW288" s="208"/>
    </row>
    <row r="289" spans="1:49" s="207" customFormat="1" x14ac:dyDescent="0.25">
      <c r="A289" s="47"/>
      <c r="B289" s="47"/>
      <c r="C289" s="47"/>
      <c r="D289" s="208"/>
      <c r="E289" s="220"/>
      <c r="F289" s="220"/>
      <c r="G289" s="220"/>
      <c r="H289" s="220"/>
      <c r="I289" s="220"/>
      <c r="J289" s="220"/>
      <c r="K289" s="220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  <c r="AA289" s="208"/>
      <c r="AB289" s="208"/>
      <c r="AC289" s="208"/>
      <c r="AD289" s="208"/>
      <c r="AE289" s="208"/>
      <c r="AF289" s="208"/>
      <c r="AG289" s="208"/>
      <c r="AH289" s="208"/>
      <c r="AI289" s="208"/>
      <c r="AJ289" s="208"/>
      <c r="AK289" s="208"/>
      <c r="AL289" s="208"/>
      <c r="AM289" s="208"/>
      <c r="AN289" s="208"/>
      <c r="AO289" s="208"/>
      <c r="AP289" s="208"/>
      <c r="AQ289" s="208"/>
      <c r="AR289" s="208"/>
      <c r="AS289" s="208"/>
      <c r="AT289" s="208"/>
      <c r="AU289" s="208"/>
      <c r="AV289" s="208"/>
      <c r="AW289" s="208"/>
    </row>
    <row r="290" spans="1:49" s="207" customFormat="1" x14ac:dyDescent="0.25">
      <c r="A290" s="47"/>
      <c r="B290" s="47"/>
      <c r="C290" s="47"/>
      <c r="D290" s="208"/>
      <c r="E290" s="220"/>
      <c r="F290" s="220"/>
      <c r="G290" s="220"/>
      <c r="H290" s="220"/>
      <c r="I290" s="220"/>
      <c r="J290" s="220"/>
      <c r="K290" s="220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  <c r="AA290" s="208"/>
      <c r="AB290" s="208"/>
      <c r="AC290" s="208"/>
      <c r="AD290" s="208"/>
      <c r="AE290" s="208"/>
      <c r="AF290" s="208"/>
      <c r="AG290" s="208"/>
      <c r="AH290" s="208"/>
      <c r="AI290" s="208"/>
      <c r="AJ290" s="208"/>
      <c r="AK290" s="208"/>
      <c r="AL290" s="208"/>
      <c r="AM290" s="208"/>
      <c r="AN290" s="208"/>
      <c r="AO290" s="208"/>
      <c r="AP290" s="208"/>
      <c r="AQ290" s="208"/>
      <c r="AR290" s="208"/>
      <c r="AS290" s="208"/>
      <c r="AT290" s="208"/>
      <c r="AU290" s="208"/>
      <c r="AV290" s="208"/>
      <c r="AW290" s="208"/>
    </row>
    <row r="291" spans="1:49" s="207" customFormat="1" x14ac:dyDescent="0.25">
      <c r="A291" s="47"/>
      <c r="B291" s="47"/>
      <c r="C291" s="47"/>
      <c r="D291" s="208"/>
      <c r="E291" s="220"/>
      <c r="F291" s="220"/>
      <c r="G291" s="220"/>
      <c r="H291" s="220"/>
      <c r="I291" s="220"/>
      <c r="J291" s="220"/>
      <c r="K291" s="220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  <c r="AA291" s="208"/>
      <c r="AB291" s="208"/>
      <c r="AC291" s="208"/>
      <c r="AD291" s="208"/>
      <c r="AE291" s="208"/>
      <c r="AF291" s="208"/>
      <c r="AG291" s="208"/>
      <c r="AH291" s="208"/>
      <c r="AI291" s="208"/>
      <c r="AJ291" s="208"/>
      <c r="AK291" s="208"/>
      <c r="AL291" s="208"/>
      <c r="AM291" s="208"/>
      <c r="AN291" s="208"/>
      <c r="AO291" s="208"/>
      <c r="AP291" s="208"/>
      <c r="AQ291" s="208"/>
      <c r="AR291" s="208"/>
      <c r="AS291" s="208"/>
      <c r="AT291" s="208"/>
      <c r="AU291" s="208"/>
      <c r="AV291" s="208"/>
      <c r="AW291" s="208"/>
    </row>
    <row r="292" spans="1:49" s="207" customFormat="1" x14ac:dyDescent="0.25">
      <c r="A292" s="47"/>
      <c r="B292" s="47"/>
      <c r="C292" s="47"/>
      <c r="D292" s="208"/>
      <c r="E292" s="220"/>
      <c r="F292" s="220"/>
      <c r="G292" s="220"/>
      <c r="H292" s="220"/>
      <c r="I292" s="220"/>
      <c r="J292" s="220"/>
      <c r="K292" s="220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  <c r="AA292" s="208"/>
      <c r="AB292" s="208"/>
      <c r="AC292" s="208"/>
      <c r="AD292" s="208"/>
      <c r="AE292" s="208"/>
      <c r="AF292" s="208"/>
      <c r="AG292" s="208"/>
      <c r="AH292" s="208"/>
      <c r="AI292" s="208"/>
      <c r="AJ292" s="208"/>
      <c r="AK292" s="208"/>
      <c r="AL292" s="208"/>
      <c r="AM292" s="208"/>
      <c r="AN292" s="208"/>
      <c r="AO292" s="208"/>
      <c r="AP292" s="208"/>
      <c r="AQ292" s="208"/>
      <c r="AR292" s="208"/>
      <c r="AS292" s="208"/>
      <c r="AT292" s="208"/>
      <c r="AU292" s="208"/>
      <c r="AV292" s="208"/>
      <c r="AW292" s="208"/>
    </row>
    <row r="293" spans="1:49" s="207" customFormat="1" x14ac:dyDescent="0.25">
      <c r="A293" s="47"/>
      <c r="B293" s="47"/>
      <c r="C293" s="47"/>
      <c r="D293" s="208"/>
      <c r="E293" s="220"/>
      <c r="F293" s="220"/>
      <c r="G293" s="220"/>
      <c r="H293" s="220"/>
      <c r="I293" s="220"/>
      <c r="J293" s="220"/>
      <c r="K293" s="220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  <c r="AA293" s="208"/>
      <c r="AB293" s="208"/>
      <c r="AC293" s="208"/>
      <c r="AD293" s="208"/>
      <c r="AE293" s="208"/>
      <c r="AF293" s="208"/>
      <c r="AG293" s="208"/>
      <c r="AH293" s="208"/>
      <c r="AI293" s="208"/>
      <c r="AJ293" s="208"/>
      <c r="AK293" s="208"/>
      <c r="AL293" s="208"/>
      <c r="AM293" s="208"/>
      <c r="AN293" s="208"/>
      <c r="AO293" s="208"/>
      <c r="AP293" s="208"/>
      <c r="AQ293" s="208"/>
      <c r="AR293" s="208"/>
      <c r="AS293" s="208"/>
      <c r="AT293" s="208"/>
      <c r="AU293" s="208"/>
      <c r="AV293" s="208"/>
      <c r="AW293" s="208"/>
    </row>
    <row r="294" spans="1:49" s="207" customFormat="1" x14ac:dyDescent="0.25">
      <c r="A294" s="47"/>
      <c r="B294" s="47"/>
      <c r="C294" s="47"/>
      <c r="D294" s="208"/>
      <c r="E294" s="220"/>
      <c r="F294" s="220"/>
      <c r="G294" s="220"/>
      <c r="H294" s="220"/>
      <c r="I294" s="220"/>
      <c r="J294" s="220"/>
      <c r="K294" s="220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  <c r="AA294" s="208"/>
      <c r="AB294" s="208"/>
      <c r="AC294" s="208"/>
      <c r="AD294" s="208"/>
      <c r="AE294" s="208"/>
      <c r="AF294" s="208"/>
      <c r="AG294" s="208"/>
      <c r="AH294" s="208"/>
      <c r="AI294" s="208"/>
      <c r="AJ294" s="208"/>
      <c r="AK294" s="208"/>
      <c r="AL294" s="208"/>
      <c r="AM294" s="208"/>
      <c r="AN294" s="208"/>
      <c r="AO294" s="208"/>
      <c r="AP294" s="208"/>
      <c r="AQ294" s="208"/>
      <c r="AR294" s="208"/>
      <c r="AS294" s="208"/>
      <c r="AT294" s="208"/>
      <c r="AU294" s="208"/>
      <c r="AV294" s="208"/>
      <c r="AW294" s="208"/>
    </row>
    <row r="295" spans="1:49" s="207" customFormat="1" x14ac:dyDescent="0.25">
      <c r="A295" s="47"/>
      <c r="B295" s="47"/>
      <c r="C295" s="47"/>
      <c r="D295" s="208"/>
      <c r="E295" s="220"/>
      <c r="F295" s="220"/>
      <c r="G295" s="220"/>
      <c r="H295" s="220"/>
      <c r="I295" s="220"/>
      <c r="J295" s="220"/>
      <c r="K295" s="220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  <c r="AA295" s="208"/>
      <c r="AB295" s="208"/>
      <c r="AC295" s="208"/>
      <c r="AD295" s="208"/>
      <c r="AE295" s="208"/>
      <c r="AF295" s="208"/>
      <c r="AG295" s="208"/>
      <c r="AH295" s="208"/>
      <c r="AI295" s="208"/>
      <c r="AJ295" s="208"/>
      <c r="AK295" s="208"/>
      <c r="AL295" s="208"/>
      <c r="AM295" s="208"/>
      <c r="AN295" s="208"/>
      <c r="AO295" s="208"/>
      <c r="AP295" s="208"/>
      <c r="AQ295" s="208"/>
      <c r="AR295" s="208"/>
      <c r="AS295" s="208"/>
      <c r="AT295" s="208"/>
      <c r="AU295" s="208"/>
      <c r="AV295" s="208"/>
      <c r="AW295" s="208"/>
    </row>
    <row r="296" spans="1:49" s="207" customFormat="1" x14ac:dyDescent="0.25">
      <c r="A296" s="47"/>
      <c r="B296" s="47"/>
      <c r="C296" s="47"/>
      <c r="D296" s="208"/>
      <c r="E296" s="220"/>
      <c r="F296" s="220"/>
      <c r="G296" s="220"/>
      <c r="H296" s="220"/>
      <c r="I296" s="220"/>
      <c r="J296" s="220"/>
      <c r="K296" s="220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  <c r="AA296" s="208"/>
      <c r="AB296" s="208"/>
      <c r="AC296" s="208"/>
      <c r="AD296" s="208"/>
      <c r="AE296" s="208"/>
      <c r="AF296" s="208"/>
      <c r="AG296" s="208"/>
      <c r="AH296" s="208"/>
      <c r="AI296" s="208"/>
      <c r="AJ296" s="208"/>
      <c r="AK296" s="208"/>
      <c r="AL296" s="208"/>
      <c r="AM296" s="208"/>
      <c r="AN296" s="208"/>
      <c r="AO296" s="208"/>
      <c r="AP296" s="208"/>
      <c r="AQ296" s="208"/>
      <c r="AR296" s="208"/>
      <c r="AS296" s="208"/>
      <c r="AT296" s="208"/>
      <c r="AU296" s="208"/>
      <c r="AV296" s="208"/>
      <c r="AW296" s="208"/>
    </row>
    <row r="297" spans="1:49" s="207" customFormat="1" x14ac:dyDescent="0.25">
      <c r="A297" s="47"/>
      <c r="B297" s="47"/>
      <c r="C297" s="47"/>
      <c r="D297" s="208"/>
      <c r="E297" s="220"/>
      <c r="F297" s="220"/>
      <c r="G297" s="220"/>
      <c r="H297" s="220"/>
      <c r="I297" s="220"/>
      <c r="J297" s="220"/>
      <c r="K297" s="220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  <c r="AA297" s="208"/>
      <c r="AB297" s="208"/>
      <c r="AC297" s="208"/>
      <c r="AD297" s="208"/>
      <c r="AE297" s="208"/>
      <c r="AF297" s="208"/>
      <c r="AG297" s="208"/>
      <c r="AH297" s="208"/>
      <c r="AI297" s="208"/>
      <c r="AJ297" s="208"/>
      <c r="AK297" s="208"/>
      <c r="AL297" s="208"/>
      <c r="AM297" s="208"/>
      <c r="AN297" s="208"/>
      <c r="AO297" s="208"/>
      <c r="AP297" s="208"/>
      <c r="AQ297" s="208"/>
      <c r="AR297" s="208"/>
      <c r="AS297" s="208"/>
      <c r="AT297" s="208"/>
      <c r="AU297" s="208"/>
      <c r="AV297" s="208"/>
      <c r="AW297" s="208"/>
    </row>
    <row r="298" spans="1:49" s="207" customFormat="1" x14ac:dyDescent="0.25">
      <c r="A298" s="47"/>
      <c r="B298" s="47"/>
      <c r="C298" s="47"/>
      <c r="D298" s="208"/>
      <c r="E298" s="220"/>
      <c r="F298" s="220"/>
      <c r="G298" s="220"/>
      <c r="H298" s="220"/>
      <c r="I298" s="220"/>
      <c r="J298" s="220"/>
      <c r="K298" s="220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  <c r="AA298" s="208"/>
      <c r="AB298" s="208"/>
      <c r="AC298" s="208"/>
      <c r="AD298" s="208"/>
      <c r="AE298" s="208"/>
      <c r="AF298" s="208"/>
      <c r="AG298" s="208"/>
      <c r="AH298" s="208"/>
      <c r="AI298" s="208"/>
      <c r="AJ298" s="208"/>
      <c r="AK298" s="208"/>
      <c r="AL298" s="208"/>
      <c r="AM298" s="208"/>
      <c r="AN298" s="208"/>
      <c r="AO298" s="208"/>
      <c r="AP298" s="208"/>
      <c r="AQ298" s="208"/>
      <c r="AR298" s="208"/>
      <c r="AS298" s="208"/>
      <c r="AT298" s="208"/>
      <c r="AU298" s="208"/>
      <c r="AV298" s="208"/>
      <c r="AW298" s="208"/>
    </row>
    <row r="299" spans="1:49" s="207" customFormat="1" x14ac:dyDescent="0.25">
      <c r="A299" s="47"/>
      <c r="B299" s="47"/>
      <c r="C299" s="47"/>
      <c r="D299" s="208"/>
      <c r="E299" s="220"/>
      <c r="F299" s="220"/>
      <c r="G299" s="220"/>
      <c r="H299" s="220"/>
      <c r="I299" s="220"/>
      <c r="J299" s="220"/>
      <c r="K299" s="220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  <c r="AA299" s="208"/>
      <c r="AB299" s="208"/>
      <c r="AC299" s="208"/>
      <c r="AD299" s="208"/>
      <c r="AE299" s="208"/>
      <c r="AF299" s="208"/>
      <c r="AG299" s="208"/>
      <c r="AH299" s="208"/>
      <c r="AI299" s="208"/>
      <c r="AJ299" s="208"/>
      <c r="AK299" s="208"/>
      <c r="AL299" s="208"/>
      <c r="AM299" s="208"/>
      <c r="AN299" s="208"/>
      <c r="AO299" s="208"/>
      <c r="AP299" s="208"/>
      <c r="AQ299" s="208"/>
      <c r="AR299" s="208"/>
      <c r="AS299" s="208"/>
      <c r="AT299" s="208"/>
      <c r="AU299" s="208"/>
      <c r="AV299" s="208"/>
      <c r="AW299" s="208"/>
    </row>
    <row r="300" spans="1:49" s="207" customFormat="1" x14ac:dyDescent="0.25">
      <c r="A300" s="47"/>
      <c r="B300" s="47"/>
      <c r="C300" s="47"/>
      <c r="D300" s="208"/>
      <c r="E300" s="220"/>
      <c r="F300" s="220"/>
      <c r="G300" s="220"/>
      <c r="H300" s="220"/>
      <c r="I300" s="220"/>
      <c r="J300" s="220"/>
      <c r="K300" s="220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  <c r="AA300" s="208"/>
      <c r="AB300" s="208"/>
      <c r="AC300" s="208"/>
      <c r="AD300" s="208"/>
      <c r="AE300" s="208"/>
      <c r="AF300" s="208"/>
      <c r="AG300" s="208"/>
      <c r="AH300" s="208"/>
      <c r="AI300" s="208"/>
      <c r="AJ300" s="208"/>
      <c r="AK300" s="208"/>
      <c r="AL300" s="208"/>
      <c r="AM300" s="208"/>
      <c r="AN300" s="208"/>
      <c r="AO300" s="208"/>
      <c r="AP300" s="208"/>
      <c r="AQ300" s="208"/>
      <c r="AR300" s="208"/>
      <c r="AS300" s="208"/>
      <c r="AT300" s="208"/>
      <c r="AU300" s="208"/>
      <c r="AV300" s="208"/>
      <c r="AW300" s="208"/>
    </row>
    <row r="301" spans="1:49" s="207" customFormat="1" x14ac:dyDescent="0.25">
      <c r="A301" s="47"/>
      <c r="B301" s="47"/>
      <c r="C301" s="47"/>
      <c r="D301" s="208"/>
      <c r="E301" s="220"/>
      <c r="F301" s="220"/>
      <c r="G301" s="220"/>
      <c r="H301" s="220"/>
      <c r="I301" s="220"/>
      <c r="J301" s="220"/>
      <c r="K301" s="220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  <c r="AA301" s="208"/>
      <c r="AB301" s="208"/>
      <c r="AC301" s="208"/>
      <c r="AD301" s="208"/>
      <c r="AE301" s="208"/>
      <c r="AF301" s="208"/>
      <c r="AG301" s="208"/>
      <c r="AH301" s="208"/>
      <c r="AI301" s="208"/>
      <c r="AJ301" s="208"/>
      <c r="AK301" s="208"/>
      <c r="AL301" s="208"/>
      <c r="AM301" s="208"/>
      <c r="AN301" s="208"/>
      <c r="AO301" s="208"/>
      <c r="AP301" s="208"/>
      <c r="AQ301" s="208"/>
      <c r="AR301" s="208"/>
      <c r="AS301" s="208"/>
      <c r="AT301" s="208"/>
      <c r="AU301" s="208"/>
      <c r="AV301" s="208"/>
      <c r="AW301" s="208"/>
    </row>
    <row r="302" spans="1:49" s="207" customFormat="1" x14ac:dyDescent="0.25">
      <c r="A302" s="47"/>
      <c r="B302" s="47"/>
      <c r="C302" s="47"/>
      <c r="D302" s="208"/>
      <c r="E302" s="220"/>
      <c r="F302" s="220"/>
      <c r="G302" s="220"/>
      <c r="H302" s="220"/>
      <c r="I302" s="220"/>
      <c r="J302" s="220"/>
      <c r="K302" s="220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  <c r="AA302" s="208"/>
      <c r="AB302" s="208"/>
      <c r="AC302" s="208"/>
      <c r="AD302" s="208"/>
      <c r="AE302" s="208"/>
      <c r="AF302" s="208"/>
      <c r="AG302" s="208"/>
      <c r="AH302" s="208"/>
      <c r="AI302" s="208"/>
      <c r="AJ302" s="208"/>
      <c r="AK302" s="208"/>
      <c r="AL302" s="208"/>
      <c r="AM302" s="208"/>
      <c r="AN302" s="208"/>
      <c r="AO302" s="208"/>
      <c r="AP302" s="208"/>
      <c r="AQ302" s="208"/>
      <c r="AR302" s="208"/>
      <c r="AS302" s="208"/>
      <c r="AT302" s="208"/>
      <c r="AU302" s="208"/>
      <c r="AV302" s="208"/>
      <c r="AW302" s="208"/>
    </row>
    <row r="303" spans="1:49" s="207" customFormat="1" x14ac:dyDescent="0.25">
      <c r="A303" s="47"/>
      <c r="B303" s="47"/>
      <c r="C303" s="47"/>
      <c r="D303" s="208"/>
      <c r="E303" s="220"/>
      <c r="F303" s="220"/>
      <c r="G303" s="220"/>
      <c r="H303" s="220"/>
      <c r="I303" s="220"/>
      <c r="J303" s="220"/>
      <c r="K303" s="220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  <c r="AA303" s="208"/>
      <c r="AB303" s="208"/>
      <c r="AC303" s="208"/>
      <c r="AD303" s="208"/>
      <c r="AE303" s="208"/>
      <c r="AF303" s="208"/>
      <c r="AG303" s="208"/>
      <c r="AH303" s="208"/>
      <c r="AI303" s="208"/>
      <c r="AJ303" s="208"/>
      <c r="AK303" s="208"/>
      <c r="AL303" s="208"/>
      <c r="AM303" s="208"/>
      <c r="AN303" s="208"/>
      <c r="AO303" s="208"/>
      <c r="AP303" s="208"/>
      <c r="AQ303" s="208"/>
      <c r="AR303" s="208"/>
      <c r="AS303" s="208"/>
      <c r="AT303" s="208"/>
      <c r="AU303" s="208"/>
      <c r="AV303" s="208"/>
      <c r="AW303" s="208"/>
    </row>
    <row r="304" spans="1:49" s="207" customFormat="1" x14ac:dyDescent="0.25">
      <c r="A304" s="47"/>
      <c r="B304" s="47"/>
      <c r="C304" s="47"/>
      <c r="D304" s="208"/>
      <c r="E304" s="220"/>
      <c r="F304" s="220"/>
      <c r="G304" s="220"/>
      <c r="H304" s="220"/>
      <c r="I304" s="220"/>
      <c r="J304" s="220"/>
      <c r="K304" s="220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  <c r="AA304" s="208"/>
      <c r="AB304" s="208"/>
      <c r="AC304" s="208"/>
      <c r="AD304" s="208"/>
      <c r="AE304" s="208"/>
      <c r="AF304" s="208"/>
      <c r="AG304" s="208"/>
      <c r="AH304" s="208"/>
      <c r="AI304" s="208"/>
      <c r="AJ304" s="208"/>
      <c r="AK304" s="208"/>
      <c r="AL304" s="208"/>
      <c r="AM304" s="208"/>
      <c r="AN304" s="208"/>
      <c r="AO304" s="208"/>
      <c r="AP304" s="208"/>
      <c r="AQ304" s="208"/>
      <c r="AR304" s="208"/>
      <c r="AS304" s="208"/>
      <c r="AT304" s="208"/>
      <c r="AU304" s="208"/>
      <c r="AV304" s="208"/>
      <c r="AW304" s="208"/>
    </row>
    <row r="305" spans="1:49" s="207" customFormat="1" x14ac:dyDescent="0.25">
      <c r="A305" s="47"/>
      <c r="B305" s="47"/>
      <c r="C305" s="47"/>
      <c r="D305" s="208"/>
      <c r="E305" s="220"/>
      <c r="F305" s="220"/>
      <c r="G305" s="220"/>
      <c r="H305" s="220"/>
      <c r="I305" s="220"/>
      <c r="J305" s="220"/>
      <c r="K305" s="220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  <c r="AA305" s="208"/>
      <c r="AB305" s="208"/>
      <c r="AC305" s="208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</row>
    <row r="306" spans="1:49" s="207" customFormat="1" x14ac:dyDescent="0.25">
      <c r="A306" s="47"/>
      <c r="B306" s="47"/>
      <c r="C306" s="47"/>
      <c r="D306" s="208"/>
      <c r="E306" s="220"/>
      <c r="F306" s="220"/>
      <c r="G306" s="220"/>
      <c r="H306" s="220"/>
      <c r="I306" s="220"/>
      <c r="J306" s="220"/>
      <c r="K306" s="220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  <c r="AA306" s="208"/>
      <c r="AB306" s="208"/>
      <c r="AC306" s="208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</row>
    <row r="307" spans="1:49" s="207" customFormat="1" x14ac:dyDescent="0.25">
      <c r="A307" s="47"/>
      <c r="B307" s="47"/>
      <c r="C307" s="47"/>
      <c r="D307" s="208"/>
      <c r="E307" s="220"/>
      <c r="F307" s="220"/>
      <c r="G307" s="220"/>
      <c r="H307" s="220"/>
      <c r="I307" s="220"/>
      <c r="J307" s="220"/>
      <c r="K307" s="220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  <c r="AA307" s="208"/>
      <c r="AB307" s="208"/>
      <c r="AC307" s="208"/>
      <c r="AD307" s="208"/>
      <c r="AE307" s="208"/>
      <c r="AF307" s="208"/>
      <c r="AG307" s="208"/>
      <c r="AH307" s="208"/>
      <c r="AI307" s="208"/>
      <c r="AJ307" s="208"/>
      <c r="AK307" s="208"/>
      <c r="AL307" s="208"/>
      <c r="AM307" s="208"/>
      <c r="AN307" s="208"/>
      <c r="AO307" s="208"/>
      <c r="AP307" s="208"/>
      <c r="AQ307" s="208"/>
      <c r="AR307" s="208"/>
      <c r="AS307" s="208"/>
      <c r="AT307" s="208"/>
      <c r="AU307" s="208"/>
      <c r="AV307" s="208"/>
      <c r="AW307" s="208"/>
    </row>
    <row r="308" spans="1:49" s="207" customFormat="1" x14ac:dyDescent="0.25">
      <c r="A308" s="47"/>
      <c r="B308" s="47"/>
      <c r="C308" s="47"/>
      <c r="D308" s="208"/>
      <c r="E308" s="220"/>
      <c r="F308" s="220"/>
      <c r="G308" s="220"/>
      <c r="H308" s="220"/>
      <c r="I308" s="220"/>
      <c r="J308" s="220"/>
      <c r="K308" s="220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  <c r="AA308" s="208"/>
      <c r="AB308" s="208"/>
      <c r="AC308" s="208"/>
      <c r="AD308" s="208"/>
      <c r="AE308" s="208"/>
      <c r="AF308" s="208"/>
      <c r="AG308" s="208"/>
      <c r="AH308" s="208"/>
      <c r="AI308" s="208"/>
      <c r="AJ308" s="208"/>
      <c r="AK308" s="208"/>
      <c r="AL308" s="208"/>
      <c r="AM308" s="208"/>
      <c r="AN308" s="208"/>
      <c r="AO308" s="208"/>
      <c r="AP308" s="208"/>
      <c r="AQ308" s="208"/>
      <c r="AR308" s="208"/>
      <c r="AS308" s="208"/>
      <c r="AT308" s="208"/>
      <c r="AU308" s="208"/>
      <c r="AV308" s="208"/>
      <c r="AW308" s="208"/>
    </row>
    <row r="309" spans="1:49" s="207" customFormat="1" x14ac:dyDescent="0.25">
      <c r="A309" s="47"/>
      <c r="B309" s="47"/>
      <c r="C309" s="47"/>
      <c r="D309" s="208"/>
      <c r="E309" s="220"/>
      <c r="F309" s="220"/>
      <c r="G309" s="220"/>
      <c r="H309" s="220"/>
      <c r="I309" s="220"/>
      <c r="J309" s="220"/>
      <c r="K309" s="220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  <c r="AA309" s="208"/>
      <c r="AB309" s="208"/>
      <c r="AC309" s="208"/>
      <c r="AD309" s="208"/>
      <c r="AE309" s="208"/>
      <c r="AF309" s="208"/>
      <c r="AG309" s="208"/>
      <c r="AH309" s="208"/>
      <c r="AI309" s="208"/>
      <c r="AJ309" s="208"/>
      <c r="AK309" s="208"/>
      <c r="AL309" s="208"/>
      <c r="AM309" s="208"/>
      <c r="AN309" s="208"/>
      <c r="AO309" s="208"/>
      <c r="AP309" s="208"/>
      <c r="AQ309" s="208"/>
      <c r="AR309" s="208"/>
      <c r="AS309" s="208"/>
      <c r="AT309" s="208"/>
      <c r="AU309" s="208"/>
      <c r="AV309" s="208"/>
      <c r="AW309" s="208"/>
    </row>
    <row r="310" spans="1:49" s="207" customFormat="1" x14ac:dyDescent="0.25">
      <c r="A310" s="47"/>
      <c r="B310" s="47"/>
      <c r="C310" s="47"/>
      <c r="D310" s="208"/>
      <c r="E310" s="220"/>
      <c r="F310" s="220"/>
      <c r="G310" s="220"/>
      <c r="H310" s="220"/>
      <c r="I310" s="220"/>
      <c r="J310" s="220"/>
      <c r="K310" s="220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  <c r="AA310" s="208"/>
      <c r="AB310" s="208"/>
      <c r="AC310" s="208"/>
      <c r="AD310" s="208"/>
      <c r="AE310" s="208"/>
      <c r="AF310" s="208"/>
      <c r="AG310" s="208"/>
      <c r="AH310" s="208"/>
      <c r="AI310" s="208"/>
      <c r="AJ310" s="208"/>
      <c r="AK310" s="208"/>
      <c r="AL310" s="208"/>
      <c r="AM310" s="208"/>
      <c r="AN310" s="208"/>
      <c r="AO310" s="208"/>
      <c r="AP310" s="208"/>
      <c r="AQ310" s="208"/>
      <c r="AR310" s="208"/>
      <c r="AS310" s="208"/>
      <c r="AT310" s="208"/>
      <c r="AU310" s="208"/>
      <c r="AV310" s="208"/>
      <c r="AW310" s="208"/>
    </row>
    <row r="311" spans="1:49" s="207" customFormat="1" x14ac:dyDescent="0.25">
      <c r="A311" s="47"/>
      <c r="B311" s="47"/>
      <c r="C311" s="47"/>
      <c r="D311" s="208"/>
      <c r="E311" s="220"/>
      <c r="F311" s="220"/>
      <c r="G311" s="220"/>
      <c r="H311" s="220"/>
      <c r="I311" s="220"/>
      <c r="J311" s="220"/>
      <c r="K311" s="220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  <c r="AA311" s="208"/>
      <c r="AB311" s="208"/>
      <c r="AC311" s="208"/>
      <c r="AD311" s="208"/>
      <c r="AE311" s="208"/>
      <c r="AF311" s="208"/>
      <c r="AG311" s="208"/>
      <c r="AH311" s="208"/>
      <c r="AI311" s="208"/>
      <c r="AJ311" s="208"/>
      <c r="AK311" s="208"/>
      <c r="AL311" s="208"/>
      <c r="AM311" s="208"/>
      <c r="AN311" s="208"/>
      <c r="AO311" s="208"/>
      <c r="AP311" s="208"/>
      <c r="AQ311" s="208"/>
      <c r="AR311" s="208"/>
      <c r="AS311" s="208"/>
      <c r="AT311" s="208"/>
      <c r="AU311" s="208"/>
      <c r="AV311" s="208"/>
      <c r="AW311" s="208"/>
    </row>
    <row r="312" spans="1:49" s="207" customFormat="1" x14ac:dyDescent="0.25">
      <c r="A312" s="47"/>
      <c r="B312" s="47"/>
      <c r="C312" s="47"/>
      <c r="D312" s="208"/>
      <c r="E312" s="220"/>
      <c r="F312" s="220"/>
      <c r="G312" s="220"/>
      <c r="H312" s="220"/>
      <c r="I312" s="220"/>
      <c r="J312" s="220"/>
      <c r="K312" s="220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  <c r="AA312" s="208"/>
      <c r="AB312" s="208"/>
      <c r="AC312" s="208"/>
      <c r="AD312" s="208"/>
      <c r="AE312" s="208"/>
      <c r="AF312" s="208"/>
      <c r="AG312" s="208"/>
      <c r="AH312" s="208"/>
      <c r="AI312" s="208"/>
      <c r="AJ312" s="208"/>
      <c r="AK312" s="208"/>
      <c r="AL312" s="208"/>
      <c r="AM312" s="208"/>
      <c r="AN312" s="208"/>
      <c r="AO312" s="208"/>
      <c r="AP312" s="208"/>
      <c r="AQ312" s="208"/>
      <c r="AR312" s="208"/>
      <c r="AS312" s="208"/>
      <c r="AT312" s="208"/>
      <c r="AU312" s="208"/>
      <c r="AV312" s="208"/>
      <c r="AW312" s="208"/>
    </row>
    <row r="313" spans="1:49" s="207" customFormat="1" x14ac:dyDescent="0.25">
      <c r="A313" s="47"/>
      <c r="B313" s="47"/>
      <c r="C313" s="47"/>
      <c r="D313" s="208"/>
      <c r="E313" s="220"/>
      <c r="F313" s="220"/>
      <c r="G313" s="220"/>
      <c r="H313" s="220"/>
      <c r="I313" s="220"/>
      <c r="J313" s="220"/>
      <c r="K313" s="220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  <c r="AA313" s="208"/>
      <c r="AB313" s="208"/>
      <c r="AC313" s="208"/>
      <c r="AD313" s="208"/>
      <c r="AE313" s="208"/>
      <c r="AF313" s="208"/>
      <c r="AG313" s="208"/>
      <c r="AH313" s="208"/>
      <c r="AI313" s="208"/>
      <c r="AJ313" s="208"/>
      <c r="AK313" s="208"/>
      <c r="AL313" s="208"/>
      <c r="AM313" s="208"/>
      <c r="AN313" s="208"/>
      <c r="AO313" s="208"/>
      <c r="AP313" s="208"/>
      <c r="AQ313" s="208"/>
      <c r="AR313" s="208"/>
      <c r="AS313" s="208"/>
      <c r="AT313" s="208"/>
      <c r="AU313" s="208"/>
      <c r="AV313" s="208"/>
      <c r="AW313" s="208"/>
    </row>
    <row r="314" spans="1:49" s="207" customFormat="1" x14ac:dyDescent="0.25">
      <c r="A314" s="47"/>
      <c r="B314" s="47"/>
      <c r="C314" s="47"/>
      <c r="D314" s="208"/>
      <c r="E314" s="220"/>
      <c r="F314" s="220"/>
      <c r="G314" s="220"/>
      <c r="H314" s="220"/>
      <c r="I314" s="220"/>
      <c r="J314" s="220"/>
      <c r="K314" s="220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  <c r="AA314" s="208"/>
      <c r="AB314" s="208"/>
      <c r="AC314" s="208"/>
      <c r="AD314" s="208"/>
      <c r="AE314" s="208"/>
      <c r="AF314" s="208"/>
      <c r="AG314" s="208"/>
      <c r="AH314" s="208"/>
      <c r="AI314" s="208"/>
      <c r="AJ314" s="208"/>
      <c r="AK314" s="208"/>
      <c r="AL314" s="208"/>
      <c r="AM314" s="208"/>
      <c r="AN314" s="208"/>
      <c r="AO314" s="208"/>
      <c r="AP314" s="208"/>
      <c r="AQ314" s="208"/>
      <c r="AR314" s="208"/>
      <c r="AS314" s="208"/>
      <c r="AT314" s="208"/>
      <c r="AU314" s="208"/>
      <c r="AV314" s="208"/>
      <c r="AW314" s="208"/>
    </row>
    <row r="315" spans="1:49" s="207" customFormat="1" x14ac:dyDescent="0.25">
      <c r="A315" s="47"/>
      <c r="B315" s="47"/>
      <c r="C315" s="47"/>
      <c r="D315" s="208"/>
      <c r="E315" s="220"/>
      <c r="F315" s="220"/>
      <c r="G315" s="220"/>
      <c r="H315" s="220"/>
      <c r="I315" s="220"/>
      <c r="J315" s="220"/>
      <c r="K315" s="220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  <c r="AA315" s="208"/>
      <c r="AB315" s="208"/>
      <c r="AC315" s="208"/>
      <c r="AD315" s="208"/>
      <c r="AE315" s="208"/>
      <c r="AF315" s="208"/>
      <c r="AG315" s="208"/>
      <c r="AH315" s="208"/>
      <c r="AI315" s="208"/>
      <c r="AJ315" s="208"/>
      <c r="AK315" s="208"/>
      <c r="AL315" s="208"/>
      <c r="AM315" s="208"/>
      <c r="AN315" s="208"/>
      <c r="AO315" s="208"/>
      <c r="AP315" s="208"/>
      <c r="AQ315" s="208"/>
      <c r="AR315" s="208"/>
      <c r="AS315" s="208"/>
      <c r="AT315" s="208"/>
      <c r="AU315" s="208"/>
      <c r="AV315" s="208"/>
      <c r="AW315" s="208"/>
    </row>
    <row r="316" spans="1:49" s="207" customFormat="1" x14ac:dyDescent="0.25">
      <c r="A316" s="47"/>
      <c r="B316" s="47"/>
      <c r="C316" s="47"/>
      <c r="D316" s="208"/>
      <c r="E316" s="220"/>
      <c r="F316" s="220"/>
      <c r="G316" s="220"/>
      <c r="H316" s="220"/>
      <c r="I316" s="220"/>
      <c r="J316" s="220"/>
      <c r="K316" s="220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  <c r="AA316" s="208"/>
      <c r="AB316" s="208"/>
      <c r="AC316" s="208"/>
      <c r="AD316" s="208"/>
      <c r="AE316" s="208"/>
      <c r="AF316" s="208"/>
      <c r="AG316" s="208"/>
      <c r="AH316" s="208"/>
      <c r="AI316" s="208"/>
      <c r="AJ316" s="208"/>
      <c r="AK316" s="208"/>
      <c r="AL316" s="208"/>
      <c r="AM316" s="208"/>
      <c r="AN316" s="208"/>
      <c r="AO316" s="208"/>
      <c r="AP316" s="208"/>
      <c r="AQ316" s="208"/>
      <c r="AR316" s="208"/>
      <c r="AS316" s="208"/>
      <c r="AT316" s="208"/>
      <c r="AU316" s="208"/>
      <c r="AV316" s="208"/>
      <c r="AW316" s="208"/>
    </row>
    <row r="317" spans="1:49" s="207" customFormat="1" x14ac:dyDescent="0.25">
      <c r="A317" s="47"/>
      <c r="B317" s="47"/>
      <c r="C317" s="47"/>
      <c r="D317" s="208"/>
      <c r="E317" s="220"/>
      <c r="F317" s="220"/>
      <c r="G317" s="220"/>
      <c r="H317" s="220"/>
      <c r="I317" s="220"/>
      <c r="J317" s="220"/>
      <c r="K317" s="220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  <c r="AA317" s="208"/>
      <c r="AB317" s="208"/>
      <c r="AC317" s="208"/>
      <c r="AD317" s="208"/>
      <c r="AE317" s="208"/>
      <c r="AF317" s="208"/>
      <c r="AG317" s="208"/>
      <c r="AH317" s="208"/>
      <c r="AI317" s="208"/>
      <c r="AJ317" s="208"/>
      <c r="AK317" s="208"/>
      <c r="AL317" s="208"/>
      <c r="AM317" s="208"/>
      <c r="AN317" s="208"/>
      <c r="AO317" s="208"/>
      <c r="AP317" s="208"/>
      <c r="AQ317" s="208"/>
      <c r="AR317" s="208"/>
      <c r="AS317" s="208"/>
      <c r="AT317" s="208"/>
      <c r="AU317" s="208"/>
      <c r="AV317" s="208"/>
      <c r="AW317" s="208"/>
    </row>
    <row r="318" spans="1:49" s="207" customFormat="1" x14ac:dyDescent="0.25">
      <c r="A318" s="47"/>
      <c r="B318" s="47"/>
      <c r="C318" s="47"/>
      <c r="D318" s="208"/>
      <c r="E318" s="220"/>
      <c r="F318" s="220"/>
      <c r="G318" s="220"/>
      <c r="H318" s="220"/>
      <c r="I318" s="220"/>
      <c r="J318" s="220"/>
      <c r="K318" s="220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  <c r="AA318" s="208"/>
      <c r="AB318" s="208"/>
      <c r="AC318" s="208"/>
      <c r="AD318" s="208"/>
      <c r="AE318" s="208"/>
      <c r="AF318" s="208"/>
      <c r="AG318" s="208"/>
      <c r="AH318" s="208"/>
      <c r="AI318" s="208"/>
      <c r="AJ318" s="208"/>
      <c r="AK318" s="208"/>
      <c r="AL318" s="208"/>
      <c r="AM318" s="208"/>
      <c r="AN318" s="208"/>
      <c r="AO318" s="208"/>
      <c r="AP318" s="208"/>
      <c r="AQ318" s="208"/>
      <c r="AR318" s="208"/>
      <c r="AS318" s="208"/>
      <c r="AT318" s="208"/>
      <c r="AU318" s="208"/>
      <c r="AV318" s="208"/>
      <c r="AW318" s="208"/>
    </row>
    <row r="319" spans="1:49" s="207" customFormat="1" x14ac:dyDescent="0.25">
      <c r="A319" s="47"/>
      <c r="B319" s="47"/>
      <c r="C319" s="47"/>
      <c r="D319" s="208"/>
      <c r="E319" s="220"/>
      <c r="F319" s="220"/>
      <c r="G319" s="220"/>
      <c r="H319" s="220"/>
      <c r="I319" s="220"/>
      <c r="J319" s="220"/>
      <c r="K319" s="220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  <c r="AA319" s="208"/>
      <c r="AB319" s="208"/>
      <c r="AC319" s="208"/>
      <c r="AD319" s="208"/>
      <c r="AE319" s="208"/>
      <c r="AF319" s="208"/>
      <c r="AG319" s="208"/>
      <c r="AH319" s="208"/>
      <c r="AI319" s="208"/>
      <c r="AJ319" s="208"/>
      <c r="AK319" s="208"/>
      <c r="AL319" s="208"/>
      <c r="AM319" s="208"/>
      <c r="AN319" s="208"/>
      <c r="AO319" s="208"/>
      <c r="AP319" s="208"/>
      <c r="AQ319" s="208"/>
      <c r="AR319" s="208"/>
      <c r="AS319" s="208"/>
      <c r="AT319" s="208"/>
      <c r="AU319" s="208"/>
      <c r="AV319" s="208"/>
      <c r="AW319" s="208"/>
    </row>
    <row r="320" spans="1:49" s="207" customFormat="1" x14ac:dyDescent="0.25">
      <c r="A320" s="47"/>
      <c r="B320" s="47"/>
      <c r="C320" s="47"/>
      <c r="D320" s="208"/>
      <c r="E320" s="220"/>
      <c r="F320" s="220"/>
      <c r="G320" s="220"/>
      <c r="H320" s="220"/>
      <c r="I320" s="220"/>
      <c r="J320" s="220"/>
      <c r="K320" s="220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  <c r="AA320" s="208"/>
      <c r="AB320" s="208"/>
      <c r="AC320" s="208"/>
      <c r="AD320" s="208"/>
      <c r="AE320" s="208"/>
      <c r="AF320" s="208"/>
      <c r="AG320" s="208"/>
      <c r="AH320" s="208"/>
      <c r="AI320" s="208"/>
      <c r="AJ320" s="208"/>
      <c r="AK320" s="208"/>
      <c r="AL320" s="208"/>
      <c r="AM320" s="208"/>
      <c r="AN320" s="208"/>
      <c r="AO320" s="208"/>
      <c r="AP320" s="208"/>
      <c r="AQ320" s="208"/>
      <c r="AR320" s="208"/>
      <c r="AS320" s="208"/>
      <c r="AT320" s="208"/>
      <c r="AU320" s="208"/>
      <c r="AV320" s="208"/>
      <c r="AW320" s="208"/>
    </row>
    <row r="321" spans="1:49" s="207" customFormat="1" x14ac:dyDescent="0.25">
      <c r="A321" s="47"/>
      <c r="B321" s="47"/>
      <c r="C321" s="47"/>
      <c r="D321" s="208"/>
      <c r="E321" s="220"/>
      <c r="F321" s="220"/>
      <c r="G321" s="220"/>
      <c r="H321" s="220"/>
      <c r="I321" s="220"/>
      <c r="J321" s="220"/>
      <c r="K321" s="220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  <c r="AA321" s="208"/>
      <c r="AB321" s="208"/>
      <c r="AC321" s="208"/>
      <c r="AD321" s="208"/>
      <c r="AE321" s="208"/>
      <c r="AF321" s="208"/>
      <c r="AG321" s="208"/>
      <c r="AH321" s="208"/>
      <c r="AI321" s="208"/>
      <c r="AJ321" s="208"/>
      <c r="AK321" s="208"/>
      <c r="AL321" s="208"/>
      <c r="AM321" s="208"/>
      <c r="AN321" s="208"/>
      <c r="AO321" s="208"/>
      <c r="AP321" s="208"/>
      <c r="AQ321" s="208"/>
      <c r="AR321" s="208"/>
      <c r="AS321" s="208"/>
      <c r="AT321" s="208"/>
      <c r="AU321" s="208"/>
      <c r="AV321" s="208"/>
      <c r="AW321" s="208"/>
    </row>
    <row r="322" spans="1:49" s="207" customFormat="1" x14ac:dyDescent="0.25">
      <c r="A322" s="47"/>
      <c r="B322" s="47"/>
      <c r="C322" s="47"/>
      <c r="D322" s="208"/>
      <c r="E322" s="220"/>
      <c r="F322" s="220"/>
      <c r="G322" s="220"/>
      <c r="H322" s="220"/>
      <c r="I322" s="220"/>
      <c r="J322" s="220"/>
      <c r="K322" s="220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  <c r="AA322" s="208"/>
      <c r="AB322" s="208"/>
      <c r="AC322" s="208"/>
      <c r="AD322" s="208"/>
      <c r="AE322" s="208"/>
      <c r="AF322" s="208"/>
      <c r="AG322" s="208"/>
      <c r="AH322" s="208"/>
      <c r="AI322" s="208"/>
      <c r="AJ322" s="208"/>
      <c r="AK322" s="208"/>
      <c r="AL322" s="208"/>
      <c r="AM322" s="208"/>
      <c r="AN322" s="208"/>
      <c r="AO322" s="208"/>
      <c r="AP322" s="208"/>
      <c r="AQ322" s="208"/>
      <c r="AR322" s="208"/>
      <c r="AS322" s="208"/>
      <c r="AT322" s="208"/>
      <c r="AU322" s="208"/>
      <c r="AV322" s="208"/>
      <c r="AW322" s="208"/>
    </row>
    <row r="323" spans="1:49" s="207" customFormat="1" x14ac:dyDescent="0.25">
      <c r="A323" s="47"/>
      <c r="B323" s="47"/>
      <c r="C323" s="47"/>
      <c r="D323" s="208"/>
      <c r="E323" s="220"/>
      <c r="F323" s="220"/>
      <c r="G323" s="220"/>
      <c r="H323" s="220"/>
      <c r="I323" s="220"/>
      <c r="J323" s="220"/>
      <c r="K323" s="220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  <c r="AA323" s="208"/>
      <c r="AB323" s="208"/>
      <c r="AC323" s="208"/>
      <c r="AD323" s="208"/>
      <c r="AE323" s="208"/>
      <c r="AF323" s="208"/>
      <c r="AG323" s="208"/>
      <c r="AH323" s="208"/>
      <c r="AI323" s="208"/>
      <c r="AJ323" s="208"/>
      <c r="AK323" s="208"/>
      <c r="AL323" s="208"/>
      <c r="AM323" s="208"/>
      <c r="AN323" s="208"/>
      <c r="AO323" s="208"/>
      <c r="AP323" s="208"/>
      <c r="AQ323" s="208"/>
      <c r="AR323" s="208"/>
      <c r="AS323" s="208"/>
      <c r="AT323" s="208"/>
      <c r="AU323" s="208"/>
      <c r="AV323" s="208"/>
      <c r="AW323" s="208"/>
    </row>
    <row r="324" spans="1:49" s="207" customFormat="1" x14ac:dyDescent="0.25">
      <c r="A324" s="47"/>
      <c r="B324" s="47"/>
      <c r="C324" s="47"/>
      <c r="D324" s="208"/>
      <c r="E324" s="220"/>
      <c r="F324" s="220"/>
      <c r="G324" s="220"/>
      <c r="H324" s="220"/>
      <c r="I324" s="220"/>
      <c r="J324" s="220"/>
      <c r="K324" s="220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  <c r="AA324" s="208"/>
      <c r="AB324" s="208"/>
      <c r="AC324" s="208"/>
      <c r="AD324" s="208"/>
      <c r="AE324" s="208"/>
      <c r="AF324" s="208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208"/>
      <c r="AT324" s="208"/>
      <c r="AU324" s="208"/>
      <c r="AV324" s="208"/>
      <c r="AW324" s="208"/>
    </row>
    <row r="325" spans="1:49" s="207" customFormat="1" x14ac:dyDescent="0.25">
      <c r="A325" s="47"/>
      <c r="B325" s="47"/>
      <c r="C325" s="47"/>
      <c r="D325" s="208"/>
      <c r="E325" s="220"/>
      <c r="F325" s="220"/>
      <c r="G325" s="220"/>
      <c r="H325" s="220"/>
      <c r="I325" s="220"/>
      <c r="J325" s="220"/>
      <c r="K325" s="220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  <c r="AA325" s="208"/>
      <c r="AB325" s="208"/>
      <c r="AC325" s="208"/>
      <c r="AD325" s="208"/>
      <c r="AE325" s="208"/>
      <c r="AF325" s="208"/>
      <c r="AG325" s="208"/>
      <c r="AH325" s="208"/>
      <c r="AI325" s="208"/>
      <c r="AJ325" s="208"/>
      <c r="AK325" s="208"/>
      <c r="AL325" s="208"/>
      <c r="AM325" s="208"/>
      <c r="AN325" s="208"/>
      <c r="AO325" s="208"/>
      <c r="AP325" s="208"/>
      <c r="AQ325" s="208"/>
      <c r="AR325" s="208"/>
      <c r="AS325" s="208"/>
      <c r="AT325" s="208"/>
      <c r="AU325" s="208"/>
      <c r="AV325" s="208"/>
      <c r="AW325" s="208"/>
    </row>
    <row r="326" spans="1:49" s="207" customFormat="1" x14ac:dyDescent="0.25">
      <c r="A326" s="47"/>
      <c r="B326" s="47"/>
      <c r="C326" s="47"/>
      <c r="D326" s="208"/>
      <c r="E326" s="220"/>
      <c r="F326" s="220"/>
      <c r="G326" s="220"/>
      <c r="H326" s="220"/>
      <c r="I326" s="220"/>
      <c r="J326" s="220"/>
      <c r="K326" s="220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  <c r="AA326" s="208"/>
      <c r="AB326" s="208"/>
      <c r="AC326" s="208"/>
      <c r="AD326" s="208"/>
      <c r="AE326" s="208"/>
      <c r="AF326" s="208"/>
      <c r="AG326" s="208"/>
      <c r="AH326" s="208"/>
      <c r="AI326" s="208"/>
      <c r="AJ326" s="208"/>
      <c r="AK326" s="208"/>
      <c r="AL326" s="208"/>
      <c r="AM326" s="208"/>
      <c r="AN326" s="208"/>
      <c r="AO326" s="208"/>
      <c r="AP326" s="208"/>
      <c r="AQ326" s="208"/>
      <c r="AR326" s="208"/>
      <c r="AS326" s="208"/>
      <c r="AT326" s="208"/>
      <c r="AU326" s="208"/>
      <c r="AV326" s="208"/>
      <c r="AW326" s="208"/>
    </row>
    <row r="327" spans="1:49" s="207" customFormat="1" x14ac:dyDescent="0.25">
      <c r="A327" s="47"/>
      <c r="B327" s="47"/>
      <c r="C327" s="47"/>
      <c r="D327" s="208"/>
      <c r="E327" s="220"/>
      <c r="F327" s="220"/>
      <c r="G327" s="220"/>
      <c r="H327" s="220"/>
      <c r="I327" s="220"/>
      <c r="J327" s="220"/>
      <c r="K327" s="220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  <c r="AA327" s="208"/>
      <c r="AB327" s="208"/>
      <c r="AC327" s="208"/>
      <c r="AD327" s="208"/>
      <c r="AE327" s="208"/>
      <c r="AF327" s="208"/>
      <c r="AG327" s="208"/>
      <c r="AH327" s="208"/>
      <c r="AI327" s="208"/>
      <c r="AJ327" s="208"/>
      <c r="AK327" s="208"/>
      <c r="AL327" s="208"/>
      <c r="AM327" s="208"/>
      <c r="AN327" s="208"/>
      <c r="AO327" s="208"/>
      <c r="AP327" s="208"/>
      <c r="AQ327" s="208"/>
      <c r="AR327" s="208"/>
      <c r="AS327" s="208"/>
      <c r="AT327" s="208"/>
      <c r="AU327" s="208"/>
      <c r="AV327" s="208"/>
      <c r="AW327" s="208"/>
    </row>
    <row r="328" spans="1:49" s="207" customFormat="1" x14ac:dyDescent="0.25">
      <c r="A328" s="47"/>
      <c r="B328" s="47"/>
      <c r="C328" s="47"/>
      <c r="D328" s="208"/>
      <c r="E328" s="220"/>
      <c r="F328" s="220"/>
      <c r="G328" s="220"/>
      <c r="H328" s="220"/>
      <c r="I328" s="220"/>
      <c r="J328" s="220"/>
      <c r="K328" s="220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  <c r="AA328" s="208"/>
      <c r="AB328" s="208"/>
      <c r="AC328" s="208"/>
      <c r="AD328" s="208"/>
      <c r="AE328" s="208"/>
      <c r="AF328" s="208"/>
      <c r="AG328" s="208"/>
      <c r="AH328" s="208"/>
      <c r="AI328" s="208"/>
      <c r="AJ328" s="208"/>
      <c r="AK328" s="208"/>
      <c r="AL328" s="208"/>
      <c r="AM328" s="208"/>
      <c r="AN328" s="208"/>
      <c r="AO328" s="208"/>
      <c r="AP328" s="208"/>
      <c r="AQ328" s="208"/>
      <c r="AR328" s="208"/>
      <c r="AS328" s="208"/>
      <c r="AT328" s="208"/>
      <c r="AU328" s="208"/>
      <c r="AV328" s="208"/>
      <c r="AW328" s="208"/>
    </row>
    <row r="329" spans="1:49" s="207" customFormat="1" x14ac:dyDescent="0.25">
      <c r="A329" s="47"/>
      <c r="B329" s="47"/>
      <c r="C329" s="47"/>
      <c r="D329" s="208"/>
      <c r="E329" s="220"/>
      <c r="F329" s="220"/>
      <c r="G329" s="220"/>
      <c r="H329" s="220"/>
      <c r="I329" s="220"/>
      <c r="J329" s="220"/>
      <c r="K329" s="220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  <c r="AA329" s="208"/>
      <c r="AB329" s="208"/>
      <c r="AC329" s="208"/>
      <c r="AD329" s="208"/>
      <c r="AE329" s="208"/>
      <c r="AF329" s="208"/>
      <c r="AG329" s="208"/>
      <c r="AH329" s="208"/>
      <c r="AI329" s="208"/>
      <c r="AJ329" s="208"/>
      <c r="AK329" s="208"/>
      <c r="AL329" s="208"/>
      <c r="AM329" s="208"/>
      <c r="AN329" s="208"/>
      <c r="AO329" s="208"/>
      <c r="AP329" s="208"/>
      <c r="AQ329" s="208"/>
      <c r="AR329" s="208"/>
      <c r="AS329" s="208"/>
      <c r="AT329" s="208"/>
      <c r="AU329" s="208"/>
      <c r="AV329" s="208"/>
      <c r="AW329" s="208"/>
    </row>
    <row r="330" spans="1:49" s="207" customFormat="1" x14ac:dyDescent="0.25">
      <c r="A330" s="47"/>
      <c r="B330" s="47"/>
      <c r="C330" s="47"/>
      <c r="D330" s="208"/>
      <c r="E330" s="220"/>
      <c r="F330" s="220"/>
      <c r="G330" s="220"/>
      <c r="H330" s="220"/>
      <c r="I330" s="220"/>
      <c r="J330" s="220"/>
      <c r="K330" s="220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  <c r="AA330" s="208"/>
      <c r="AB330" s="208"/>
      <c r="AC330" s="208"/>
      <c r="AD330" s="208"/>
      <c r="AE330" s="208"/>
      <c r="AF330" s="208"/>
      <c r="AG330" s="208"/>
      <c r="AH330" s="208"/>
      <c r="AI330" s="208"/>
      <c r="AJ330" s="208"/>
      <c r="AK330" s="208"/>
      <c r="AL330" s="208"/>
      <c r="AM330" s="208"/>
      <c r="AN330" s="208"/>
      <c r="AO330" s="208"/>
      <c r="AP330" s="208"/>
      <c r="AQ330" s="208"/>
      <c r="AR330" s="208"/>
      <c r="AS330" s="208"/>
      <c r="AT330" s="208"/>
      <c r="AU330" s="208"/>
      <c r="AV330" s="208"/>
      <c r="AW330" s="208"/>
    </row>
    <row r="331" spans="1:49" s="207" customFormat="1" x14ac:dyDescent="0.25">
      <c r="A331" s="47"/>
      <c r="B331" s="47"/>
      <c r="C331" s="47"/>
      <c r="D331" s="208"/>
      <c r="E331" s="220"/>
      <c r="F331" s="220"/>
      <c r="G331" s="220"/>
      <c r="H331" s="220"/>
      <c r="I331" s="220"/>
      <c r="J331" s="220"/>
      <c r="K331" s="220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  <c r="AA331" s="208"/>
      <c r="AB331" s="208"/>
      <c r="AC331" s="208"/>
      <c r="AD331" s="208"/>
      <c r="AE331" s="208"/>
      <c r="AF331" s="208"/>
      <c r="AG331" s="208"/>
      <c r="AH331" s="208"/>
      <c r="AI331" s="208"/>
      <c r="AJ331" s="208"/>
      <c r="AK331" s="208"/>
      <c r="AL331" s="208"/>
      <c r="AM331" s="208"/>
      <c r="AN331" s="208"/>
      <c r="AO331" s="208"/>
      <c r="AP331" s="208"/>
      <c r="AQ331" s="208"/>
      <c r="AR331" s="208"/>
      <c r="AS331" s="208"/>
      <c r="AT331" s="208"/>
      <c r="AU331" s="208"/>
      <c r="AV331" s="208"/>
      <c r="AW331" s="208"/>
    </row>
    <row r="332" spans="1:49" s="207" customFormat="1" x14ac:dyDescent="0.25">
      <c r="A332" s="47"/>
      <c r="B332" s="47"/>
      <c r="C332" s="47"/>
      <c r="D332" s="208"/>
      <c r="E332" s="220"/>
      <c r="F332" s="220"/>
      <c r="G332" s="220"/>
      <c r="H332" s="220"/>
      <c r="I332" s="220"/>
      <c r="J332" s="220"/>
      <c r="K332" s="220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  <c r="AA332" s="208"/>
      <c r="AB332" s="208"/>
      <c r="AC332" s="208"/>
      <c r="AD332" s="208"/>
      <c r="AE332" s="208"/>
      <c r="AF332" s="208"/>
      <c r="AG332" s="208"/>
      <c r="AH332" s="208"/>
      <c r="AI332" s="208"/>
      <c r="AJ332" s="208"/>
      <c r="AK332" s="208"/>
      <c r="AL332" s="208"/>
      <c r="AM332" s="208"/>
      <c r="AN332" s="208"/>
      <c r="AO332" s="208"/>
      <c r="AP332" s="208"/>
      <c r="AQ332" s="208"/>
      <c r="AR332" s="208"/>
      <c r="AS332" s="208"/>
      <c r="AT332" s="208"/>
      <c r="AU332" s="208"/>
      <c r="AV332" s="208"/>
      <c r="AW332" s="208"/>
    </row>
    <row r="333" spans="1:49" s="207" customFormat="1" x14ac:dyDescent="0.25">
      <c r="A333" s="47"/>
      <c r="B333" s="47"/>
      <c r="C333" s="47"/>
      <c r="D333" s="208"/>
      <c r="E333" s="220"/>
      <c r="F333" s="220"/>
      <c r="G333" s="220"/>
      <c r="H333" s="220"/>
      <c r="I333" s="220"/>
      <c r="J333" s="220"/>
      <c r="K333" s="220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  <c r="AA333" s="208"/>
      <c r="AB333" s="208"/>
      <c r="AC333" s="208"/>
      <c r="AD333" s="208"/>
      <c r="AE333" s="208"/>
      <c r="AF333" s="208"/>
      <c r="AG333" s="208"/>
      <c r="AH333" s="208"/>
      <c r="AI333" s="208"/>
      <c r="AJ333" s="208"/>
      <c r="AK333" s="208"/>
      <c r="AL333" s="208"/>
      <c r="AM333" s="208"/>
      <c r="AN333" s="208"/>
      <c r="AO333" s="208"/>
      <c r="AP333" s="208"/>
      <c r="AQ333" s="208"/>
      <c r="AR333" s="208"/>
      <c r="AS333" s="208"/>
      <c r="AT333" s="208"/>
      <c r="AU333" s="208"/>
      <c r="AV333" s="208"/>
      <c r="AW333" s="208"/>
    </row>
    <row r="334" spans="1:49" s="207" customFormat="1" x14ac:dyDescent="0.25">
      <c r="A334" s="47"/>
      <c r="B334" s="47"/>
      <c r="C334" s="47"/>
      <c r="D334" s="208"/>
      <c r="E334" s="220"/>
      <c r="F334" s="220"/>
      <c r="G334" s="220"/>
      <c r="H334" s="220"/>
      <c r="I334" s="220"/>
      <c r="J334" s="220"/>
      <c r="K334" s="220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  <c r="AA334" s="208"/>
      <c r="AB334" s="208"/>
      <c r="AC334" s="208"/>
      <c r="AD334" s="208"/>
      <c r="AE334" s="208"/>
      <c r="AF334" s="208"/>
      <c r="AG334" s="208"/>
      <c r="AH334" s="208"/>
      <c r="AI334" s="208"/>
      <c r="AJ334" s="208"/>
      <c r="AK334" s="208"/>
      <c r="AL334" s="208"/>
      <c r="AM334" s="208"/>
      <c r="AN334" s="208"/>
      <c r="AO334" s="208"/>
      <c r="AP334" s="208"/>
      <c r="AQ334" s="208"/>
      <c r="AR334" s="208"/>
      <c r="AS334" s="208"/>
      <c r="AT334" s="208"/>
      <c r="AU334" s="208"/>
      <c r="AV334" s="208"/>
      <c r="AW334" s="208"/>
    </row>
    <row r="335" spans="1:49" s="207" customFormat="1" x14ac:dyDescent="0.25">
      <c r="A335" s="47"/>
      <c r="B335" s="47"/>
      <c r="C335" s="47"/>
      <c r="D335" s="208"/>
      <c r="E335" s="220"/>
      <c r="F335" s="220"/>
      <c r="G335" s="220"/>
      <c r="H335" s="220"/>
      <c r="I335" s="220"/>
      <c r="J335" s="220"/>
      <c r="K335" s="220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  <c r="AA335" s="208"/>
      <c r="AB335" s="208"/>
      <c r="AC335" s="208"/>
      <c r="AD335" s="208"/>
      <c r="AE335" s="208"/>
      <c r="AF335" s="208"/>
      <c r="AG335" s="208"/>
      <c r="AH335" s="208"/>
      <c r="AI335" s="208"/>
      <c r="AJ335" s="208"/>
      <c r="AK335" s="208"/>
      <c r="AL335" s="208"/>
      <c r="AM335" s="208"/>
      <c r="AN335" s="208"/>
      <c r="AO335" s="208"/>
      <c r="AP335" s="208"/>
      <c r="AQ335" s="208"/>
      <c r="AR335" s="208"/>
      <c r="AS335" s="208"/>
      <c r="AT335" s="208"/>
      <c r="AU335" s="208"/>
      <c r="AV335" s="208"/>
      <c r="AW335" s="208"/>
    </row>
    <row r="336" spans="1:49" s="207" customFormat="1" x14ac:dyDescent="0.25">
      <c r="A336" s="47"/>
      <c r="B336" s="47"/>
      <c r="C336" s="47"/>
      <c r="D336" s="208"/>
      <c r="E336" s="220"/>
      <c r="F336" s="220"/>
      <c r="G336" s="220"/>
      <c r="H336" s="220"/>
      <c r="I336" s="220"/>
      <c r="J336" s="220"/>
      <c r="K336" s="220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  <c r="AA336" s="208"/>
      <c r="AB336" s="208"/>
      <c r="AC336" s="208"/>
      <c r="AD336" s="208"/>
      <c r="AE336" s="208"/>
      <c r="AF336" s="208"/>
      <c r="AG336" s="208"/>
      <c r="AH336" s="208"/>
      <c r="AI336" s="208"/>
      <c r="AJ336" s="208"/>
      <c r="AK336" s="208"/>
      <c r="AL336" s="208"/>
      <c r="AM336" s="208"/>
      <c r="AN336" s="208"/>
      <c r="AO336" s="208"/>
      <c r="AP336" s="208"/>
      <c r="AQ336" s="208"/>
      <c r="AR336" s="208"/>
      <c r="AS336" s="208"/>
      <c r="AT336" s="208"/>
      <c r="AU336" s="208"/>
      <c r="AV336" s="208"/>
      <c r="AW336" s="208"/>
    </row>
    <row r="337" spans="1:49" s="207" customFormat="1" x14ac:dyDescent="0.25">
      <c r="A337" s="47"/>
      <c r="B337" s="47"/>
      <c r="C337" s="47"/>
      <c r="D337" s="208"/>
      <c r="E337" s="220"/>
      <c r="F337" s="220"/>
      <c r="G337" s="220"/>
      <c r="H337" s="220"/>
      <c r="I337" s="220"/>
      <c r="J337" s="220"/>
      <c r="K337" s="220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  <c r="AA337" s="208"/>
      <c r="AB337" s="208"/>
      <c r="AC337" s="208"/>
      <c r="AD337" s="208"/>
      <c r="AE337" s="208"/>
      <c r="AF337" s="208"/>
      <c r="AG337" s="208"/>
      <c r="AH337" s="208"/>
      <c r="AI337" s="208"/>
      <c r="AJ337" s="208"/>
      <c r="AK337" s="208"/>
      <c r="AL337" s="208"/>
      <c r="AM337" s="208"/>
      <c r="AN337" s="208"/>
      <c r="AO337" s="208"/>
      <c r="AP337" s="208"/>
      <c r="AQ337" s="208"/>
      <c r="AR337" s="208"/>
      <c r="AS337" s="208"/>
      <c r="AT337" s="208"/>
      <c r="AU337" s="208"/>
      <c r="AV337" s="208"/>
      <c r="AW337" s="208"/>
    </row>
    <row r="338" spans="1:49" s="207" customFormat="1" x14ac:dyDescent="0.25">
      <c r="A338" s="47"/>
      <c r="B338" s="47"/>
      <c r="C338" s="47"/>
      <c r="D338" s="208"/>
      <c r="E338" s="220"/>
      <c r="F338" s="220"/>
      <c r="G338" s="220"/>
      <c r="H338" s="220"/>
      <c r="I338" s="220"/>
      <c r="J338" s="220"/>
      <c r="K338" s="220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  <c r="AA338" s="208"/>
      <c r="AB338" s="208"/>
      <c r="AC338" s="208"/>
      <c r="AD338" s="208"/>
      <c r="AE338" s="208"/>
      <c r="AF338" s="208"/>
      <c r="AG338" s="208"/>
      <c r="AH338" s="208"/>
      <c r="AI338" s="208"/>
      <c r="AJ338" s="208"/>
      <c r="AK338" s="208"/>
      <c r="AL338" s="208"/>
      <c r="AM338" s="208"/>
      <c r="AN338" s="208"/>
      <c r="AO338" s="208"/>
      <c r="AP338" s="208"/>
      <c r="AQ338" s="208"/>
      <c r="AR338" s="208"/>
      <c r="AS338" s="208"/>
      <c r="AT338" s="208"/>
      <c r="AU338" s="208"/>
      <c r="AV338" s="208"/>
      <c r="AW338" s="208"/>
    </row>
    <row r="339" spans="1:49" s="207" customFormat="1" x14ac:dyDescent="0.25">
      <c r="A339" s="47"/>
      <c r="B339" s="47"/>
      <c r="C339" s="47"/>
      <c r="D339" s="208"/>
      <c r="E339" s="220"/>
      <c r="F339" s="220"/>
      <c r="G339" s="220"/>
      <c r="H339" s="220"/>
      <c r="I339" s="220"/>
      <c r="J339" s="220"/>
      <c r="K339" s="220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  <c r="AA339" s="208"/>
      <c r="AB339" s="208"/>
      <c r="AC339" s="208"/>
      <c r="AD339" s="208"/>
      <c r="AE339" s="208"/>
      <c r="AF339" s="208"/>
      <c r="AG339" s="208"/>
      <c r="AH339" s="208"/>
      <c r="AI339" s="208"/>
      <c r="AJ339" s="208"/>
      <c r="AK339" s="208"/>
      <c r="AL339" s="208"/>
      <c r="AM339" s="208"/>
      <c r="AN339" s="208"/>
      <c r="AO339" s="208"/>
      <c r="AP339" s="208"/>
      <c r="AQ339" s="208"/>
      <c r="AR339" s="208"/>
      <c r="AS339" s="208"/>
      <c r="AT339" s="208"/>
      <c r="AU339" s="208"/>
      <c r="AV339" s="208"/>
      <c r="AW339" s="208"/>
    </row>
    <row r="340" spans="1:49" s="207" customFormat="1" x14ac:dyDescent="0.25">
      <c r="A340" s="47"/>
      <c r="B340" s="47"/>
      <c r="C340" s="47"/>
      <c r="D340" s="208"/>
      <c r="E340" s="220"/>
      <c r="F340" s="220"/>
      <c r="G340" s="220"/>
      <c r="H340" s="220"/>
      <c r="I340" s="220"/>
      <c r="J340" s="220"/>
      <c r="K340" s="220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  <c r="AA340" s="208"/>
      <c r="AB340" s="208"/>
      <c r="AC340" s="208"/>
      <c r="AD340" s="208"/>
      <c r="AE340" s="208"/>
      <c r="AF340" s="208"/>
      <c r="AG340" s="208"/>
      <c r="AH340" s="208"/>
      <c r="AI340" s="208"/>
      <c r="AJ340" s="208"/>
      <c r="AK340" s="208"/>
      <c r="AL340" s="208"/>
      <c r="AM340" s="208"/>
      <c r="AN340" s="208"/>
      <c r="AO340" s="208"/>
      <c r="AP340" s="208"/>
      <c r="AQ340" s="208"/>
      <c r="AR340" s="208"/>
      <c r="AS340" s="208"/>
      <c r="AT340" s="208"/>
      <c r="AU340" s="208"/>
      <c r="AV340" s="208"/>
      <c r="AW340" s="208"/>
    </row>
    <row r="341" spans="1:49" s="207" customFormat="1" x14ac:dyDescent="0.25">
      <c r="A341" s="47"/>
      <c r="B341" s="47"/>
      <c r="C341" s="47"/>
      <c r="D341" s="208"/>
      <c r="E341" s="220"/>
      <c r="F341" s="220"/>
      <c r="G341" s="220"/>
      <c r="H341" s="220"/>
      <c r="I341" s="220"/>
      <c r="J341" s="220"/>
      <c r="K341" s="220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  <c r="AA341" s="208"/>
      <c r="AB341" s="208"/>
      <c r="AC341" s="208"/>
      <c r="AD341" s="208"/>
      <c r="AE341" s="208"/>
      <c r="AF341" s="208"/>
      <c r="AG341" s="208"/>
      <c r="AH341" s="208"/>
      <c r="AI341" s="208"/>
      <c r="AJ341" s="208"/>
      <c r="AK341" s="208"/>
      <c r="AL341" s="208"/>
      <c r="AM341" s="208"/>
      <c r="AN341" s="208"/>
      <c r="AO341" s="208"/>
      <c r="AP341" s="208"/>
      <c r="AQ341" s="208"/>
      <c r="AR341" s="208"/>
      <c r="AS341" s="208"/>
      <c r="AT341" s="208"/>
      <c r="AU341" s="208"/>
      <c r="AV341" s="208"/>
      <c r="AW341" s="208"/>
    </row>
    <row r="342" spans="1:49" s="207" customFormat="1" x14ac:dyDescent="0.25">
      <c r="A342" s="47"/>
      <c r="B342" s="47"/>
      <c r="C342" s="47"/>
      <c r="D342" s="208"/>
      <c r="E342" s="220"/>
      <c r="F342" s="220"/>
      <c r="G342" s="220"/>
      <c r="H342" s="220"/>
      <c r="I342" s="220"/>
      <c r="J342" s="220"/>
      <c r="K342" s="220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  <c r="AA342" s="208"/>
      <c r="AB342" s="208"/>
      <c r="AC342" s="208"/>
      <c r="AD342" s="208"/>
      <c r="AE342" s="208"/>
      <c r="AF342" s="208"/>
      <c r="AG342" s="208"/>
      <c r="AH342" s="208"/>
      <c r="AI342" s="208"/>
      <c r="AJ342" s="208"/>
      <c r="AK342" s="208"/>
      <c r="AL342" s="208"/>
      <c r="AM342" s="208"/>
      <c r="AN342" s="208"/>
      <c r="AO342" s="208"/>
      <c r="AP342" s="208"/>
      <c r="AQ342" s="208"/>
      <c r="AR342" s="208"/>
      <c r="AS342" s="208"/>
      <c r="AT342" s="208"/>
      <c r="AU342" s="208"/>
      <c r="AV342" s="208"/>
      <c r="AW342" s="208"/>
    </row>
    <row r="343" spans="1:49" s="207" customFormat="1" x14ac:dyDescent="0.25">
      <c r="A343" s="47"/>
      <c r="B343" s="47"/>
      <c r="C343" s="47"/>
      <c r="D343" s="208"/>
      <c r="E343" s="220"/>
      <c r="F343" s="220"/>
      <c r="G343" s="220"/>
      <c r="H343" s="220"/>
      <c r="I343" s="220"/>
      <c r="J343" s="220"/>
      <c r="K343" s="220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  <c r="AA343" s="208"/>
      <c r="AB343" s="208"/>
      <c r="AC343" s="208"/>
      <c r="AD343" s="208"/>
      <c r="AE343" s="208"/>
      <c r="AF343" s="208"/>
      <c r="AG343" s="208"/>
      <c r="AH343" s="208"/>
      <c r="AI343" s="208"/>
      <c r="AJ343" s="208"/>
      <c r="AK343" s="208"/>
      <c r="AL343" s="208"/>
      <c r="AM343" s="208"/>
      <c r="AN343" s="208"/>
      <c r="AO343" s="208"/>
      <c r="AP343" s="208"/>
      <c r="AQ343" s="208"/>
      <c r="AR343" s="208"/>
      <c r="AS343" s="208"/>
      <c r="AT343" s="208"/>
      <c r="AU343" s="208"/>
      <c r="AV343" s="208"/>
      <c r="AW343" s="208"/>
    </row>
    <row r="344" spans="1:49" s="207" customFormat="1" x14ac:dyDescent="0.25">
      <c r="A344" s="47"/>
      <c r="B344" s="47"/>
      <c r="C344" s="47"/>
      <c r="D344" s="208"/>
      <c r="E344" s="220"/>
      <c r="F344" s="220"/>
      <c r="G344" s="220"/>
      <c r="H344" s="220"/>
      <c r="I344" s="220"/>
      <c r="J344" s="220"/>
      <c r="K344" s="220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  <c r="AA344" s="208"/>
      <c r="AB344" s="208"/>
      <c r="AC344" s="208"/>
      <c r="AD344" s="208"/>
      <c r="AE344" s="208"/>
      <c r="AF344" s="208"/>
      <c r="AG344" s="208"/>
      <c r="AH344" s="208"/>
      <c r="AI344" s="208"/>
      <c r="AJ344" s="208"/>
      <c r="AK344" s="208"/>
      <c r="AL344" s="208"/>
      <c r="AM344" s="208"/>
      <c r="AN344" s="208"/>
      <c r="AO344" s="208"/>
      <c r="AP344" s="208"/>
      <c r="AQ344" s="208"/>
      <c r="AR344" s="208"/>
      <c r="AS344" s="208"/>
      <c r="AT344" s="208"/>
      <c r="AU344" s="208"/>
      <c r="AV344" s="208"/>
      <c r="AW344" s="208"/>
    </row>
    <row r="345" spans="1:49" s="207" customFormat="1" x14ac:dyDescent="0.25">
      <c r="A345" s="47"/>
      <c r="B345" s="47"/>
      <c r="C345" s="47"/>
      <c r="D345" s="208"/>
      <c r="E345" s="220"/>
      <c r="F345" s="220"/>
      <c r="G345" s="220"/>
      <c r="H345" s="220"/>
      <c r="I345" s="220"/>
      <c r="J345" s="220"/>
      <c r="K345" s="220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  <c r="AA345" s="208"/>
      <c r="AB345" s="208"/>
      <c r="AC345" s="208"/>
      <c r="AD345" s="208"/>
      <c r="AE345" s="208"/>
      <c r="AF345" s="208"/>
      <c r="AG345" s="208"/>
      <c r="AH345" s="208"/>
      <c r="AI345" s="208"/>
      <c r="AJ345" s="208"/>
      <c r="AK345" s="208"/>
      <c r="AL345" s="208"/>
      <c r="AM345" s="208"/>
      <c r="AN345" s="208"/>
      <c r="AO345" s="208"/>
      <c r="AP345" s="208"/>
      <c r="AQ345" s="208"/>
      <c r="AR345" s="208"/>
      <c r="AS345" s="208"/>
      <c r="AT345" s="208"/>
      <c r="AU345" s="208"/>
      <c r="AV345" s="208"/>
      <c r="AW345" s="208"/>
    </row>
    <row r="346" spans="1:49" s="207" customFormat="1" x14ac:dyDescent="0.25">
      <c r="A346" s="47"/>
      <c r="B346" s="47"/>
      <c r="C346" s="47"/>
      <c r="D346" s="208"/>
      <c r="E346" s="220"/>
      <c r="F346" s="220"/>
      <c r="G346" s="220"/>
      <c r="H346" s="220"/>
      <c r="I346" s="220"/>
      <c r="J346" s="220"/>
      <c r="K346" s="220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  <c r="AA346" s="208"/>
      <c r="AB346" s="208"/>
      <c r="AC346" s="208"/>
      <c r="AD346" s="208"/>
      <c r="AE346" s="208"/>
      <c r="AF346" s="208"/>
      <c r="AG346" s="208"/>
      <c r="AH346" s="208"/>
      <c r="AI346" s="208"/>
      <c r="AJ346" s="208"/>
      <c r="AK346" s="208"/>
      <c r="AL346" s="208"/>
      <c r="AM346" s="208"/>
      <c r="AN346" s="208"/>
      <c r="AO346" s="208"/>
      <c r="AP346" s="208"/>
      <c r="AQ346" s="208"/>
      <c r="AR346" s="208"/>
      <c r="AS346" s="208"/>
      <c r="AT346" s="208"/>
      <c r="AU346" s="208"/>
      <c r="AV346" s="208"/>
      <c r="AW346" s="208"/>
    </row>
    <row r="347" spans="1:49" s="207" customFormat="1" x14ac:dyDescent="0.25">
      <c r="A347" s="47"/>
      <c r="B347" s="47"/>
      <c r="C347" s="47"/>
      <c r="D347" s="208"/>
      <c r="E347" s="220"/>
      <c r="F347" s="220"/>
      <c r="G347" s="220"/>
      <c r="H347" s="220"/>
      <c r="I347" s="220"/>
      <c r="J347" s="220"/>
      <c r="K347" s="220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  <c r="AA347" s="208"/>
      <c r="AB347" s="208"/>
      <c r="AC347" s="208"/>
      <c r="AD347" s="208"/>
      <c r="AE347" s="208"/>
      <c r="AF347" s="208"/>
      <c r="AG347" s="208"/>
      <c r="AH347" s="208"/>
      <c r="AI347" s="208"/>
      <c r="AJ347" s="208"/>
      <c r="AK347" s="208"/>
      <c r="AL347" s="208"/>
      <c r="AM347" s="208"/>
      <c r="AN347" s="208"/>
      <c r="AO347" s="208"/>
      <c r="AP347" s="208"/>
      <c r="AQ347" s="208"/>
      <c r="AR347" s="208"/>
      <c r="AS347" s="208"/>
      <c r="AT347" s="208"/>
      <c r="AU347" s="208"/>
      <c r="AV347" s="208"/>
      <c r="AW347" s="208"/>
    </row>
    <row r="348" spans="1:49" s="207" customFormat="1" x14ac:dyDescent="0.25">
      <c r="A348" s="47"/>
      <c r="B348" s="47"/>
      <c r="C348" s="47"/>
      <c r="D348" s="208"/>
      <c r="E348" s="220"/>
      <c r="F348" s="220"/>
      <c r="G348" s="220"/>
      <c r="H348" s="220"/>
      <c r="I348" s="220"/>
      <c r="J348" s="220"/>
      <c r="K348" s="220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  <c r="AA348" s="208"/>
      <c r="AB348" s="208"/>
      <c r="AC348" s="208"/>
      <c r="AD348" s="208"/>
      <c r="AE348" s="208"/>
      <c r="AF348" s="208"/>
      <c r="AG348" s="208"/>
      <c r="AH348" s="208"/>
      <c r="AI348" s="208"/>
      <c r="AJ348" s="208"/>
      <c r="AK348" s="208"/>
      <c r="AL348" s="208"/>
      <c r="AM348" s="208"/>
      <c r="AN348" s="208"/>
      <c r="AO348" s="208"/>
      <c r="AP348" s="208"/>
      <c r="AQ348" s="208"/>
      <c r="AR348" s="208"/>
      <c r="AS348" s="208"/>
      <c r="AT348" s="208"/>
      <c r="AU348" s="208"/>
      <c r="AV348" s="208"/>
      <c r="AW348" s="208"/>
    </row>
    <row r="349" spans="1:49" s="207" customFormat="1" x14ac:dyDescent="0.25">
      <c r="A349" s="47"/>
      <c r="B349" s="47"/>
      <c r="C349" s="47"/>
      <c r="D349" s="208"/>
      <c r="E349" s="220"/>
      <c r="F349" s="220"/>
      <c r="G349" s="220"/>
      <c r="H349" s="220"/>
      <c r="I349" s="220"/>
      <c r="J349" s="220"/>
      <c r="K349" s="220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  <c r="AA349" s="208"/>
      <c r="AB349" s="208"/>
      <c r="AC349" s="208"/>
      <c r="AD349" s="208"/>
      <c r="AE349" s="208"/>
      <c r="AF349" s="208"/>
      <c r="AG349" s="208"/>
      <c r="AH349" s="208"/>
      <c r="AI349" s="208"/>
      <c r="AJ349" s="208"/>
      <c r="AK349" s="208"/>
      <c r="AL349" s="208"/>
      <c r="AM349" s="208"/>
      <c r="AN349" s="208"/>
      <c r="AO349" s="208"/>
      <c r="AP349" s="208"/>
      <c r="AQ349" s="208"/>
      <c r="AR349" s="208"/>
      <c r="AS349" s="208"/>
      <c r="AT349" s="208"/>
      <c r="AU349" s="208"/>
      <c r="AV349" s="208"/>
      <c r="AW349" s="208"/>
    </row>
    <row r="350" spans="1:49" s="207" customFormat="1" x14ac:dyDescent="0.25">
      <c r="A350" s="47"/>
      <c r="B350" s="47"/>
      <c r="C350" s="47"/>
      <c r="D350" s="208"/>
      <c r="E350" s="220"/>
      <c r="F350" s="220"/>
      <c r="G350" s="220"/>
      <c r="H350" s="220"/>
      <c r="I350" s="220"/>
      <c r="J350" s="220"/>
      <c r="K350" s="220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  <c r="AA350" s="208"/>
      <c r="AB350" s="208"/>
      <c r="AC350" s="208"/>
      <c r="AD350" s="208"/>
      <c r="AE350" s="208"/>
      <c r="AF350" s="208"/>
      <c r="AG350" s="208"/>
      <c r="AH350" s="208"/>
      <c r="AI350" s="208"/>
      <c r="AJ350" s="208"/>
      <c r="AK350" s="208"/>
      <c r="AL350" s="208"/>
      <c r="AM350" s="208"/>
      <c r="AN350" s="208"/>
      <c r="AO350" s="208"/>
      <c r="AP350" s="208"/>
      <c r="AQ350" s="208"/>
      <c r="AR350" s="208"/>
      <c r="AS350" s="208"/>
      <c r="AT350" s="208"/>
      <c r="AU350" s="208"/>
      <c r="AV350" s="208"/>
      <c r="AW350" s="208"/>
    </row>
    <row r="351" spans="1:49" s="207" customFormat="1" x14ac:dyDescent="0.25">
      <c r="A351" s="47"/>
      <c r="B351" s="47"/>
      <c r="C351" s="47"/>
      <c r="D351" s="208"/>
      <c r="E351" s="220"/>
      <c r="F351" s="220"/>
      <c r="G351" s="220"/>
      <c r="H351" s="220"/>
      <c r="I351" s="220"/>
      <c r="J351" s="220"/>
      <c r="K351" s="220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  <c r="AA351" s="208"/>
      <c r="AB351" s="208"/>
      <c r="AC351" s="208"/>
      <c r="AD351" s="208"/>
      <c r="AE351" s="208"/>
      <c r="AF351" s="208"/>
      <c r="AG351" s="208"/>
      <c r="AH351" s="208"/>
      <c r="AI351" s="208"/>
      <c r="AJ351" s="208"/>
      <c r="AK351" s="208"/>
      <c r="AL351" s="208"/>
      <c r="AM351" s="208"/>
      <c r="AN351" s="208"/>
      <c r="AO351" s="208"/>
      <c r="AP351" s="208"/>
      <c r="AQ351" s="208"/>
      <c r="AR351" s="208"/>
      <c r="AS351" s="208"/>
      <c r="AT351" s="208"/>
      <c r="AU351" s="208"/>
      <c r="AV351" s="208"/>
      <c r="AW351" s="208"/>
    </row>
    <row r="352" spans="1:49" s="207" customFormat="1" x14ac:dyDescent="0.25">
      <c r="A352" s="47"/>
      <c r="B352" s="47"/>
      <c r="C352" s="47"/>
      <c r="D352" s="208"/>
      <c r="E352" s="220"/>
      <c r="F352" s="220"/>
      <c r="G352" s="220"/>
      <c r="H352" s="220"/>
      <c r="I352" s="220"/>
      <c r="J352" s="220"/>
      <c r="K352" s="220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  <c r="AA352" s="208"/>
      <c r="AB352" s="208"/>
      <c r="AC352" s="208"/>
      <c r="AD352" s="208"/>
      <c r="AE352" s="208"/>
      <c r="AF352" s="208"/>
      <c r="AG352" s="208"/>
      <c r="AH352" s="208"/>
      <c r="AI352" s="208"/>
      <c r="AJ352" s="208"/>
      <c r="AK352" s="208"/>
      <c r="AL352" s="208"/>
      <c r="AM352" s="208"/>
      <c r="AN352" s="208"/>
      <c r="AO352" s="208"/>
      <c r="AP352" s="208"/>
      <c r="AQ352" s="208"/>
      <c r="AR352" s="208"/>
      <c r="AS352" s="208"/>
      <c r="AT352" s="208"/>
      <c r="AU352" s="208"/>
      <c r="AV352" s="208"/>
      <c r="AW352" s="208"/>
    </row>
    <row r="353" spans="1:49" s="207" customFormat="1" x14ac:dyDescent="0.25">
      <c r="A353" s="47"/>
      <c r="B353" s="47"/>
      <c r="C353" s="47"/>
      <c r="D353" s="208"/>
      <c r="E353" s="220"/>
      <c r="F353" s="220"/>
      <c r="G353" s="220"/>
      <c r="H353" s="220"/>
      <c r="I353" s="220"/>
      <c r="J353" s="220"/>
      <c r="K353" s="220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  <c r="AA353" s="208"/>
      <c r="AB353" s="208"/>
      <c r="AC353" s="208"/>
      <c r="AD353" s="208"/>
      <c r="AE353" s="208"/>
      <c r="AF353" s="208"/>
      <c r="AG353" s="208"/>
      <c r="AH353" s="208"/>
      <c r="AI353" s="208"/>
      <c r="AJ353" s="208"/>
      <c r="AK353" s="208"/>
      <c r="AL353" s="208"/>
      <c r="AM353" s="208"/>
      <c r="AN353" s="208"/>
      <c r="AO353" s="208"/>
      <c r="AP353" s="208"/>
      <c r="AQ353" s="208"/>
      <c r="AR353" s="208"/>
      <c r="AS353" s="208"/>
      <c r="AT353" s="208"/>
      <c r="AU353" s="208"/>
      <c r="AV353" s="208"/>
      <c r="AW353" s="208"/>
    </row>
    <row r="354" spans="1:49" s="207" customFormat="1" x14ac:dyDescent="0.25">
      <c r="A354" s="47"/>
      <c r="B354" s="47"/>
      <c r="C354" s="47"/>
      <c r="D354" s="208"/>
      <c r="E354" s="220"/>
      <c r="F354" s="220"/>
      <c r="G354" s="220"/>
      <c r="H354" s="220"/>
      <c r="I354" s="220"/>
      <c r="J354" s="220"/>
      <c r="K354" s="220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  <c r="AA354" s="208"/>
      <c r="AB354" s="208"/>
      <c r="AC354" s="208"/>
      <c r="AD354" s="208"/>
      <c r="AE354" s="208"/>
      <c r="AF354" s="208"/>
      <c r="AG354" s="208"/>
      <c r="AH354" s="208"/>
      <c r="AI354" s="208"/>
      <c r="AJ354" s="208"/>
      <c r="AK354" s="208"/>
      <c r="AL354" s="208"/>
      <c r="AM354" s="208"/>
      <c r="AN354" s="208"/>
      <c r="AO354" s="208"/>
      <c r="AP354" s="208"/>
      <c r="AQ354" s="208"/>
      <c r="AR354" s="208"/>
      <c r="AS354" s="208"/>
      <c r="AT354" s="208"/>
      <c r="AU354" s="208"/>
      <c r="AV354" s="208"/>
      <c r="AW354" s="208"/>
    </row>
    <row r="355" spans="1:49" s="207" customFormat="1" x14ac:dyDescent="0.25">
      <c r="A355" s="47"/>
      <c r="B355" s="47"/>
      <c r="C355" s="47"/>
      <c r="D355" s="208"/>
      <c r="E355" s="220"/>
      <c r="F355" s="220"/>
      <c r="G355" s="220"/>
      <c r="H355" s="220"/>
      <c r="I355" s="220"/>
      <c r="J355" s="220"/>
      <c r="K355" s="220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  <c r="AA355" s="208"/>
      <c r="AB355" s="208"/>
      <c r="AC355" s="208"/>
      <c r="AD355" s="208"/>
      <c r="AE355" s="208"/>
      <c r="AF355" s="208"/>
      <c r="AG355" s="208"/>
      <c r="AH355" s="208"/>
      <c r="AI355" s="208"/>
      <c r="AJ355" s="208"/>
      <c r="AK355" s="208"/>
      <c r="AL355" s="208"/>
      <c r="AM355" s="208"/>
      <c r="AN355" s="208"/>
      <c r="AO355" s="208"/>
      <c r="AP355" s="208"/>
      <c r="AQ355" s="208"/>
      <c r="AR355" s="208"/>
      <c r="AS355" s="208"/>
      <c r="AT355" s="208"/>
      <c r="AU355" s="208"/>
      <c r="AV355" s="208"/>
      <c r="AW355" s="208"/>
    </row>
    <row r="356" spans="1:49" s="207" customFormat="1" x14ac:dyDescent="0.25">
      <c r="A356" s="47"/>
      <c r="B356" s="47"/>
      <c r="C356" s="47"/>
      <c r="D356" s="208"/>
      <c r="E356" s="220"/>
      <c r="F356" s="220"/>
      <c r="G356" s="220"/>
      <c r="H356" s="220"/>
      <c r="I356" s="220"/>
      <c r="J356" s="220"/>
      <c r="K356" s="220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  <c r="AA356" s="208"/>
      <c r="AB356" s="208"/>
      <c r="AC356" s="208"/>
      <c r="AD356" s="208"/>
      <c r="AE356" s="208"/>
      <c r="AF356" s="208"/>
      <c r="AG356" s="208"/>
      <c r="AH356" s="208"/>
      <c r="AI356" s="208"/>
      <c r="AJ356" s="208"/>
      <c r="AK356" s="208"/>
      <c r="AL356" s="208"/>
      <c r="AM356" s="208"/>
      <c r="AN356" s="208"/>
      <c r="AO356" s="208"/>
      <c r="AP356" s="208"/>
      <c r="AQ356" s="208"/>
      <c r="AR356" s="208"/>
      <c r="AS356" s="208"/>
      <c r="AT356" s="208"/>
      <c r="AU356" s="208"/>
      <c r="AV356" s="208"/>
      <c r="AW356" s="208"/>
    </row>
    <row r="357" spans="1:49" s="207" customFormat="1" x14ac:dyDescent="0.25">
      <c r="A357" s="47"/>
      <c r="B357" s="47"/>
      <c r="C357" s="47"/>
      <c r="D357" s="208"/>
      <c r="E357" s="220"/>
      <c r="F357" s="220"/>
      <c r="G357" s="220"/>
      <c r="H357" s="220"/>
      <c r="I357" s="220"/>
      <c r="J357" s="220"/>
      <c r="K357" s="220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  <c r="AA357" s="208"/>
      <c r="AB357" s="208"/>
      <c r="AC357" s="208"/>
      <c r="AD357" s="208"/>
      <c r="AE357" s="208"/>
      <c r="AF357" s="208"/>
      <c r="AG357" s="208"/>
      <c r="AH357" s="208"/>
      <c r="AI357" s="208"/>
      <c r="AJ357" s="208"/>
      <c r="AK357" s="208"/>
      <c r="AL357" s="208"/>
      <c r="AM357" s="208"/>
      <c r="AN357" s="208"/>
      <c r="AO357" s="208"/>
      <c r="AP357" s="208"/>
      <c r="AQ357" s="208"/>
      <c r="AR357" s="208"/>
      <c r="AS357" s="208"/>
      <c r="AT357" s="208"/>
      <c r="AU357" s="208"/>
      <c r="AV357" s="208"/>
      <c r="AW357" s="208"/>
    </row>
    <row r="358" spans="1:49" s="207" customFormat="1" x14ac:dyDescent="0.25">
      <c r="A358" s="47"/>
      <c r="B358" s="47"/>
      <c r="C358" s="47"/>
      <c r="D358" s="208"/>
      <c r="E358" s="220"/>
      <c r="F358" s="220"/>
      <c r="G358" s="220"/>
      <c r="H358" s="220"/>
      <c r="I358" s="220"/>
      <c r="J358" s="220"/>
      <c r="K358" s="220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  <c r="AA358" s="208"/>
      <c r="AB358" s="208"/>
      <c r="AC358" s="208"/>
      <c r="AD358" s="208"/>
      <c r="AE358" s="208"/>
      <c r="AF358" s="208"/>
      <c r="AG358" s="208"/>
      <c r="AH358" s="208"/>
      <c r="AI358" s="208"/>
      <c r="AJ358" s="208"/>
      <c r="AK358" s="208"/>
      <c r="AL358" s="208"/>
      <c r="AM358" s="208"/>
      <c r="AN358" s="208"/>
      <c r="AO358" s="208"/>
      <c r="AP358" s="208"/>
      <c r="AQ358" s="208"/>
      <c r="AR358" s="208"/>
      <c r="AS358" s="208"/>
      <c r="AT358" s="208"/>
      <c r="AU358" s="208"/>
      <c r="AV358" s="208"/>
      <c r="AW358" s="208"/>
    </row>
    <row r="359" spans="1:49" s="207" customFormat="1" x14ac:dyDescent="0.25">
      <c r="A359" s="47"/>
      <c r="B359" s="47"/>
      <c r="C359" s="47"/>
      <c r="D359" s="208"/>
      <c r="E359" s="220"/>
      <c r="F359" s="220"/>
      <c r="G359" s="220"/>
      <c r="H359" s="220"/>
      <c r="I359" s="220"/>
      <c r="J359" s="220"/>
      <c r="K359" s="220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  <c r="AA359" s="208"/>
      <c r="AB359" s="208"/>
      <c r="AC359" s="208"/>
      <c r="AD359" s="208"/>
      <c r="AE359" s="208"/>
      <c r="AF359" s="208"/>
      <c r="AG359" s="208"/>
      <c r="AH359" s="208"/>
      <c r="AI359" s="208"/>
      <c r="AJ359" s="208"/>
      <c r="AK359" s="208"/>
      <c r="AL359" s="208"/>
      <c r="AM359" s="208"/>
      <c r="AN359" s="208"/>
      <c r="AO359" s="208"/>
      <c r="AP359" s="208"/>
      <c r="AQ359" s="208"/>
      <c r="AR359" s="208"/>
      <c r="AS359" s="208"/>
      <c r="AT359" s="208"/>
      <c r="AU359" s="208"/>
      <c r="AV359" s="208"/>
      <c r="AW359" s="208"/>
    </row>
    <row r="360" spans="1:49" s="207" customFormat="1" x14ac:dyDescent="0.25">
      <c r="A360" s="47"/>
      <c r="B360" s="47"/>
      <c r="C360" s="47"/>
      <c r="D360" s="208"/>
      <c r="E360" s="220"/>
      <c r="F360" s="220"/>
      <c r="G360" s="220"/>
      <c r="H360" s="220"/>
      <c r="I360" s="220"/>
      <c r="J360" s="220"/>
      <c r="K360" s="220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  <c r="AA360" s="208"/>
      <c r="AB360" s="208"/>
      <c r="AC360" s="208"/>
      <c r="AD360" s="208"/>
      <c r="AE360" s="208"/>
      <c r="AF360" s="208"/>
      <c r="AG360" s="208"/>
      <c r="AH360" s="208"/>
      <c r="AI360" s="208"/>
      <c r="AJ360" s="208"/>
      <c r="AK360" s="208"/>
      <c r="AL360" s="208"/>
      <c r="AM360" s="208"/>
      <c r="AN360" s="208"/>
      <c r="AO360" s="208"/>
      <c r="AP360" s="208"/>
      <c r="AQ360" s="208"/>
      <c r="AR360" s="208"/>
      <c r="AS360" s="208"/>
      <c r="AT360" s="208"/>
      <c r="AU360" s="208"/>
      <c r="AV360" s="208"/>
      <c r="AW360" s="208"/>
    </row>
    <row r="361" spans="1:49" s="207" customFormat="1" x14ac:dyDescent="0.25">
      <c r="A361" s="47"/>
      <c r="B361" s="47"/>
      <c r="C361" s="47"/>
      <c r="D361" s="208"/>
      <c r="E361" s="220"/>
      <c r="F361" s="220"/>
      <c r="G361" s="220"/>
      <c r="H361" s="220"/>
      <c r="I361" s="220"/>
      <c r="J361" s="220"/>
      <c r="K361" s="220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  <c r="AA361" s="208"/>
      <c r="AB361" s="208"/>
      <c r="AC361" s="208"/>
      <c r="AD361" s="208"/>
      <c r="AE361" s="208"/>
      <c r="AF361" s="208"/>
      <c r="AG361" s="208"/>
      <c r="AH361" s="208"/>
      <c r="AI361" s="208"/>
      <c r="AJ361" s="208"/>
      <c r="AK361" s="208"/>
      <c r="AL361" s="208"/>
      <c r="AM361" s="208"/>
      <c r="AN361" s="208"/>
      <c r="AO361" s="208"/>
      <c r="AP361" s="208"/>
      <c r="AQ361" s="208"/>
      <c r="AR361" s="208"/>
      <c r="AS361" s="208"/>
      <c r="AT361" s="208"/>
      <c r="AU361" s="208"/>
      <c r="AV361" s="208"/>
      <c r="AW361" s="208"/>
    </row>
    <row r="362" spans="1:49" s="207" customFormat="1" x14ac:dyDescent="0.25">
      <c r="A362" s="47"/>
      <c r="B362" s="47"/>
      <c r="C362" s="47"/>
      <c r="D362" s="208"/>
      <c r="E362" s="220"/>
      <c r="F362" s="220"/>
      <c r="G362" s="220"/>
      <c r="H362" s="220"/>
      <c r="I362" s="220"/>
      <c r="J362" s="220"/>
      <c r="K362" s="220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  <c r="AA362" s="208"/>
      <c r="AB362" s="208"/>
      <c r="AC362" s="208"/>
      <c r="AD362" s="208"/>
      <c r="AE362" s="208"/>
      <c r="AF362" s="208"/>
      <c r="AG362" s="208"/>
      <c r="AH362" s="208"/>
      <c r="AI362" s="208"/>
      <c r="AJ362" s="208"/>
      <c r="AK362" s="208"/>
      <c r="AL362" s="208"/>
      <c r="AM362" s="208"/>
      <c r="AN362" s="208"/>
      <c r="AO362" s="208"/>
      <c r="AP362" s="208"/>
      <c r="AQ362" s="208"/>
      <c r="AR362" s="208"/>
      <c r="AS362" s="208"/>
      <c r="AT362" s="208"/>
      <c r="AU362" s="208"/>
      <c r="AV362" s="208"/>
      <c r="AW362" s="208"/>
    </row>
    <row r="363" spans="1:49" s="207" customFormat="1" x14ac:dyDescent="0.25">
      <c r="A363" s="47"/>
      <c r="B363" s="47"/>
      <c r="C363" s="47"/>
      <c r="D363" s="208"/>
      <c r="E363" s="220"/>
      <c r="F363" s="220"/>
      <c r="G363" s="220"/>
      <c r="H363" s="220"/>
      <c r="I363" s="220"/>
      <c r="J363" s="220"/>
      <c r="K363" s="220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  <c r="AA363" s="208"/>
      <c r="AB363" s="208"/>
      <c r="AC363" s="208"/>
      <c r="AD363" s="208"/>
      <c r="AE363" s="208"/>
      <c r="AF363" s="208"/>
      <c r="AG363" s="208"/>
      <c r="AH363" s="208"/>
      <c r="AI363" s="208"/>
      <c r="AJ363" s="208"/>
      <c r="AK363" s="208"/>
      <c r="AL363" s="208"/>
      <c r="AM363" s="208"/>
      <c r="AN363" s="208"/>
      <c r="AO363" s="208"/>
      <c r="AP363" s="208"/>
      <c r="AQ363" s="208"/>
      <c r="AR363" s="208"/>
      <c r="AS363" s="208"/>
      <c r="AT363" s="208"/>
      <c r="AU363" s="208"/>
      <c r="AV363" s="208"/>
      <c r="AW363" s="208"/>
    </row>
    <row r="364" spans="1:49" s="207" customFormat="1" x14ac:dyDescent="0.25">
      <c r="A364" s="47"/>
      <c r="B364" s="47"/>
      <c r="C364" s="47"/>
      <c r="D364" s="208"/>
      <c r="E364" s="220"/>
      <c r="F364" s="220"/>
      <c r="G364" s="220"/>
      <c r="H364" s="220"/>
      <c r="I364" s="220"/>
      <c r="J364" s="220"/>
      <c r="K364" s="220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  <c r="AA364" s="208"/>
      <c r="AB364" s="208"/>
      <c r="AC364" s="208"/>
      <c r="AD364" s="208"/>
      <c r="AE364" s="208"/>
      <c r="AF364" s="208"/>
      <c r="AG364" s="208"/>
      <c r="AH364" s="208"/>
      <c r="AI364" s="208"/>
      <c r="AJ364" s="208"/>
      <c r="AK364" s="208"/>
      <c r="AL364" s="208"/>
      <c r="AM364" s="208"/>
      <c r="AN364" s="208"/>
      <c r="AO364" s="208"/>
      <c r="AP364" s="208"/>
      <c r="AQ364" s="208"/>
      <c r="AR364" s="208"/>
      <c r="AS364" s="208"/>
      <c r="AT364" s="208"/>
      <c r="AU364" s="208"/>
      <c r="AV364" s="208"/>
      <c r="AW364" s="208"/>
    </row>
    <row r="365" spans="1:49" s="207" customFormat="1" x14ac:dyDescent="0.25">
      <c r="A365" s="47"/>
      <c r="B365" s="47"/>
      <c r="C365" s="47"/>
      <c r="D365" s="208"/>
      <c r="E365" s="220"/>
      <c r="F365" s="220"/>
      <c r="G365" s="220"/>
      <c r="H365" s="220"/>
      <c r="I365" s="220"/>
      <c r="J365" s="220"/>
      <c r="K365" s="220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  <c r="AA365" s="208"/>
      <c r="AB365" s="208"/>
      <c r="AC365" s="208"/>
      <c r="AD365" s="208"/>
      <c r="AE365" s="208"/>
      <c r="AF365" s="208"/>
      <c r="AG365" s="208"/>
      <c r="AH365" s="208"/>
      <c r="AI365" s="208"/>
      <c r="AJ365" s="208"/>
      <c r="AK365" s="208"/>
      <c r="AL365" s="208"/>
      <c r="AM365" s="208"/>
      <c r="AN365" s="208"/>
      <c r="AO365" s="208"/>
      <c r="AP365" s="208"/>
      <c r="AQ365" s="208"/>
      <c r="AR365" s="208"/>
      <c r="AS365" s="208"/>
      <c r="AT365" s="208"/>
      <c r="AU365" s="208"/>
      <c r="AV365" s="208"/>
      <c r="AW365" s="208"/>
    </row>
    <row r="366" spans="1:49" s="207" customFormat="1" x14ac:dyDescent="0.25">
      <c r="A366" s="47"/>
      <c r="B366" s="47"/>
      <c r="C366" s="47"/>
      <c r="D366" s="208"/>
      <c r="E366" s="220"/>
      <c r="F366" s="220"/>
      <c r="G366" s="220"/>
      <c r="H366" s="220"/>
      <c r="I366" s="220"/>
      <c r="J366" s="220"/>
      <c r="K366" s="220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  <c r="AA366" s="208"/>
      <c r="AB366" s="208"/>
      <c r="AC366" s="208"/>
      <c r="AD366" s="208"/>
      <c r="AE366" s="208"/>
      <c r="AF366" s="208"/>
      <c r="AG366" s="208"/>
      <c r="AH366" s="208"/>
      <c r="AI366" s="208"/>
      <c r="AJ366" s="208"/>
      <c r="AK366" s="208"/>
      <c r="AL366" s="208"/>
      <c r="AM366" s="208"/>
      <c r="AN366" s="208"/>
      <c r="AO366" s="208"/>
      <c r="AP366" s="208"/>
      <c r="AQ366" s="208"/>
      <c r="AR366" s="208"/>
      <c r="AS366" s="208"/>
      <c r="AT366" s="208"/>
      <c r="AU366" s="208"/>
      <c r="AV366" s="208"/>
      <c r="AW366" s="208"/>
    </row>
    <row r="367" spans="1:49" s="207" customFormat="1" x14ac:dyDescent="0.25">
      <c r="A367" s="47"/>
      <c r="B367" s="47"/>
      <c r="C367" s="47"/>
      <c r="D367" s="208"/>
      <c r="E367" s="220"/>
      <c r="F367" s="220"/>
      <c r="G367" s="220"/>
      <c r="H367" s="220"/>
      <c r="I367" s="220"/>
      <c r="J367" s="220"/>
      <c r="K367" s="220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  <c r="AA367" s="208"/>
      <c r="AB367" s="208"/>
      <c r="AC367" s="208"/>
      <c r="AD367" s="208"/>
      <c r="AE367" s="208"/>
      <c r="AF367" s="208"/>
      <c r="AG367" s="208"/>
      <c r="AH367" s="208"/>
      <c r="AI367" s="208"/>
      <c r="AJ367" s="208"/>
      <c r="AK367" s="208"/>
      <c r="AL367" s="208"/>
      <c r="AM367" s="208"/>
      <c r="AN367" s="208"/>
      <c r="AO367" s="208"/>
      <c r="AP367" s="208"/>
      <c r="AQ367" s="208"/>
      <c r="AR367" s="208"/>
      <c r="AS367" s="208"/>
      <c r="AT367" s="208"/>
      <c r="AU367" s="208"/>
      <c r="AV367" s="208"/>
      <c r="AW367" s="208"/>
    </row>
    <row r="368" spans="1:49" s="207" customFormat="1" x14ac:dyDescent="0.25">
      <c r="A368" s="47"/>
      <c r="B368" s="47"/>
      <c r="C368" s="47"/>
      <c r="D368" s="208"/>
      <c r="E368" s="220"/>
      <c r="F368" s="220"/>
      <c r="G368" s="220"/>
      <c r="H368" s="220"/>
      <c r="I368" s="220"/>
      <c r="J368" s="220"/>
      <c r="K368" s="220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  <c r="AA368" s="208"/>
      <c r="AB368" s="208"/>
      <c r="AC368" s="208"/>
      <c r="AD368" s="208"/>
      <c r="AE368" s="208"/>
      <c r="AF368" s="208"/>
      <c r="AG368" s="208"/>
      <c r="AH368" s="208"/>
      <c r="AI368" s="208"/>
      <c r="AJ368" s="208"/>
      <c r="AK368" s="208"/>
      <c r="AL368" s="208"/>
      <c r="AM368" s="208"/>
      <c r="AN368" s="208"/>
      <c r="AO368" s="208"/>
      <c r="AP368" s="208"/>
      <c r="AQ368" s="208"/>
      <c r="AR368" s="208"/>
      <c r="AS368" s="208"/>
      <c r="AT368" s="208"/>
      <c r="AU368" s="208"/>
      <c r="AV368" s="208"/>
      <c r="AW368" s="208"/>
    </row>
    <row r="369" spans="1:49" s="207" customFormat="1" x14ac:dyDescent="0.25">
      <c r="A369" s="47"/>
      <c r="B369" s="47"/>
      <c r="C369" s="47"/>
      <c r="D369" s="208"/>
      <c r="E369" s="220"/>
      <c r="F369" s="220"/>
      <c r="G369" s="220"/>
      <c r="H369" s="220"/>
      <c r="I369" s="220"/>
      <c r="J369" s="220"/>
      <c r="K369" s="220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  <c r="AA369" s="208"/>
      <c r="AB369" s="208"/>
      <c r="AC369" s="208"/>
      <c r="AD369" s="208"/>
      <c r="AE369" s="208"/>
      <c r="AF369" s="208"/>
      <c r="AG369" s="208"/>
      <c r="AH369" s="208"/>
      <c r="AI369" s="208"/>
      <c r="AJ369" s="208"/>
      <c r="AK369" s="208"/>
      <c r="AL369" s="208"/>
      <c r="AM369" s="208"/>
      <c r="AN369" s="208"/>
      <c r="AO369" s="208"/>
      <c r="AP369" s="208"/>
      <c r="AQ369" s="208"/>
      <c r="AR369" s="208"/>
      <c r="AS369" s="208"/>
      <c r="AT369" s="208"/>
      <c r="AU369" s="208"/>
      <c r="AV369" s="208"/>
      <c r="AW369" s="208"/>
    </row>
    <row r="370" spans="1:49" s="207" customFormat="1" x14ac:dyDescent="0.25">
      <c r="A370" s="47"/>
      <c r="B370" s="47"/>
      <c r="C370" s="47"/>
      <c r="D370" s="208"/>
      <c r="E370" s="220"/>
      <c r="F370" s="220"/>
      <c r="G370" s="220"/>
      <c r="H370" s="220"/>
      <c r="I370" s="220"/>
      <c r="J370" s="220"/>
      <c r="K370" s="220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  <c r="AA370" s="208"/>
      <c r="AB370" s="208"/>
      <c r="AC370" s="208"/>
      <c r="AD370" s="208"/>
      <c r="AE370" s="208"/>
      <c r="AF370" s="208"/>
      <c r="AG370" s="208"/>
      <c r="AH370" s="208"/>
      <c r="AI370" s="208"/>
      <c r="AJ370" s="208"/>
      <c r="AK370" s="208"/>
      <c r="AL370" s="208"/>
      <c r="AM370" s="208"/>
      <c r="AN370" s="208"/>
      <c r="AO370" s="208"/>
      <c r="AP370" s="208"/>
      <c r="AQ370" s="208"/>
      <c r="AR370" s="208"/>
      <c r="AS370" s="208"/>
      <c r="AT370" s="208"/>
      <c r="AU370" s="208"/>
      <c r="AV370" s="208"/>
      <c r="AW370" s="208"/>
    </row>
    <row r="371" spans="1:49" s="207" customFormat="1" x14ac:dyDescent="0.25">
      <c r="A371" s="47"/>
      <c r="B371" s="47"/>
      <c r="C371" s="47"/>
      <c r="D371" s="208"/>
      <c r="E371" s="220"/>
      <c r="F371" s="220"/>
      <c r="G371" s="220"/>
      <c r="H371" s="220"/>
      <c r="I371" s="220"/>
      <c r="J371" s="220"/>
      <c r="K371" s="220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  <c r="AA371" s="208"/>
      <c r="AB371" s="208"/>
      <c r="AC371" s="208"/>
      <c r="AD371" s="208"/>
      <c r="AE371" s="208"/>
      <c r="AF371" s="208"/>
      <c r="AG371" s="208"/>
      <c r="AH371" s="208"/>
      <c r="AI371" s="208"/>
      <c r="AJ371" s="208"/>
      <c r="AK371" s="208"/>
      <c r="AL371" s="208"/>
      <c r="AM371" s="208"/>
      <c r="AN371" s="208"/>
      <c r="AO371" s="208"/>
      <c r="AP371" s="208"/>
      <c r="AQ371" s="208"/>
      <c r="AR371" s="208"/>
      <c r="AS371" s="208"/>
      <c r="AT371" s="208"/>
      <c r="AU371" s="208"/>
      <c r="AV371" s="208"/>
      <c r="AW371" s="208"/>
    </row>
    <row r="372" spans="1:49" s="207" customFormat="1" x14ac:dyDescent="0.25">
      <c r="A372" s="47"/>
      <c r="B372" s="47"/>
      <c r="C372" s="47"/>
      <c r="D372" s="208"/>
      <c r="E372" s="220"/>
      <c r="F372" s="220"/>
      <c r="G372" s="220"/>
      <c r="H372" s="220"/>
      <c r="I372" s="220"/>
      <c r="J372" s="220"/>
      <c r="K372" s="220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  <c r="AA372" s="208"/>
      <c r="AB372" s="208"/>
      <c r="AC372" s="208"/>
      <c r="AD372" s="208"/>
      <c r="AE372" s="208"/>
      <c r="AF372" s="208"/>
      <c r="AG372" s="208"/>
      <c r="AH372" s="208"/>
      <c r="AI372" s="208"/>
      <c r="AJ372" s="208"/>
      <c r="AK372" s="208"/>
      <c r="AL372" s="208"/>
      <c r="AM372" s="208"/>
      <c r="AN372" s="208"/>
      <c r="AO372" s="208"/>
      <c r="AP372" s="208"/>
      <c r="AQ372" s="208"/>
      <c r="AR372" s="208"/>
      <c r="AS372" s="208"/>
      <c r="AT372" s="208"/>
      <c r="AU372" s="208"/>
      <c r="AV372" s="208"/>
      <c r="AW372" s="208"/>
    </row>
    <row r="373" spans="1:49" s="207" customFormat="1" x14ac:dyDescent="0.25">
      <c r="A373" s="47"/>
      <c r="B373" s="47"/>
      <c r="C373" s="47"/>
      <c r="D373" s="208"/>
      <c r="E373" s="220"/>
      <c r="F373" s="220"/>
      <c r="G373" s="220"/>
      <c r="H373" s="220"/>
      <c r="I373" s="220"/>
      <c r="J373" s="220"/>
      <c r="K373" s="220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  <c r="AA373" s="208"/>
      <c r="AB373" s="208"/>
      <c r="AC373" s="208"/>
      <c r="AD373" s="208"/>
      <c r="AE373" s="208"/>
      <c r="AF373" s="208"/>
      <c r="AG373" s="208"/>
      <c r="AH373" s="208"/>
      <c r="AI373" s="208"/>
      <c r="AJ373" s="208"/>
      <c r="AK373" s="208"/>
      <c r="AL373" s="208"/>
      <c r="AM373" s="208"/>
      <c r="AN373" s="208"/>
      <c r="AO373" s="208"/>
      <c r="AP373" s="208"/>
      <c r="AQ373" s="208"/>
      <c r="AR373" s="208"/>
      <c r="AS373" s="208"/>
      <c r="AT373" s="208"/>
      <c r="AU373" s="208"/>
      <c r="AV373" s="208"/>
      <c r="AW373" s="208"/>
    </row>
    <row r="374" spans="1:49" s="207" customFormat="1" x14ac:dyDescent="0.25">
      <c r="A374" s="47"/>
      <c r="B374" s="47"/>
      <c r="C374" s="47"/>
      <c r="D374" s="208"/>
      <c r="E374" s="220"/>
      <c r="F374" s="220"/>
      <c r="G374" s="220"/>
      <c r="H374" s="220"/>
      <c r="I374" s="220"/>
      <c r="J374" s="220"/>
      <c r="K374" s="220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  <c r="AA374" s="208"/>
      <c r="AB374" s="208"/>
      <c r="AC374" s="208"/>
      <c r="AD374" s="208"/>
      <c r="AE374" s="208"/>
      <c r="AF374" s="208"/>
      <c r="AG374" s="208"/>
      <c r="AH374" s="208"/>
      <c r="AI374" s="208"/>
      <c r="AJ374" s="208"/>
      <c r="AK374" s="208"/>
      <c r="AL374" s="208"/>
      <c r="AM374" s="208"/>
      <c r="AN374" s="208"/>
      <c r="AO374" s="208"/>
      <c r="AP374" s="208"/>
      <c r="AQ374" s="208"/>
      <c r="AR374" s="208"/>
      <c r="AS374" s="208"/>
      <c r="AT374" s="208"/>
      <c r="AU374" s="208"/>
      <c r="AV374" s="208"/>
      <c r="AW374" s="208"/>
    </row>
    <row r="375" spans="1:49" s="207" customFormat="1" x14ac:dyDescent="0.25">
      <c r="A375" s="47"/>
      <c r="B375" s="47"/>
      <c r="C375" s="47"/>
      <c r="D375" s="208"/>
      <c r="E375" s="220"/>
      <c r="F375" s="220"/>
      <c r="G375" s="220"/>
      <c r="H375" s="220"/>
      <c r="I375" s="220"/>
      <c r="J375" s="220"/>
      <c r="K375" s="220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  <c r="AA375" s="208"/>
      <c r="AB375" s="208"/>
      <c r="AC375" s="208"/>
      <c r="AD375" s="208"/>
      <c r="AE375" s="208"/>
      <c r="AF375" s="208"/>
      <c r="AG375" s="208"/>
      <c r="AH375" s="208"/>
      <c r="AI375" s="208"/>
      <c r="AJ375" s="208"/>
      <c r="AK375" s="208"/>
      <c r="AL375" s="208"/>
      <c r="AM375" s="208"/>
      <c r="AN375" s="208"/>
      <c r="AO375" s="208"/>
      <c r="AP375" s="208"/>
      <c r="AQ375" s="208"/>
      <c r="AR375" s="208"/>
      <c r="AS375" s="208"/>
      <c r="AT375" s="208"/>
      <c r="AU375" s="208"/>
      <c r="AV375" s="208"/>
      <c r="AW375" s="208"/>
    </row>
    <row r="376" spans="1:49" s="207" customFormat="1" x14ac:dyDescent="0.25">
      <c r="A376" s="47"/>
      <c r="B376" s="47"/>
      <c r="C376" s="47"/>
      <c r="D376" s="208"/>
      <c r="E376" s="220"/>
      <c r="F376" s="220"/>
      <c r="G376" s="220"/>
      <c r="H376" s="220"/>
      <c r="I376" s="220"/>
      <c r="J376" s="220"/>
      <c r="K376" s="220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  <c r="AA376" s="208"/>
      <c r="AB376" s="208"/>
      <c r="AC376" s="208"/>
      <c r="AD376" s="208"/>
      <c r="AE376" s="208"/>
      <c r="AF376" s="208"/>
      <c r="AG376" s="208"/>
      <c r="AH376" s="208"/>
      <c r="AI376" s="208"/>
      <c r="AJ376" s="208"/>
      <c r="AK376" s="208"/>
      <c r="AL376" s="208"/>
      <c r="AM376" s="208"/>
      <c r="AN376" s="208"/>
      <c r="AO376" s="208"/>
      <c r="AP376" s="208"/>
      <c r="AQ376" s="208"/>
      <c r="AR376" s="208"/>
      <c r="AS376" s="208"/>
      <c r="AT376" s="208"/>
      <c r="AU376" s="208"/>
      <c r="AV376" s="208"/>
      <c r="AW376" s="208"/>
    </row>
    <row r="377" spans="1:49" s="207" customFormat="1" x14ac:dyDescent="0.25">
      <c r="A377" s="47"/>
      <c r="B377" s="47"/>
      <c r="C377" s="47"/>
      <c r="D377" s="208"/>
      <c r="E377" s="220"/>
      <c r="F377" s="220"/>
      <c r="G377" s="220"/>
      <c r="H377" s="220"/>
      <c r="I377" s="220"/>
      <c r="J377" s="220"/>
      <c r="K377" s="220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  <c r="AA377" s="208"/>
      <c r="AB377" s="208"/>
      <c r="AC377" s="208"/>
      <c r="AD377" s="208"/>
      <c r="AE377" s="208"/>
      <c r="AF377" s="208"/>
      <c r="AG377" s="208"/>
      <c r="AH377" s="208"/>
      <c r="AI377" s="208"/>
      <c r="AJ377" s="208"/>
      <c r="AK377" s="208"/>
      <c r="AL377" s="208"/>
      <c r="AM377" s="208"/>
      <c r="AN377" s="208"/>
      <c r="AO377" s="208"/>
      <c r="AP377" s="208"/>
      <c r="AQ377" s="208"/>
      <c r="AR377" s="208"/>
      <c r="AS377" s="208"/>
      <c r="AT377" s="208"/>
      <c r="AU377" s="208"/>
      <c r="AV377" s="208"/>
      <c r="AW377" s="208"/>
    </row>
    <row r="378" spans="1:49" s="207" customFormat="1" x14ac:dyDescent="0.25">
      <c r="A378" s="47"/>
      <c r="B378" s="47"/>
      <c r="C378" s="47"/>
      <c r="D378" s="208"/>
      <c r="E378" s="220"/>
      <c r="F378" s="220"/>
      <c r="G378" s="220"/>
      <c r="H378" s="220"/>
      <c r="I378" s="220"/>
      <c r="J378" s="220"/>
      <c r="K378" s="220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  <c r="AA378" s="208"/>
      <c r="AB378" s="208"/>
      <c r="AC378" s="208"/>
      <c r="AD378" s="208"/>
      <c r="AE378" s="208"/>
      <c r="AF378" s="208"/>
      <c r="AG378" s="208"/>
      <c r="AH378" s="208"/>
      <c r="AI378" s="208"/>
      <c r="AJ378" s="208"/>
      <c r="AK378" s="208"/>
      <c r="AL378" s="208"/>
      <c r="AM378" s="208"/>
      <c r="AN378" s="208"/>
      <c r="AO378" s="208"/>
      <c r="AP378" s="208"/>
      <c r="AQ378" s="208"/>
      <c r="AR378" s="208"/>
      <c r="AS378" s="208"/>
      <c r="AT378" s="208"/>
      <c r="AU378" s="208"/>
      <c r="AV378" s="208"/>
      <c r="AW378" s="208"/>
    </row>
    <row r="379" spans="1:49" s="207" customFormat="1" x14ac:dyDescent="0.25">
      <c r="A379" s="47"/>
      <c r="B379" s="47"/>
      <c r="C379" s="47"/>
      <c r="D379" s="208"/>
      <c r="E379" s="220"/>
      <c r="F379" s="220"/>
      <c r="G379" s="220"/>
      <c r="H379" s="220"/>
      <c r="I379" s="220"/>
      <c r="J379" s="220"/>
      <c r="K379" s="220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  <c r="AA379" s="208"/>
      <c r="AB379" s="208"/>
      <c r="AC379" s="208"/>
      <c r="AD379" s="208"/>
      <c r="AE379" s="208"/>
      <c r="AF379" s="208"/>
      <c r="AG379" s="208"/>
      <c r="AH379" s="208"/>
      <c r="AI379" s="208"/>
      <c r="AJ379" s="208"/>
      <c r="AK379" s="208"/>
      <c r="AL379" s="208"/>
      <c r="AM379" s="208"/>
      <c r="AN379" s="208"/>
      <c r="AO379" s="208"/>
      <c r="AP379" s="208"/>
      <c r="AQ379" s="208"/>
      <c r="AR379" s="208"/>
      <c r="AS379" s="208"/>
      <c r="AT379" s="208"/>
      <c r="AU379" s="208"/>
      <c r="AV379" s="208"/>
      <c r="AW379" s="208"/>
    </row>
    <row r="380" spans="1:49" s="207" customFormat="1" x14ac:dyDescent="0.25">
      <c r="A380" s="47"/>
      <c r="B380" s="47"/>
      <c r="C380" s="47"/>
      <c r="D380" s="208"/>
      <c r="E380" s="220"/>
      <c r="F380" s="220"/>
      <c r="G380" s="220"/>
      <c r="H380" s="220"/>
      <c r="I380" s="220"/>
      <c r="J380" s="220"/>
      <c r="K380" s="220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  <c r="AA380" s="208"/>
      <c r="AB380" s="208"/>
      <c r="AC380" s="208"/>
      <c r="AD380" s="208"/>
      <c r="AE380" s="208"/>
      <c r="AF380" s="208"/>
      <c r="AG380" s="208"/>
      <c r="AH380" s="208"/>
      <c r="AI380" s="208"/>
      <c r="AJ380" s="208"/>
      <c r="AK380" s="208"/>
      <c r="AL380" s="208"/>
      <c r="AM380" s="208"/>
      <c r="AN380" s="208"/>
      <c r="AO380" s="208"/>
      <c r="AP380" s="208"/>
      <c r="AQ380" s="208"/>
      <c r="AR380" s="208"/>
      <c r="AS380" s="208"/>
      <c r="AT380" s="208"/>
      <c r="AU380" s="208"/>
      <c r="AV380" s="208"/>
      <c r="AW380" s="208"/>
    </row>
    <row r="381" spans="1:49" s="207" customFormat="1" x14ac:dyDescent="0.25">
      <c r="A381" s="47"/>
      <c r="B381" s="47"/>
      <c r="C381" s="47"/>
      <c r="D381" s="208"/>
      <c r="E381" s="220"/>
      <c r="F381" s="220"/>
      <c r="G381" s="220"/>
      <c r="H381" s="220"/>
      <c r="I381" s="220"/>
      <c r="J381" s="220"/>
      <c r="K381" s="220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</row>
    <row r="382" spans="1:49" s="207" customFormat="1" x14ac:dyDescent="0.25">
      <c r="A382" s="47"/>
      <c r="B382" s="47"/>
      <c r="C382" s="47"/>
      <c r="D382" s="208"/>
      <c r="E382" s="220"/>
      <c r="F382" s="220"/>
      <c r="G382" s="220"/>
      <c r="H382" s="220"/>
      <c r="I382" s="220"/>
      <c r="J382" s="220"/>
      <c r="K382" s="220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  <c r="AA382" s="208"/>
      <c r="AB382" s="208"/>
      <c r="AC382" s="208"/>
      <c r="AD382" s="208"/>
      <c r="AE382" s="208"/>
      <c r="AF382" s="208"/>
      <c r="AG382" s="208"/>
      <c r="AH382" s="208"/>
      <c r="AI382" s="208"/>
      <c r="AJ382" s="208"/>
      <c r="AK382" s="208"/>
      <c r="AL382" s="208"/>
      <c r="AM382" s="208"/>
      <c r="AN382" s="208"/>
      <c r="AO382" s="208"/>
      <c r="AP382" s="208"/>
      <c r="AQ382" s="208"/>
      <c r="AR382" s="208"/>
      <c r="AS382" s="208"/>
      <c r="AT382" s="208"/>
      <c r="AU382" s="208"/>
      <c r="AV382" s="208"/>
      <c r="AW382" s="208"/>
    </row>
    <row r="383" spans="1:49" s="207" customFormat="1" x14ac:dyDescent="0.25">
      <c r="A383" s="47"/>
      <c r="B383" s="47"/>
      <c r="C383" s="47"/>
      <c r="D383" s="208"/>
      <c r="E383" s="220"/>
      <c r="F383" s="220"/>
      <c r="G383" s="220"/>
      <c r="H383" s="220"/>
      <c r="I383" s="220"/>
      <c r="J383" s="220"/>
      <c r="K383" s="220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  <c r="AA383" s="208"/>
      <c r="AB383" s="208"/>
      <c r="AC383" s="208"/>
      <c r="AD383" s="208"/>
      <c r="AE383" s="208"/>
      <c r="AF383" s="208"/>
      <c r="AG383" s="208"/>
      <c r="AH383" s="208"/>
      <c r="AI383" s="208"/>
      <c r="AJ383" s="208"/>
      <c r="AK383" s="208"/>
      <c r="AL383" s="208"/>
      <c r="AM383" s="208"/>
      <c r="AN383" s="208"/>
      <c r="AO383" s="208"/>
      <c r="AP383" s="208"/>
      <c r="AQ383" s="208"/>
      <c r="AR383" s="208"/>
      <c r="AS383" s="208"/>
      <c r="AT383" s="208"/>
      <c r="AU383" s="208"/>
      <c r="AV383" s="208"/>
      <c r="AW383" s="208"/>
    </row>
    <row r="384" spans="1:49" s="207" customFormat="1" x14ac:dyDescent="0.25">
      <c r="A384" s="47"/>
      <c r="B384" s="47"/>
      <c r="C384" s="47"/>
      <c r="D384" s="208"/>
      <c r="E384" s="220"/>
      <c r="F384" s="220"/>
      <c r="G384" s="220"/>
      <c r="H384" s="220"/>
      <c r="I384" s="220"/>
      <c r="J384" s="220"/>
      <c r="K384" s="220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  <c r="AA384" s="208"/>
      <c r="AB384" s="208"/>
      <c r="AC384" s="208"/>
      <c r="AD384" s="208"/>
      <c r="AE384" s="208"/>
      <c r="AF384" s="208"/>
      <c r="AG384" s="208"/>
      <c r="AH384" s="208"/>
      <c r="AI384" s="208"/>
      <c r="AJ384" s="208"/>
      <c r="AK384" s="208"/>
      <c r="AL384" s="208"/>
      <c r="AM384" s="208"/>
      <c r="AN384" s="208"/>
      <c r="AO384" s="208"/>
      <c r="AP384" s="208"/>
      <c r="AQ384" s="208"/>
      <c r="AR384" s="208"/>
      <c r="AS384" s="208"/>
      <c r="AT384" s="208"/>
      <c r="AU384" s="208"/>
      <c r="AV384" s="208"/>
      <c r="AW384" s="208"/>
    </row>
    <row r="385" spans="1:49" s="207" customFormat="1" x14ac:dyDescent="0.25">
      <c r="A385" s="47"/>
      <c r="B385" s="47"/>
      <c r="C385" s="47"/>
      <c r="D385" s="208"/>
      <c r="E385" s="220"/>
      <c r="F385" s="220"/>
      <c r="G385" s="220"/>
      <c r="H385" s="220"/>
      <c r="I385" s="220"/>
      <c r="J385" s="220"/>
      <c r="K385" s="220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  <c r="AA385" s="208"/>
      <c r="AB385" s="208"/>
      <c r="AC385" s="208"/>
      <c r="AD385" s="208"/>
      <c r="AE385" s="208"/>
      <c r="AF385" s="208"/>
      <c r="AG385" s="208"/>
      <c r="AH385" s="208"/>
      <c r="AI385" s="208"/>
      <c r="AJ385" s="208"/>
      <c r="AK385" s="208"/>
      <c r="AL385" s="208"/>
      <c r="AM385" s="208"/>
      <c r="AN385" s="208"/>
      <c r="AO385" s="208"/>
      <c r="AP385" s="208"/>
      <c r="AQ385" s="208"/>
      <c r="AR385" s="208"/>
      <c r="AS385" s="208"/>
      <c r="AT385" s="208"/>
      <c r="AU385" s="208"/>
      <c r="AV385" s="208"/>
      <c r="AW385" s="208"/>
    </row>
    <row r="386" spans="1:49" s="207" customFormat="1" x14ac:dyDescent="0.25">
      <c r="A386" s="47"/>
      <c r="B386" s="47"/>
      <c r="C386" s="47"/>
      <c r="D386" s="208"/>
      <c r="E386" s="220"/>
      <c r="F386" s="220"/>
      <c r="G386" s="220"/>
      <c r="H386" s="220"/>
      <c r="I386" s="220"/>
      <c r="J386" s="220"/>
      <c r="K386" s="220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  <c r="AA386" s="208"/>
      <c r="AB386" s="208"/>
      <c r="AC386" s="208"/>
      <c r="AD386" s="208"/>
      <c r="AE386" s="208"/>
      <c r="AF386" s="208"/>
      <c r="AG386" s="208"/>
      <c r="AH386" s="208"/>
      <c r="AI386" s="208"/>
      <c r="AJ386" s="208"/>
      <c r="AK386" s="208"/>
      <c r="AL386" s="208"/>
      <c r="AM386" s="208"/>
      <c r="AN386" s="208"/>
      <c r="AO386" s="208"/>
      <c r="AP386" s="208"/>
      <c r="AQ386" s="208"/>
      <c r="AR386" s="208"/>
      <c r="AS386" s="208"/>
      <c r="AT386" s="208"/>
      <c r="AU386" s="208"/>
      <c r="AV386" s="208"/>
      <c r="AW386" s="208"/>
    </row>
    <row r="387" spans="1:49" s="207" customFormat="1" x14ac:dyDescent="0.25">
      <c r="A387" s="47"/>
      <c r="B387" s="47"/>
      <c r="C387" s="47"/>
      <c r="D387" s="208"/>
      <c r="E387" s="220"/>
      <c r="F387" s="220"/>
      <c r="G387" s="220"/>
      <c r="H387" s="220"/>
      <c r="I387" s="220"/>
      <c r="J387" s="220"/>
      <c r="K387" s="220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  <c r="AA387" s="208"/>
      <c r="AB387" s="208"/>
      <c r="AC387" s="208"/>
      <c r="AD387" s="208"/>
      <c r="AE387" s="208"/>
      <c r="AF387" s="208"/>
      <c r="AG387" s="208"/>
      <c r="AH387" s="208"/>
      <c r="AI387" s="208"/>
      <c r="AJ387" s="208"/>
      <c r="AK387" s="208"/>
      <c r="AL387" s="208"/>
      <c r="AM387" s="208"/>
      <c r="AN387" s="208"/>
      <c r="AO387" s="208"/>
      <c r="AP387" s="208"/>
      <c r="AQ387" s="208"/>
      <c r="AR387" s="208"/>
      <c r="AS387" s="208"/>
      <c r="AT387" s="208"/>
      <c r="AU387" s="208"/>
      <c r="AV387" s="208"/>
      <c r="AW387" s="208"/>
    </row>
    <row r="388" spans="1:49" s="207" customFormat="1" x14ac:dyDescent="0.25">
      <c r="A388" s="47"/>
      <c r="B388" s="47"/>
      <c r="C388" s="47"/>
      <c r="D388" s="208"/>
      <c r="E388" s="220"/>
      <c r="F388" s="220"/>
      <c r="G388" s="220"/>
      <c r="H388" s="220"/>
      <c r="I388" s="220"/>
      <c r="J388" s="220"/>
      <c r="K388" s="220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  <c r="AA388" s="208"/>
      <c r="AB388" s="208"/>
      <c r="AC388" s="208"/>
      <c r="AD388" s="208"/>
      <c r="AE388" s="208"/>
      <c r="AF388" s="208"/>
      <c r="AG388" s="208"/>
      <c r="AH388" s="208"/>
      <c r="AI388" s="208"/>
      <c r="AJ388" s="208"/>
      <c r="AK388" s="208"/>
      <c r="AL388" s="208"/>
      <c r="AM388" s="208"/>
      <c r="AN388" s="208"/>
      <c r="AO388" s="208"/>
      <c r="AP388" s="208"/>
      <c r="AQ388" s="208"/>
      <c r="AR388" s="208"/>
      <c r="AS388" s="208"/>
      <c r="AT388" s="208"/>
      <c r="AU388" s="208"/>
      <c r="AV388" s="208"/>
      <c r="AW388" s="208"/>
    </row>
    <row r="389" spans="1:49" s="207" customFormat="1" x14ac:dyDescent="0.25">
      <c r="A389" s="47"/>
      <c r="B389" s="47"/>
      <c r="C389" s="47"/>
      <c r="D389" s="208"/>
      <c r="E389" s="220"/>
      <c r="F389" s="220"/>
      <c r="G389" s="220"/>
      <c r="H389" s="220"/>
      <c r="I389" s="220"/>
      <c r="J389" s="220"/>
      <c r="K389" s="220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  <c r="AA389" s="208"/>
      <c r="AB389" s="208"/>
      <c r="AC389" s="208"/>
      <c r="AD389" s="208"/>
      <c r="AE389" s="208"/>
      <c r="AF389" s="208"/>
      <c r="AG389" s="208"/>
      <c r="AH389" s="208"/>
      <c r="AI389" s="208"/>
      <c r="AJ389" s="208"/>
      <c r="AK389" s="208"/>
      <c r="AL389" s="208"/>
      <c r="AM389" s="208"/>
      <c r="AN389" s="208"/>
      <c r="AO389" s="208"/>
      <c r="AP389" s="208"/>
      <c r="AQ389" s="208"/>
      <c r="AR389" s="208"/>
      <c r="AS389" s="208"/>
      <c r="AT389" s="208"/>
      <c r="AU389" s="208"/>
      <c r="AV389" s="208"/>
      <c r="AW389" s="208"/>
    </row>
    <row r="390" spans="1:49" s="207" customFormat="1" x14ac:dyDescent="0.25">
      <c r="A390" s="47"/>
      <c r="B390" s="47"/>
      <c r="C390" s="47"/>
      <c r="D390" s="208"/>
      <c r="E390" s="220"/>
      <c r="F390" s="220"/>
      <c r="G390" s="220"/>
      <c r="H390" s="220"/>
      <c r="I390" s="220"/>
      <c r="J390" s="220"/>
      <c r="K390" s="220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  <c r="AA390" s="208"/>
      <c r="AB390" s="208"/>
      <c r="AC390" s="208"/>
      <c r="AD390" s="208"/>
      <c r="AE390" s="208"/>
      <c r="AF390" s="208"/>
      <c r="AG390" s="208"/>
      <c r="AH390" s="208"/>
      <c r="AI390" s="208"/>
      <c r="AJ390" s="208"/>
      <c r="AK390" s="208"/>
      <c r="AL390" s="208"/>
      <c r="AM390" s="208"/>
      <c r="AN390" s="208"/>
      <c r="AO390" s="208"/>
      <c r="AP390" s="208"/>
      <c r="AQ390" s="208"/>
      <c r="AR390" s="208"/>
      <c r="AS390" s="208"/>
      <c r="AT390" s="208"/>
      <c r="AU390" s="208"/>
      <c r="AV390" s="208"/>
      <c r="AW390" s="208"/>
    </row>
    <row r="391" spans="1:49" s="207" customFormat="1" x14ac:dyDescent="0.25">
      <c r="A391" s="47"/>
      <c r="B391" s="47"/>
      <c r="C391" s="47"/>
      <c r="D391" s="208"/>
      <c r="E391" s="220"/>
      <c r="F391" s="220"/>
      <c r="G391" s="220"/>
      <c r="H391" s="220"/>
      <c r="I391" s="220"/>
      <c r="J391" s="220"/>
      <c r="K391" s="220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  <c r="AA391" s="208"/>
      <c r="AB391" s="208"/>
      <c r="AC391" s="208"/>
      <c r="AD391" s="208"/>
      <c r="AE391" s="208"/>
      <c r="AF391" s="208"/>
      <c r="AG391" s="208"/>
      <c r="AH391" s="208"/>
      <c r="AI391" s="208"/>
      <c r="AJ391" s="208"/>
      <c r="AK391" s="208"/>
      <c r="AL391" s="208"/>
      <c r="AM391" s="208"/>
      <c r="AN391" s="208"/>
      <c r="AO391" s="208"/>
      <c r="AP391" s="208"/>
      <c r="AQ391" s="208"/>
      <c r="AR391" s="208"/>
      <c r="AS391" s="208"/>
      <c r="AT391" s="208"/>
      <c r="AU391" s="208"/>
      <c r="AV391" s="208"/>
      <c r="AW391" s="208"/>
    </row>
    <row r="392" spans="1:49" s="207" customFormat="1" x14ac:dyDescent="0.25">
      <c r="A392" s="47"/>
      <c r="B392" s="47"/>
      <c r="C392" s="47"/>
      <c r="D392" s="208"/>
      <c r="E392" s="220"/>
      <c r="F392" s="220"/>
      <c r="G392" s="220"/>
      <c r="H392" s="220"/>
      <c r="I392" s="220"/>
      <c r="J392" s="220"/>
      <c r="K392" s="220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  <c r="AA392" s="208"/>
      <c r="AB392" s="208"/>
      <c r="AC392" s="208"/>
      <c r="AD392" s="208"/>
      <c r="AE392" s="208"/>
      <c r="AF392" s="208"/>
      <c r="AG392" s="208"/>
      <c r="AH392" s="208"/>
      <c r="AI392" s="208"/>
      <c r="AJ392" s="208"/>
      <c r="AK392" s="208"/>
      <c r="AL392" s="208"/>
      <c r="AM392" s="208"/>
      <c r="AN392" s="208"/>
      <c r="AO392" s="208"/>
      <c r="AP392" s="208"/>
      <c r="AQ392" s="208"/>
      <c r="AR392" s="208"/>
      <c r="AS392" s="208"/>
      <c r="AT392" s="208"/>
      <c r="AU392" s="208"/>
      <c r="AV392" s="208"/>
      <c r="AW392" s="208"/>
    </row>
    <row r="393" spans="1:49" s="207" customFormat="1" x14ac:dyDescent="0.25">
      <c r="A393" s="47"/>
      <c r="B393" s="47"/>
      <c r="C393" s="47"/>
      <c r="D393" s="208"/>
      <c r="E393" s="220"/>
      <c r="F393" s="220"/>
      <c r="G393" s="220"/>
      <c r="H393" s="220"/>
      <c r="I393" s="220"/>
      <c r="J393" s="220"/>
      <c r="K393" s="220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  <c r="AA393" s="208"/>
      <c r="AB393" s="208"/>
      <c r="AC393" s="208"/>
      <c r="AD393" s="208"/>
      <c r="AE393" s="208"/>
      <c r="AF393" s="208"/>
      <c r="AG393" s="208"/>
      <c r="AH393" s="208"/>
      <c r="AI393" s="208"/>
      <c r="AJ393" s="208"/>
      <c r="AK393" s="208"/>
      <c r="AL393" s="208"/>
      <c r="AM393" s="208"/>
      <c r="AN393" s="208"/>
      <c r="AO393" s="208"/>
      <c r="AP393" s="208"/>
      <c r="AQ393" s="208"/>
      <c r="AR393" s="208"/>
      <c r="AS393" s="208"/>
      <c r="AT393" s="208"/>
      <c r="AU393" s="208"/>
      <c r="AV393" s="208"/>
      <c r="AW393" s="208"/>
    </row>
    <row r="394" spans="1:49" s="207" customFormat="1" x14ac:dyDescent="0.25">
      <c r="A394" s="47"/>
      <c r="B394" s="47"/>
      <c r="C394" s="47"/>
      <c r="D394" s="208"/>
      <c r="E394" s="220"/>
      <c r="F394" s="220"/>
      <c r="G394" s="220"/>
      <c r="H394" s="220"/>
      <c r="I394" s="220"/>
      <c r="J394" s="220"/>
      <c r="K394" s="220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  <c r="AA394" s="208"/>
      <c r="AB394" s="208"/>
      <c r="AC394" s="208"/>
      <c r="AD394" s="208"/>
      <c r="AE394" s="208"/>
      <c r="AF394" s="208"/>
      <c r="AG394" s="208"/>
      <c r="AH394" s="208"/>
      <c r="AI394" s="208"/>
      <c r="AJ394" s="208"/>
      <c r="AK394" s="208"/>
      <c r="AL394" s="208"/>
      <c r="AM394" s="208"/>
      <c r="AN394" s="208"/>
      <c r="AO394" s="208"/>
      <c r="AP394" s="208"/>
      <c r="AQ394" s="208"/>
      <c r="AR394" s="208"/>
      <c r="AS394" s="208"/>
      <c r="AT394" s="208"/>
      <c r="AU394" s="208"/>
      <c r="AV394" s="208"/>
      <c r="AW394" s="208"/>
    </row>
    <row r="395" spans="1:49" s="207" customFormat="1" x14ac:dyDescent="0.25">
      <c r="A395" s="47"/>
      <c r="B395" s="47"/>
      <c r="C395" s="47"/>
      <c r="D395" s="208"/>
      <c r="E395" s="220"/>
      <c r="F395" s="220"/>
      <c r="G395" s="220"/>
      <c r="H395" s="220"/>
      <c r="I395" s="220"/>
      <c r="J395" s="220"/>
      <c r="K395" s="220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  <c r="AA395" s="208"/>
      <c r="AB395" s="208"/>
      <c r="AC395" s="208"/>
      <c r="AD395" s="208"/>
      <c r="AE395" s="208"/>
      <c r="AF395" s="208"/>
      <c r="AG395" s="208"/>
      <c r="AH395" s="208"/>
      <c r="AI395" s="208"/>
      <c r="AJ395" s="208"/>
      <c r="AK395" s="208"/>
      <c r="AL395" s="208"/>
      <c r="AM395" s="208"/>
      <c r="AN395" s="208"/>
      <c r="AO395" s="208"/>
      <c r="AP395" s="208"/>
      <c r="AQ395" s="208"/>
      <c r="AR395" s="208"/>
      <c r="AS395" s="208"/>
      <c r="AT395" s="208"/>
      <c r="AU395" s="208"/>
      <c r="AV395" s="208"/>
      <c r="AW395" s="208"/>
    </row>
    <row r="396" spans="1:49" s="207" customFormat="1" x14ac:dyDescent="0.25">
      <c r="A396" s="47"/>
      <c r="B396" s="47"/>
      <c r="C396" s="47"/>
      <c r="D396" s="208"/>
      <c r="E396" s="220"/>
      <c r="F396" s="220"/>
      <c r="G396" s="220"/>
      <c r="H396" s="220"/>
      <c r="I396" s="220"/>
      <c r="J396" s="220"/>
      <c r="K396" s="220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  <c r="AA396" s="208"/>
      <c r="AB396" s="208"/>
      <c r="AC396" s="208"/>
      <c r="AD396" s="208"/>
      <c r="AE396" s="208"/>
      <c r="AF396" s="208"/>
      <c r="AG396" s="208"/>
      <c r="AH396" s="208"/>
      <c r="AI396" s="208"/>
      <c r="AJ396" s="208"/>
      <c r="AK396" s="208"/>
      <c r="AL396" s="208"/>
      <c r="AM396" s="208"/>
      <c r="AN396" s="208"/>
      <c r="AO396" s="208"/>
      <c r="AP396" s="208"/>
      <c r="AQ396" s="208"/>
      <c r="AR396" s="208"/>
      <c r="AS396" s="208"/>
      <c r="AT396" s="208"/>
      <c r="AU396" s="208"/>
      <c r="AV396" s="208"/>
      <c r="AW396" s="208"/>
    </row>
    <row r="397" spans="1:49" s="207" customFormat="1" x14ac:dyDescent="0.25">
      <c r="A397" s="47"/>
      <c r="B397" s="47"/>
      <c r="C397" s="47"/>
      <c r="D397" s="208"/>
      <c r="E397" s="220"/>
      <c r="F397" s="220"/>
      <c r="G397" s="220"/>
      <c r="H397" s="220"/>
      <c r="I397" s="220"/>
      <c r="J397" s="220"/>
      <c r="K397" s="220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  <c r="AA397" s="208"/>
      <c r="AB397" s="208"/>
      <c r="AC397" s="208"/>
      <c r="AD397" s="208"/>
      <c r="AE397" s="208"/>
      <c r="AF397" s="208"/>
      <c r="AG397" s="208"/>
      <c r="AH397" s="208"/>
      <c r="AI397" s="208"/>
      <c r="AJ397" s="208"/>
      <c r="AK397" s="208"/>
      <c r="AL397" s="208"/>
      <c r="AM397" s="208"/>
      <c r="AN397" s="208"/>
      <c r="AO397" s="208"/>
      <c r="AP397" s="208"/>
      <c r="AQ397" s="208"/>
      <c r="AR397" s="208"/>
      <c r="AS397" s="208"/>
      <c r="AT397" s="208"/>
      <c r="AU397" s="208"/>
      <c r="AV397" s="208"/>
      <c r="AW397" s="208"/>
    </row>
    <row r="398" spans="1:49" s="207" customFormat="1" x14ac:dyDescent="0.25">
      <c r="A398" s="47"/>
      <c r="B398" s="47"/>
      <c r="C398" s="47"/>
      <c r="D398" s="208"/>
      <c r="E398" s="220"/>
      <c r="F398" s="220"/>
      <c r="G398" s="220"/>
      <c r="H398" s="220"/>
      <c r="I398" s="220"/>
      <c r="J398" s="220"/>
      <c r="K398" s="220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  <c r="AA398" s="208"/>
      <c r="AB398" s="208"/>
      <c r="AC398" s="208"/>
      <c r="AD398" s="208"/>
      <c r="AE398" s="208"/>
      <c r="AF398" s="208"/>
      <c r="AG398" s="208"/>
      <c r="AH398" s="208"/>
      <c r="AI398" s="208"/>
      <c r="AJ398" s="208"/>
      <c r="AK398" s="208"/>
      <c r="AL398" s="208"/>
      <c r="AM398" s="208"/>
      <c r="AN398" s="208"/>
      <c r="AO398" s="208"/>
      <c r="AP398" s="208"/>
      <c r="AQ398" s="208"/>
      <c r="AR398" s="208"/>
      <c r="AS398" s="208"/>
      <c r="AT398" s="208"/>
      <c r="AU398" s="208"/>
      <c r="AV398" s="208"/>
      <c r="AW398" s="208"/>
    </row>
    <row r="399" spans="1:49" s="207" customFormat="1" x14ac:dyDescent="0.25">
      <c r="A399" s="47"/>
      <c r="B399" s="47"/>
      <c r="C399" s="47"/>
      <c r="D399" s="208"/>
      <c r="E399" s="220"/>
      <c r="F399" s="220"/>
      <c r="G399" s="220"/>
      <c r="H399" s="220"/>
      <c r="I399" s="220"/>
      <c r="J399" s="220"/>
      <c r="K399" s="220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  <c r="AA399" s="208"/>
      <c r="AB399" s="208"/>
      <c r="AC399" s="208"/>
      <c r="AD399" s="208"/>
      <c r="AE399" s="208"/>
      <c r="AF399" s="208"/>
      <c r="AG399" s="208"/>
      <c r="AH399" s="208"/>
      <c r="AI399" s="208"/>
      <c r="AJ399" s="208"/>
      <c r="AK399" s="208"/>
      <c r="AL399" s="208"/>
      <c r="AM399" s="208"/>
      <c r="AN399" s="208"/>
      <c r="AO399" s="208"/>
      <c r="AP399" s="208"/>
      <c r="AQ399" s="208"/>
      <c r="AR399" s="208"/>
      <c r="AS399" s="208"/>
      <c r="AT399" s="208"/>
      <c r="AU399" s="208"/>
      <c r="AV399" s="208"/>
      <c r="AW399" s="208"/>
    </row>
    <row r="400" spans="1:49" s="207" customFormat="1" x14ac:dyDescent="0.25">
      <c r="A400" s="47"/>
      <c r="B400" s="47"/>
      <c r="C400" s="47"/>
      <c r="D400" s="208"/>
      <c r="E400" s="220"/>
      <c r="F400" s="220"/>
      <c r="G400" s="220"/>
      <c r="H400" s="220"/>
      <c r="I400" s="220"/>
      <c r="J400" s="220"/>
      <c r="K400" s="220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  <c r="AA400" s="208"/>
      <c r="AB400" s="208"/>
      <c r="AC400" s="208"/>
      <c r="AD400" s="208"/>
      <c r="AE400" s="208"/>
      <c r="AF400" s="208"/>
      <c r="AG400" s="208"/>
      <c r="AH400" s="208"/>
      <c r="AI400" s="208"/>
      <c r="AJ400" s="208"/>
      <c r="AK400" s="208"/>
      <c r="AL400" s="208"/>
      <c r="AM400" s="208"/>
      <c r="AN400" s="208"/>
      <c r="AO400" s="208"/>
      <c r="AP400" s="208"/>
      <c r="AQ400" s="208"/>
      <c r="AR400" s="208"/>
      <c r="AS400" s="208"/>
      <c r="AT400" s="208"/>
      <c r="AU400" s="208"/>
      <c r="AV400" s="208"/>
      <c r="AW400" s="208"/>
    </row>
    <row r="401" spans="1:49" s="207" customFormat="1" x14ac:dyDescent="0.25">
      <c r="A401" s="47"/>
      <c r="B401" s="47"/>
      <c r="C401" s="47"/>
      <c r="D401" s="208"/>
      <c r="E401" s="220"/>
      <c r="F401" s="220"/>
      <c r="G401" s="220"/>
      <c r="H401" s="220"/>
      <c r="I401" s="220"/>
      <c r="J401" s="220"/>
      <c r="K401" s="220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  <c r="AA401" s="208"/>
      <c r="AB401" s="208"/>
      <c r="AC401" s="208"/>
      <c r="AD401" s="208"/>
      <c r="AE401" s="208"/>
      <c r="AF401" s="208"/>
      <c r="AG401" s="208"/>
      <c r="AH401" s="208"/>
      <c r="AI401" s="208"/>
      <c r="AJ401" s="208"/>
      <c r="AK401" s="208"/>
      <c r="AL401" s="208"/>
      <c r="AM401" s="208"/>
      <c r="AN401" s="208"/>
      <c r="AO401" s="208"/>
      <c r="AP401" s="208"/>
      <c r="AQ401" s="208"/>
      <c r="AR401" s="208"/>
      <c r="AS401" s="208"/>
      <c r="AT401" s="208"/>
      <c r="AU401" s="208"/>
      <c r="AV401" s="208"/>
      <c r="AW401" s="208"/>
    </row>
    <row r="402" spans="1:49" s="207" customFormat="1" x14ac:dyDescent="0.25">
      <c r="A402" s="47"/>
      <c r="B402" s="47"/>
      <c r="C402" s="47"/>
      <c r="D402" s="208"/>
      <c r="E402" s="220"/>
      <c r="F402" s="220"/>
      <c r="G402" s="220"/>
      <c r="H402" s="220"/>
      <c r="I402" s="220"/>
      <c r="J402" s="220"/>
      <c r="K402" s="220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  <c r="AA402" s="208"/>
      <c r="AB402" s="208"/>
      <c r="AC402" s="208"/>
      <c r="AD402" s="208"/>
      <c r="AE402" s="208"/>
      <c r="AF402" s="208"/>
      <c r="AG402" s="208"/>
      <c r="AH402" s="208"/>
      <c r="AI402" s="208"/>
      <c r="AJ402" s="208"/>
      <c r="AK402" s="208"/>
      <c r="AL402" s="208"/>
      <c r="AM402" s="208"/>
      <c r="AN402" s="208"/>
      <c r="AO402" s="208"/>
      <c r="AP402" s="208"/>
      <c r="AQ402" s="208"/>
      <c r="AR402" s="208"/>
      <c r="AS402" s="208"/>
      <c r="AT402" s="208"/>
      <c r="AU402" s="208"/>
      <c r="AV402" s="208"/>
      <c r="AW402" s="208"/>
    </row>
    <row r="403" spans="1:49" s="207" customFormat="1" x14ac:dyDescent="0.25">
      <c r="A403" s="47"/>
      <c r="B403" s="47"/>
      <c r="C403" s="47"/>
      <c r="D403" s="208"/>
      <c r="E403" s="220"/>
      <c r="F403" s="220"/>
      <c r="G403" s="220"/>
      <c r="H403" s="220"/>
      <c r="I403" s="220"/>
      <c r="J403" s="220"/>
      <c r="K403" s="220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  <c r="AA403" s="208"/>
      <c r="AB403" s="208"/>
      <c r="AC403" s="208"/>
      <c r="AD403" s="208"/>
      <c r="AE403" s="208"/>
      <c r="AF403" s="208"/>
      <c r="AG403" s="208"/>
      <c r="AH403" s="208"/>
      <c r="AI403" s="208"/>
      <c r="AJ403" s="208"/>
      <c r="AK403" s="208"/>
      <c r="AL403" s="208"/>
      <c r="AM403" s="208"/>
      <c r="AN403" s="208"/>
      <c r="AO403" s="208"/>
      <c r="AP403" s="208"/>
      <c r="AQ403" s="208"/>
      <c r="AR403" s="208"/>
      <c r="AS403" s="208"/>
      <c r="AT403" s="208"/>
      <c r="AU403" s="208"/>
      <c r="AV403" s="208"/>
      <c r="AW403" s="208"/>
    </row>
    <row r="404" spans="1:49" s="207" customFormat="1" x14ac:dyDescent="0.25">
      <c r="A404" s="47"/>
      <c r="B404" s="47"/>
      <c r="C404" s="47"/>
      <c r="D404" s="208"/>
      <c r="E404" s="220"/>
      <c r="F404" s="220"/>
      <c r="G404" s="220"/>
      <c r="H404" s="220"/>
      <c r="I404" s="220"/>
      <c r="J404" s="220"/>
      <c r="K404" s="220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  <c r="AA404" s="208"/>
      <c r="AB404" s="208"/>
      <c r="AC404" s="208"/>
      <c r="AD404" s="208"/>
      <c r="AE404" s="208"/>
      <c r="AF404" s="208"/>
      <c r="AG404" s="208"/>
      <c r="AH404" s="208"/>
      <c r="AI404" s="208"/>
      <c r="AJ404" s="208"/>
      <c r="AK404" s="208"/>
      <c r="AL404" s="208"/>
      <c r="AM404" s="208"/>
      <c r="AN404" s="208"/>
      <c r="AO404" s="208"/>
      <c r="AP404" s="208"/>
      <c r="AQ404" s="208"/>
      <c r="AR404" s="208"/>
      <c r="AS404" s="208"/>
      <c r="AT404" s="208"/>
      <c r="AU404" s="208"/>
      <c r="AV404" s="208"/>
      <c r="AW404" s="208"/>
    </row>
    <row r="405" spans="1:49" s="207" customFormat="1" x14ac:dyDescent="0.25">
      <c r="A405" s="47"/>
      <c r="B405" s="47"/>
      <c r="C405" s="47"/>
      <c r="D405" s="208"/>
      <c r="E405" s="220"/>
      <c r="F405" s="220"/>
      <c r="G405" s="220"/>
      <c r="H405" s="220"/>
      <c r="I405" s="220"/>
      <c r="J405" s="220"/>
      <c r="K405" s="220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  <c r="AA405" s="208"/>
      <c r="AB405" s="208"/>
      <c r="AC405" s="208"/>
      <c r="AD405" s="208"/>
      <c r="AE405" s="208"/>
      <c r="AF405" s="208"/>
      <c r="AG405" s="208"/>
      <c r="AH405" s="208"/>
      <c r="AI405" s="208"/>
      <c r="AJ405" s="208"/>
      <c r="AK405" s="208"/>
      <c r="AL405" s="208"/>
      <c r="AM405" s="208"/>
      <c r="AN405" s="208"/>
      <c r="AO405" s="208"/>
      <c r="AP405" s="208"/>
      <c r="AQ405" s="208"/>
      <c r="AR405" s="208"/>
      <c r="AS405" s="208"/>
      <c r="AT405" s="208"/>
      <c r="AU405" s="208"/>
      <c r="AV405" s="208"/>
      <c r="AW405" s="208"/>
    </row>
    <row r="406" spans="1:49" s="207" customFormat="1" x14ac:dyDescent="0.25">
      <c r="A406" s="47"/>
      <c r="B406" s="47"/>
      <c r="C406" s="47"/>
      <c r="D406" s="208"/>
      <c r="E406" s="220"/>
      <c r="F406" s="220"/>
      <c r="G406" s="220"/>
      <c r="H406" s="220"/>
      <c r="I406" s="220"/>
      <c r="J406" s="220"/>
      <c r="K406" s="220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  <c r="AA406" s="208"/>
      <c r="AB406" s="208"/>
      <c r="AC406" s="208"/>
      <c r="AD406" s="208"/>
      <c r="AE406" s="208"/>
      <c r="AF406" s="208"/>
      <c r="AG406" s="208"/>
      <c r="AH406" s="208"/>
      <c r="AI406" s="208"/>
      <c r="AJ406" s="208"/>
      <c r="AK406" s="208"/>
      <c r="AL406" s="208"/>
      <c r="AM406" s="208"/>
      <c r="AN406" s="208"/>
      <c r="AO406" s="208"/>
      <c r="AP406" s="208"/>
      <c r="AQ406" s="208"/>
      <c r="AR406" s="208"/>
      <c r="AS406" s="208"/>
      <c r="AT406" s="208"/>
      <c r="AU406" s="208"/>
      <c r="AV406" s="208"/>
      <c r="AW406" s="208"/>
    </row>
    <row r="407" spans="1:49" s="207" customFormat="1" x14ac:dyDescent="0.25">
      <c r="A407" s="47"/>
      <c r="B407" s="47"/>
      <c r="C407" s="47"/>
      <c r="D407" s="208"/>
      <c r="E407" s="220"/>
      <c r="F407" s="220"/>
      <c r="G407" s="220"/>
      <c r="H407" s="220"/>
      <c r="I407" s="220"/>
      <c r="J407" s="220"/>
      <c r="K407" s="220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  <c r="AA407" s="208"/>
      <c r="AB407" s="208"/>
      <c r="AC407" s="208"/>
      <c r="AD407" s="208"/>
      <c r="AE407" s="208"/>
      <c r="AF407" s="208"/>
      <c r="AG407" s="208"/>
      <c r="AH407" s="208"/>
      <c r="AI407" s="208"/>
      <c r="AJ407" s="208"/>
      <c r="AK407" s="208"/>
      <c r="AL407" s="208"/>
      <c r="AM407" s="208"/>
      <c r="AN407" s="208"/>
      <c r="AO407" s="208"/>
      <c r="AP407" s="208"/>
      <c r="AQ407" s="208"/>
      <c r="AR407" s="208"/>
      <c r="AS407" s="208"/>
      <c r="AT407" s="208"/>
      <c r="AU407" s="208"/>
      <c r="AV407" s="208"/>
      <c r="AW407" s="208"/>
    </row>
    <row r="408" spans="1:49" s="207" customFormat="1" x14ac:dyDescent="0.25">
      <c r="A408" s="47"/>
      <c r="B408" s="47"/>
      <c r="C408" s="47"/>
      <c r="D408" s="208"/>
      <c r="E408" s="220"/>
      <c r="F408" s="220"/>
      <c r="G408" s="220"/>
      <c r="H408" s="220"/>
      <c r="I408" s="220"/>
      <c r="J408" s="220"/>
      <c r="K408" s="220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  <c r="AA408" s="208"/>
      <c r="AB408" s="208"/>
      <c r="AC408" s="208"/>
      <c r="AD408" s="208"/>
      <c r="AE408" s="208"/>
      <c r="AF408" s="208"/>
      <c r="AG408" s="208"/>
      <c r="AH408" s="208"/>
      <c r="AI408" s="208"/>
      <c r="AJ408" s="208"/>
      <c r="AK408" s="208"/>
      <c r="AL408" s="208"/>
      <c r="AM408" s="208"/>
      <c r="AN408" s="208"/>
      <c r="AO408" s="208"/>
      <c r="AP408" s="208"/>
      <c r="AQ408" s="208"/>
      <c r="AR408" s="208"/>
      <c r="AS408" s="208"/>
      <c r="AT408" s="208"/>
      <c r="AU408" s="208"/>
      <c r="AV408" s="208"/>
      <c r="AW408" s="208"/>
    </row>
    <row r="409" spans="1:49" s="207" customFormat="1" x14ac:dyDescent="0.25">
      <c r="A409" s="47"/>
      <c r="B409" s="47"/>
      <c r="C409" s="47"/>
      <c r="D409" s="208"/>
      <c r="E409" s="220"/>
      <c r="F409" s="220"/>
      <c r="G409" s="220"/>
      <c r="H409" s="220"/>
      <c r="I409" s="220"/>
      <c r="J409" s="220"/>
      <c r="K409" s="220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  <c r="AA409" s="208"/>
      <c r="AB409" s="208"/>
      <c r="AC409" s="208"/>
      <c r="AD409" s="208"/>
      <c r="AE409" s="208"/>
      <c r="AF409" s="208"/>
      <c r="AG409" s="208"/>
      <c r="AH409" s="208"/>
      <c r="AI409" s="208"/>
      <c r="AJ409" s="208"/>
      <c r="AK409" s="208"/>
      <c r="AL409" s="208"/>
      <c r="AM409" s="208"/>
      <c r="AN409" s="208"/>
      <c r="AO409" s="208"/>
      <c r="AP409" s="208"/>
      <c r="AQ409" s="208"/>
      <c r="AR409" s="208"/>
      <c r="AS409" s="208"/>
      <c r="AT409" s="208"/>
      <c r="AU409" s="208"/>
      <c r="AV409" s="208"/>
      <c r="AW409" s="208"/>
    </row>
    <row r="410" spans="1:49" s="207" customFormat="1" x14ac:dyDescent="0.25">
      <c r="A410" s="47"/>
      <c r="B410" s="47"/>
      <c r="C410" s="47"/>
      <c r="D410" s="208"/>
      <c r="E410" s="220"/>
      <c r="F410" s="220"/>
      <c r="G410" s="220"/>
      <c r="H410" s="220"/>
      <c r="I410" s="220"/>
      <c r="J410" s="220"/>
      <c r="K410" s="220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  <c r="AA410" s="208"/>
      <c r="AB410" s="208"/>
      <c r="AC410" s="208"/>
      <c r="AD410" s="208"/>
      <c r="AE410" s="208"/>
      <c r="AF410" s="208"/>
      <c r="AG410" s="208"/>
      <c r="AH410" s="208"/>
      <c r="AI410" s="208"/>
      <c r="AJ410" s="208"/>
      <c r="AK410" s="208"/>
      <c r="AL410" s="208"/>
      <c r="AM410" s="208"/>
      <c r="AN410" s="208"/>
      <c r="AO410" s="208"/>
      <c r="AP410" s="208"/>
      <c r="AQ410" s="208"/>
      <c r="AR410" s="208"/>
      <c r="AS410" s="208"/>
      <c r="AT410" s="208"/>
      <c r="AU410" s="208"/>
      <c r="AV410" s="208"/>
      <c r="AW410" s="208"/>
    </row>
    <row r="411" spans="1:49" s="207" customFormat="1" x14ac:dyDescent="0.25">
      <c r="A411" s="47"/>
      <c r="B411" s="47"/>
      <c r="C411" s="47"/>
      <c r="D411" s="208"/>
      <c r="E411" s="220"/>
      <c r="F411" s="220"/>
      <c r="G411" s="220"/>
      <c r="H411" s="220"/>
      <c r="I411" s="220"/>
      <c r="J411" s="220"/>
      <c r="K411" s="220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  <c r="AA411" s="208"/>
      <c r="AB411" s="208"/>
      <c r="AC411" s="208"/>
      <c r="AD411" s="208"/>
      <c r="AE411" s="208"/>
      <c r="AF411" s="208"/>
      <c r="AG411" s="208"/>
      <c r="AH411" s="208"/>
      <c r="AI411" s="208"/>
      <c r="AJ411" s="208"/>
      <c r="AK411" s="208"/>
      <c r="AL411" s="208"/>
      <c r="AM411" s="208"/>
      <c r="AN411" s="208"/>
      <c r="AO411" s="208"/>
      <c r="AP411" s="208"/>
      <c r="AQ411" s="208"/>
      <c r="AR411" s="208"/>
      <c r="AS411" s="208"/>
      <c r="AT411" s="208"/>
      <c r="AU411" s="208"/>
      <c r="AV411" s="208"/>
      <c r="AW411" s="208"/>
    </row>
    <row r="412" spans="1:49" s="207" customFormat="1" x14ac:dyDescent="0.25">
      <c r="A412" s="47"/>
      <c r="B412" s="47"/>
      <c r="C412" s="47"/>
      <c r="D412" s="208"/>
      <c r="E412" s="220"/>
      <c r="F412" s="220"/>
      <c r="G412" s="220"/>
      <c r="H412" s="220"/>
      <c r="I412" s="220"/>
      <c r="J412" s="220"/>
      <c r="K412" s="220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  <c r="AA412" s="208"/>
      <c r="AB412" s="208"/>
      <c r="AC412" s="208"/>
      <c r="AD412" s="208"/>
      <c r="AE412" s="208"/>
      <c r="AF412" s="208"/>
      <c r="AG412" s="208"/>
      <c r="AH412" s="208"/>
      <c r="AI412" s="208"/>
      <c r="AJ412" s="208"/>
      <c r="AK412" s="208"/>
      <c r="AL412" s="208"/>
      <c r="AM412" s="208"/>
      <c r="AN412" s="208"/>
      <c r="AO412" s="208"/>
      <c r="AP412" s="208"/>
      <c r="AQ412" s="208"/>
      <c r="AR412" s="208"/>
      <c r="AS412" s="208"/>
      <c r="AT412" s="208"/>
      <c r="AU412" s="208"/>
      <c r="AV412" s="208"/>
      <c r="AW412" s="208"/>
    </row>
    <row r="413" spans="1:49" s="207" customFormat="1" x14ac:dyDescent="0.25">
      <c r="A413" s="47"/>
      <c r="B413" s="47"/>
      <c r="C413" s="47"/>
      <c r="D413" s="208"/>
      <c r="E413" s="220"/>
      <c r="F413" s="220"/>
      <c r="G413" s="220"/>
      <c r="H413" s="220"/>
      <c r="I413" s="220"/>
      <c r="J413" s="220"/>
      <c r="K413" s="220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  <c r="AA413" s="208"/>
      <c r="AB413" s="208"/>
      <c r="AC413" s="208"/>
      <c r="AD413" s="208"/>
      <c r="AE413" s="208"/>
      <c r="AF413" s="208"/>
      <c r="AG413" s="208"/>
      <c r="AH413" s="208"/>
      <c r="AI413" s="208"/>
      <c r="AJ413" s="208"/>
      <c r="AK413" s="208"/>
      <c r="AL413" s="208"/>
      <c r="AM413" s="208"/>
      <c r="AN413" s="208"/>
      <c r="AO413" s="208"/>
      <c r="AP413" s="208"/>
      <c r="AQ413" s="208"/>
      <c r="AR413" s="208"/>
      <c r="AS413" s="208"/>
      <c r="AT413" s="208"/>
      <c r="AU413" s="208"/>
      <c r="AV413" s="208"/>
      <c r="AW413" s="208"/>
    </row>
    <row r="414" spans="1:49" s="207" customFormat="1" x14ac:dyDescent="0.25">
      <c r="A414" s="47"/>
      <c r="B414" s="47"/>
      <c r="C414" s="47"/>
      <c r="D414" s="208"/>
      <c r="E414" s="220"/>
      <c r="F414" s="220"/>
      <c r="G414" s="220"/>
      <c r="H414" s="220"/>
      <c r="I414" s="220"/>
      <c r="J414" s="220"/>
      <c r="K414" s="220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  <c r="AA414" s="208"/>
      <c r="AB414" s="208"/>
      <c r="AC414" s="208"/>
      <c r="AD414" s="208"/>
      <c r="AE414" s="208"/>
      <c r="AF414" s="208"/>
      <c r="AG414" s="208"/>
      <c r="AH414" s="208"/>
      <c r="AI414" s="208"/>
      <c r="AJ414" s="208"/>
      <c r="AK414" s="208"/>
      <c r="AL414" s="208"/>
      <c r="AM414" s="208"/>
      <c r="AN414" s="208"/>
      <c r="AO414" s="208"/>
      <c r="AP414" s="208"/>
      <c r="AQ414" s="208"/>
      <c r="AR414" s="208"/>
      <c r="AS414" s="208"/>
      <c r="AT414" s="208"/>
      <c r="AU414" s="208"/>
      <c r="AV414" s="208"/>
      <c r="AW414" s="208"/>
    </row>
    <row r="415" spans="1:49" s="207" customFormat="1" x14ac:dyDescent="0.25">
      <c r="A415" s="47"/>
      <c r="B415" s="47"/>
      <c r="C415" s="47"/>
      <c r="D415" s="208"/>
      <c r="E415" s="220"/>
      <c r="F415" s="220"/>
      <c r="G415" s="220"/>
      <c r="H415" s="220"/>
      <c r="I415" s="220"/>
      <c r="J415" s="220"/>
      <c r="K415" s="220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  <c r="AA415" s="208"/>
      <c r="AB415" s="208"/>
      <c r="AC415" s="208"/>
      <c r="AD415" s="208"/>
      <c r="AE415" s="208"/>
      <c r="AF415" s="208"/>
      <c r="AG415" s="208"/>
      <c r="AH415" s="208"/>
      <c r="AI415" s="208"/>
      <c r="AJ415" s="208"/>
      <c r="AK415" s="208"/>
      <c r="AL415" s="208"/>
      <c r="AM415" s="208"/>
      <c r="AN415" s="208"/>
      <c r="AO415" s="208"/>
      <c r="AP415" s="208"/>
      <c r="AQ415" s="208"/>
      <c r="AR415" s="208"/>
      <c r="AS415" s="208"/>
      <c r="AT415" s="208"/>
      <c r="AU415" s="208"/>
      <c r="AV415" s="208"/>
      <c r="AW415" s="208"/>
    </row>
    <row r="416" spans="1:49" s="207" customFormat="1" x14ac:dyDescent="0.25">
      <c r="A416" s="47"/>
      <c r="B416" s="47"/>
      <c r="C416" s="47"/>
      <c r="D416" s="208"/>
      <c r="E416" s="220"/>
      <c r="F416" s="220"/>
      <c r="G416" s="220"/>
      <c r="H416" s="220"/>
      <c r="I416" s="220"/>
      <c r="J416" s="220"/>
      <c r="K416" s="220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  <c r="AA416" s="208"/>
      <c r="AB416" s="208"/>
      <c r="AC416" s="208"/>
      <c r="AD416" s="208"/>
      <c r="AE416" s="208"/>
      <c r="AF416" s="208"/>
      <c r="AG416" s="208"/>
      <c r="AH416" s="208"/>
      <c r="AI416" s="208"/>
      <c r="AJ416" s="208"/>
      <c r="AK416" s="208"/>
      <c r="AL416" s="208"/>
      <c r="AM416" s="208"/>
      <c r="AN416" s="208"/>
      <c r="AO416" s="208"/>
      <c r="AP416" s="208"/>
      <c r="AQ416" s="208"/>
      <c r="AR416" s="208"/>
      <c r="AS416" s="208"/>
      <c r="AT416" s="208"/>
      <c r="AU416" s="208"/>
      <c r="AV416" s="208"/>
      <c r="AW416" s="208"/>
    </row>
    <row r="417" spans="1:49" s="207" customFormat="1" x14ac:dyDescent="0.25">
      <c r="A417" s="47"/>
      <c r="B417" s="47"/>
      <c r="C417" s="47"/>
      <c r="D417" s="208"/>
      <c r="E417" s="220"/>
      <c r="F417" s="220"/>
      <c r="G417" s="220"/>
      <c r="H417" s="220"/>
      <c r="I417" s="220"/>
      <c r="J417" s="220"/>
      <c r="K417" s="220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  <c r="AA417" s="208"/>
      <c r="AB417" s="208"/>
      <c r="AC417" s="208"/>
      <c r="AD417" s="208"/>
      <c r="AE417" s="208"/>
      <c r="AF417" s="208"/>
      <c r="AG417" s="208"/>
      <c r="AH417" s="208"/>
      <c r="AI417" s="208"/>
      <c r="AJ417" s="208"/>
      <c r="AK417" s="208"/>
      <c r="AL417" s="208"/>
      <c r="AM417" s="208"/>
      <c r="AN417" s="208"/>
      <c r="AO417" s="208"/>
      <c r="AP417" s="208"/>
      <c r="AQ417" s="208"/>
      <c r="AR417" s="208"/>
      <c r="AS417" s="208"/>
      <c r="AT417" s="208"/>
      <c r="AU417" s="208"/>
      <c r="AV417" s="208"/>
      <c r="AW417" s="208"/>
    </row>
    <row r="418" spans="1:49" s="207" customFormat="1" x14ac:dyDescent="0.25">
      <c r="A418" s="47"/>
      <c r="B418" s="47"/>
      <c r="C418" s="47"/>
      <c r="D418" s="208"/>
      <c r="E418" s="220"/>
      <c r="F418" s="220"/>
      <c r="G418" s="220"/>
      <c r="H418" s="220"/>
      <c r="I418" s="220"/>
      <c r="J418" s="220"/>
      <c r="K418" s="220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  <c r="AA418" s="208"/>
      <c r="AB418" s="208"/>
      <c r="AC418" s="208"/>
      <c r="AD418" s="208"/>
      <c r="AE418" s="208"/>
      <c r="AF418" s="208"/>
      <c r="AG418" s="208"/>
      <c r="AH418" s="208"/>
      <c r="AI418" s="208"/>
      <c r="AJ418" s="208"/>
      <c r="AK418" s="208"/>
      <c r="AL418" s="208"/>
      <c r="AM418" s="208"/>
      <c r="AN418" s="208"/>
      <c r="AO418" s="208"/>
      <c r="AP418" s="208"/>
      <c r="AQ418" s="208"/>
      <c r="AR418" s="208"/>
      <c r="AS418" s="208"/>
      <c r="AT418" s="208"/>
      <c r="AU418" s="208"/>
      <c r="AV418" s="208"/>
      <c r="AW418" s="208"/>
    </row>
    <row r="419" spans="1:49" s="207" customFormat="1" x14ac:dyDescent="0.25">
      <c r="A419" s="47"/>
      <c r="B419" s="47"/>
      <c r="C419" s="47"/>
      <c r="D419" s="208"/>
      <c r="E419" s="220"/>
      <c r="F419" s="220"/>
      <c r="G419" s="220"/>
      <c r="H419" s="220"/>
      <c r="I419" s="220"/>
      <c r="J419" s="220"/>
      <c r="K419" s="220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  <c r="AA419" s="208"/>
      <c r="AB419" s="208"/>
      <c r="AC419" s="208"/>
      <c r="AD419" s="208"/>
      <c r="AE419" s="208"/>
      <c r="AF419" s="208"/>
      <c r="AG419" s="208"/>
      <c r="AH419" s="208"/>
      <c r="AI419" s="208"/>
      <c r="AJ419" s="208"/>
      <c r="AK419" s="208"/>
      <c r="AL419" s="208"/>
      <c r="AM419" s="208"/>
      <c r="AN419" s="208"/>
      <c r="AO419" s="208"/>
      <c r="AP419" s="208"/>
      <c r="AQ419" s="208"/>
      <c r="AR419" s="208"/>
      <c r="AS419" s="208"/>
      <c r="AT419" s="208"/>
      <c r="AU419" s="208"/>
      <c r="AV419" s="208"/>
      <c r="AW419" s="208"/>
    </row>
    <row r="420" spans="1:49" s="207" customFormat="1" x14ac:dyDescent="0.25">
      <c r="A420" s="47"/>
      <c r="B420" s="47"/>
      <c r="C420" s="47"/>
      <c r="D420" s="208"/>
      <c r="E420" s="220"/>
      <c r="F420" s="220"/>
      <c r="G420" s="220"/>
      <c r="H420" s="220"/>
      <c r="I420" s="220"/>
      <c r="J420" s="220"/>
      <c r="K420" s="220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  <c r="AA420" s="208"/>
      <c r="AB420" s="208"/>
      <c r="AC420" s="208"/>
      <c r="AD420" s="208"/>
      <c r="AE420" s="208"/>
      <c r="AF420" s="208"/>
      <c r="AG420" s="208"/>
      <c r="AH420" s="208"/>
      <c r="AI420" s="208"/>
      <c r="AJ420" s="208"/>
      <c r="AK420" s="208"/>
      <c r="AL420" s="208"/>
      <c r="AM420" s="208"/>
      <c r="AN420" s="208"/>
      <c r="AO420" s="208"/>
      <c r="AP420" s="208"/>
      <c r="AQ420" s="208"/>
      <c r="AR420" s="208"/>
      <c r="AS420" s="208"/>
      <c r="AT420" s="208"/>
      <c r="AU420" s="208"/>
      <c r="AV420" s="208"/>
      <c r="AW420" s="208"/>
    </row>
    <row r="421" spans="1:49" s="207" customFormat="1" x14ac:dyDescent="0.25">
      <c r="A421" s="47"/>
      <c r="B421" s="47"/>
      <c r="C421" s="47"/>
      <c r="D421" s="208"/>
      <c r="E421" s="220"/>
      <c r="F421" s="220"/>
      <c r="G421" s="220"/>
      <c r="H421" s="220"/>
      <c r="I421" s="220"/>
      <c r="J421" s="220"/>
      <c r="K421" s="220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  <c r="AA421" s="208"/>
      <c r="AB421" s="208"/>
      <c r="AC421" s="208"/>
      <c r="AD421" s="208"/>
      <c r="AE421" s="208"/>
      <c r="AF421" s="208"/>
      <c r="AG421" s="208"/>
      <c r="AH421" s="208"/>
      <c r="AI421" s="208"/>
      <c r="AJ421" s="208"/>
      <c r="AK421" s="208"/>
      <c r="AL421" s="208"/>
      <c r="AM421" s="208"/>
      <c r="AN421" s="208"/>
      <c r="AO421" s="208"/>
      <c r="AP421" s="208"/>
      <c r="AQ421" s="208"/>
      <c r="AR421" s="208"/>
      <c r="AS421" s="208"/>
      <c r="AT421" s="208"/>
      <c r="AU421" s="208"/>
      <c r="AV421" s="208"/>
      <c r="AW421" s="208"/>
    </row>
    <row r="422" spans="1:49" s="207" customFormat="1" x14ac:dyDescent="0.25">
      <c r="A422" s="47"/>
      <c r="B422" s="47"/>
      <c r="C422" s="47"/>
      <c r="D422" s="208"/>
      <c r="E422" s="220"/>
      <c r="F422" s="220"/>
      <c r="G422" s="220"/>
      <c r="H422" s="220"/>
      <c r="I422" s="220"/>
      <c r="J422" s="220"/>
      <c r="K422" s="220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  <c r="AA422" s="208"/>
      <c r="AB422" s="208"/>
      <c r="AC422" s="208"/>
      <c r="AD422" s="208"/>
      <c r="AE422" s="208"/>
      <c r="AF422" s="208"/>
      <c r="AG422" s="208"/>
      <c r="AH422" s="208"/>
      <c r="AI422" s="208"/>
      <c r="AJ422" s="208"/>
      <c r="AK422" s="208"/>
      <c r="AL422" s="208"/>
      <c r="AM422" s="208"/>
      <c r="AN422" s="208"/>
      <c r="AO422" s="208"/>
      <c r="AP422" s="208"/>
      <c r="AQ422" s="208"/>
      <c r="AR422" s="208"/>
      <c r="AS422" s="208"/>
      <c r="AT422" s="208"/>
      <c r="AU422" s="208"/>
      <c r="AV422" s="208"/>
      <c r="AW422" s="208"/>
    </row>
    <row r="423" spans="1:49" s="207" customFormat="1" x14ac:dyDescent="0.25">
      <c r="A423" s="47"/>
      <c r="B423" s="47"/>
      <c r="C423" s="47"/>
      <c r="D423" s="208"/>
      <c r="E423" s="220"/>
      <c r="F423" s="220"/>
      <c r="G423" s="220"/>
      <c r="H423" s="220"/>
      <c r="I423" s="220"/>
      <c r="J423" s="220"/>
      <c r="K423" s="220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  <c r="AA423" s="208"/>
      <c r="AB423" s="208"/>
      <c r="AC423" s="208"/>
      <c r="AD423" s="208"/>
      <c r="AE423" s="208"/>
      <c r="AF423" s="208"/>
      <c r="AG423" s="208"/>
      <c r="AH423" s="208"/>
      <c r="AI423" s="208"/>
      <c r="AJ423" s="208"/>
      <c r="AK423" s="208"/>
      <c r="AL423" s="208"/>
      <c r="AM423" s="208"/>
      <c r="AN423" s="208"/>
      <c r="AO423" s="208"/>
      <c r="AP423" s="208"/>
      <c r="AQ423" s="208"/>
      <c r="AR423" s="208"/>
      <c r="AS423" s="208"/>
      <c r="AT423" s="208"/>
      <c r="AU423" s="208"/>
      <c r="AV423" s="208"/>
      <c r="AW423" s="208"/>
    </row>
    <row r="424" spans="1:49" s="207" customFormat="1" x14ac:dyDescent="0.25">
      <c r="A424" s="47"/>
      <c r="B424" s="47"/>
      <c r="C424" s="47"/>
      <c r="D424" s="208"/>
      <c r="E424" s="220"/>
      <c r="F424" s="220"/>
      <c r="G424" s="220"/>
      <c r="H424" s="220"/>
      <c r="I424" s="220"/>
      <c r="J424" s="220"/>
      <c r="K424" s="220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  <c r="AA424" s="208"/>
      <c r="AB424" s="208"/>
      <c r="AC424" s="208"/>
      <c r="AD424" s="208"/>
      <c r="AE424" s="208"/>
      <c r="AF424" s="208"/>
      <c r="AG424" s="208"/>
      <c r="AH424" s="208"/>
      <c r="AI424" s="208"/>
      <c r="AJ424" s="208"/>
      <c r="AK424" s="208"/>
      <c r="AL424" s="208"/>
      <c r="AM424" s="208"/>
      <c r="AN424" s="208"/>
      <c r="AO424" s="208"/>
      <c r="AP424" s="208"/>
      <c r="AQ424" s="208"/>
      <c r="AR424" s="208"/>
      <c r="AS424" s="208"/>
      <c r="AT424" s="208"/>
      <c r="AU424" s="208"/>
      <c r="AV424" s="208"/>
      <c r="AW424" s="208"/>
    </row>
    <row r="425" spans="1:49" s="207" customFormat="1" x14ac:dyDescent="0.25">
      <c r="A425" s="47"/>
      <c r="B425" s="47"/>
      <c r="C425" s="47"/>
      <c r="D425" s="208"/>
      <c r="E425" s="220"/>
      <c r="F425" s="220"/>
      <c r="G425" s="220"/>
      <c r="H425" s="220"/>
      <c r="I425" s="220"/>
      <c r="J425" s="220"/>
      <c r="K425" s="220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  <c r="AA425" s="208"/>
      <c r="AB425" s="208"/>
      <c r="AC425" s="208"/>
      <c r="AD425" s="208"/>
      <c r="AE425" s="208"/>
      <c r="AF425" s="208"/>
      <c r="AG425" s="208"/>
      <c r="AH425" s="208"/>
      <c r="AI425" s="208"/>
      <c r="AJ425" s="208"/>
      <c r="AK425" s="208"/>
      <c r="AL425" s="208"/>
      <c r="AM425" s="208"/>
      <c r="AN425" s="208"/>
      <c r="AO425" s="208"/>
      <c r="AP425" s="208"/>
      <c r="AQ425" s="208"/>
      <c r="AR425" s="208"/>
      <c r="AS425" s="208"/>
      <c r="AT425" s="208"/>
      <c r="AU425" s="208"/>
      <c r="AV425" s="208"/>
      <c r="AW425" s="208"/>
    </row>
    <row r="426" spans="1:49" s="207" customFormat="1" x14ac:dyDescent="0.25">
      <c r="A426" s="47"/>
      <c r="B426" s="47"/>
      <c r="C426" s="47"/>
      <c r="D426" s="208"/>
      <c r="E426" s="220"/>
      <c r="F426" s="220"/>
      <c r="G426" s="220"/>
      <c r="H426" s="220"/>
      <c r="I426" s="220"/>
      <c r="J426" s="220"/>
      <c r="K426" s="220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  <c r="AA426" s="208"/>
      <c r="AB426" s="208"/>
      <c r="AC426" s="208"/>
      <c r="AD426" s="208"/>
      <c r="AE426" s="208"/>
      <c r="AF426" s="208"/>
      <c r="AG426" s="208"/>
      <c r="AH426" s="208"/>
      <c r="AI426" s="208"/>
      <c r="AJ426" s="208"/>
      <c r="AK426" s="208"/>
      <c r="AL426" s="208"/>
      <c r="AM426" s="208"/>
      <c r="AN426" s="208"/>
      <c r="AO426" s="208"/>
      <c r="AP426" s="208"/>
      <c r="AQ426" s="208"/>
      <c r="AR426" s="208"/>
      <c r="AS426" s="208"/>
      <c r="AT426" s="208"/>
      <c r="AU426" s="208"/>
      <c r="AV426" s="208"/>
      <c r="AW426" s="208"/>
    </row>
    <row r="427" spans="1:49" s="207" customFormat="1" x14ac:dyDescent="0.25">
      <c r="A427" s="47"/>
      <c r="B427" s="47"/>
      <c r="C427" s="47"/>
      <c r="D427" s="208"/>
      <c r="E427" s="220"/>
      <c r="F427" s="220"/>
      <c r="G427" s="220"/>
      <c r="H427" s="220"/>
      <c r="I427" s="220"/>
      <c r="J427" s="220"/>
      <c r="K427" s="220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  <c r="AA427" s="208"/>
      <c r="AB427" s="208"/>
      <c r="AC427" s="208"/>
      <c r="AD427" s="208"/>
      <c r="AE427" s="208"/>
      <c r="AF427" s="208"/>
      <c r="AG427" s="208"/>
      <c r="AH427" s="208"/>
      <c r="AI427" s="208"/>
      <c r="AJ427" s="208"/>
      <c r="AK427" s="208"/>
      <c r="AL427" s="208"/>
      <c r="AM427" s="208"/>
      <c r="AN427" s="208"/>
      <c r="AO427" s="208"/>
      <c r="AP427" s="208"/>
      <c r="AQ427" s="208"/>
      <c r="AR427" s="208"/>
      <c r="AS427" s="208"/>
      <c r="AT427" s="208"/>
      <c r="AU427" s="208"/>
      <c r="AV427" s="208"/>
      <c r="AW427" s="208"/>
    </row>
    <row r="428" spans="1:49" s="207" customFormat="1" x14ac:dyDescent="0.25">
      <c r="A428" s="47"/>
      <c r="B428" s="47"/>
      <c r="C428" s="47"/>
      <c r="D428" s="208"/>
      <c r="E428" s="220"/>
      <c r="F428" s="220"/>
      <c r="G428" s="220"/>
      <c r="H428" s="220"/>
      <c r="I428" s="220"/>
      <c r="J428" s="220"/>
      <c r="K428" s="220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  <c r="AA428" s="208"/>
      <c r="AB428" s="208"/>
      <c r="AC428" s="208"/>
      <c r="AD428" s="208"/>
      <c r="AE428" s="208"/>
      <c r="AF428" s="208"/>
      <c r="AG428" s="208"/>
      <c r="AH428" s="208"/>
      <c r="AI428" s="208"/>
      <c r="AJ428" s="208"/>
      <c r="AK428" s="208"/>
      <c r="AL428" s="208"/>
      <c r="AM428" s="208"/>
      <c r="AN428" s="208"/>
      <c r="AO428" s="208"/>
      <c r="AP428" s="208"/>
      <c r="AQ428" s="208"/>
      <c r="AR428" s="208"/>
      <c r="AS428" s="208"/>
      <c r="AT428" s="208"/>
      <c r="AU428" s="208"/>
      <c r="AV428" s="208"/>
      <c r="AW428" s="208"/>
    </row>
    <row r="429" spans="1:49" s="207" customFormat="1" x14ac:dyDescent="0.25">
      <c r="A429" s="47"/>
      <c r="B429" s="47"/>
      <c r="C429" s="47"/>
      <c r="D429" s="208"/>
      <c r="E429" s="220"/>
      <c r="F429" s="220"/>
      <c r="G429" s="220"/>
      <c r="H429" s="220"/>
      <c r="I429" s="220"/>
      <c r="J429" s="220"/>
      <c r="K429" s="220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  <c r="AA429" s="208"/>
      <c r="AB429" s="208"/>
      <c r="AC429" s="208"/>
      <c r="AD429" s="208"/>
      <c r="AE429" s="208"/>
      <c r="AF429" s="208"/>
      <c r="AG429" s="208"/>
      <c r="AH429" s="208"/>
      <c r="AI429" s="208"/>
      <c r="AJ429" s="208"/>
      <c r="AK429" s="208"/>
      <c r="AL429" s="208"/>
      <c r="AM429" s="208"/>
      <c r="AN429" s="208"/>
      <c r="AO429" s="208"/>
      <c r="AP429" s="208"/>
      <c r="AQ429" s="208"/>
      <c r="AR429" s="208"/>
      <c r="AS429" s="208"/>
      <c r="AT429" s="208"/>
      <c r="AU429" s="208"/>
      <c r="AV429" s="208"/>
      <c r="AW429" s="208"/>
    </row>
    <row r="430" spans="1:49" s="207" customFormat="1" x14ac:dyDescent="0.25">
      <c r="A430" s="47"/>
      <c r="B430" s="47"/>
      <c r="C430" s="47"/>
      <c r="D430" s="208"/>
      <c r="E430" s="220"/>
      <c r="F430" s="220"/>
      <c r="G430" s="220"/>
      <c r="H430" s="220"/>
      <c r="I430" s="220"/>
      <c r="J430" s="220"/>
      <c r="K430" s="220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  <c r="AA430" s="208"/>
      <c r="AB430" s="208"/>
      <c r="AC430" s="208"/>
      <c r="AD430" s="208"/>
      <c r="AE430" s="208"/>
      <c r="AF430" s="208"/>
      <c r="AG430" s="208"/>
      <c r="AH430" s="208"/>
      <c r="AI430" s="208"/>
      <c r="AJ430" s="208"/>
      <c r="AK430" s="208"/>
      <c r="AL430" s="208"/>
      <c r="AM430" s="208"/>
      <c r="AN430" s="208"/>
      <c r="AO430" s="208"/>
      <c r="AP430" s="208"/>
      <c r="AQ430" s="208"/>
      <c r="AR430" s="208"/>
      <c r="AS430" s="208"/>
      <c r="AT430" s="208"/>
      <c r="AU430" s="208"/>
      <c r="AV430" s="208"/>
      <c r="AW430" s="208"/>
    </row>
    <row r="431" spans="1:49" s="207" customFormat="1" x14ac:dyDescent="0.25">
      <c r="A431" s="47"/>
      <c r="B431" s="47"/>
      <c r="C431" s="47"/>
      <c r="D431" s="208"/>
      <c r="E431" s="220"/>
      <c r="F431" s="220"/>
      <c r="G431" s="220"/>
      <c r="H431" s="220"/>
      <c r="I431" s="220"/>
      <c r="J431" s="220"/>
      <c r="K431" s="220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  <c r="AA431" s="208"/>
      <c r="AB431" s="208"/>
      <c r="AC431" s="208"/>
      <c r="AD431" s="208"/>
      <c r="AE431" s="208"/>
      <c r="AF431" s="208"/>
      <c r="AG431" s="208"/>
      <c r="AH431" s="208"/>
      <c r="AI431" s="208"/>
      <c r="AJ431" s="208"/>
      <c r="AK431" s="208"/>
      <c r="AL431" s="208"/>
      <c r="AM431" s="208"/>
      <c r="AN431" s="208"/>
      <c r="AO431" s="208"/>
      <c r="AP431" s="208"/>
      <c r="AQ431" s="208"/>
      <c r="AR431" s="208"/>
      <c r="AS431" s="208"/>
      <c r="AT431" s="208"/>
      <c r="AU431" s="208"/>
      <c r="AV431" s="208"/>
      <c r="AW431" s="208"/>
    </row>
    <row r="432" spans="1:49" s="207" customFormat="1" x14ac:dyDescent="0.25">
      <c r="A432" s="47"/>
      <c r="B432" s="47"/>
      <c r="C432" s="47"/>
      <c r="D432" s="208"/>
      <c r="E432" s="220"/>
      <c r="F432" s="220"/>
      <c r="G432" s="220"/>
      <c r="H432" s="220"/>
      <c r="I432" s="220"/>
      <c r="J432" s="220"/>
      <c r="K432" s="220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  <c r="AA432" s="208"/>
      <c r="AB432" s="208"/>
      <c r="AC432" s="208"/>
      <c r="AD432" s="208"/>
      <c r="AE432" s="208"/>
      <c r="AF432" s="208"/>
      <c r="AG432" s="208"/>
      <c r="AH432" s="208"/>
      <c r="AI432" s="208"/>
      <c r="AJ432" s="208"/>
      <c r="AK432" s="208"/>
      <c r="AL432" s="208"/>
      <c r="AM432" s="208"/>
      <c r="AN432" s="208"/>
      <c r="AO432" s="208"/>
      <c r="AP432" s="208"/>
      <c r="AQ432" s="208"/>
      <c r="AR432" s="208"/>
      <c r="AS432" s="208"/>
      <c r="AT432" s="208"/>
      <c r="AU432" s="208"/>
      <c r="AV432" s="208"/>
      <c r="AW432" s="208"/>
    </row>
    <row r="433" spans="1:49" s="207" customFormat="1" x14ac:dyDescent="0.25">
      <c r="A433" s="47"/>
      <c r="B433" s="47"/>
      <c r="C433" s="47"/>
      <c r="D433" s="208"/>
      <c r="E433" s="220"/>
      <c r="F433" s="220"/>
      <c r="G433" s="220"/>
      <c r="H433" s="220"/>
      <c r="I433" s="220"/>
      <c r="J433" s="220"/>
      <c r="K433" s="220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  <c r="AA433" s="208"/>
      <c r="AB433" s="208"/>
      <c r="AC433" s="208"/>
      <c r="AD433" s="208"/>
      <c r="AE433" s="208"/>
      <c r="AF433" s="208"/>
      <c r="AG433" s="208"/>
      <c r="AH433" s="208"/>
      <c r="AI433" s="208"/>
      <c r="AJ433" s="208"/>
      <c r="AK433" s="208"/>
      <c r="AL433" s="208"/>
      <c r="AM433" s="208"/>
      <c r="AN433" s="208"/>
      <c r="AO433" s="208"/>
      <c r="AP433" s="208"/>
      <c r="AQ433" s="208"/>
      <c r="AR433" s="208"/>
      <c r="AS433" s="208"/>
      <c r="AT433" s="208"/>
      <c r="AU433" s="208"/>
      <c r="AV433" s="208"/>
      <c r="AW433" s="208"/>
    </row>
    <row r="434" spans="1:49" s="207" customFormat="1" x14ac:dyDescent="0.25">
      <c r="A434" s="47"/>
      <c r="B434" s="47"/>
      <c r="C434" s="47"/>
      <c r="D434" s="208"/>
      <c r="E434" s="220"/>
      <c r="F434" s="220"/>
      <c r="G434" s="220"/>
      <c r="H434" s="220"/>
      <c r="I434" s="220"/>
      <c r="J434" s="220"/>
      <c r="K434" s="220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  <c r="AA434" s="208"/>
      <c r="AB434" s="208"/>
      <c r="AC434" s="208"/>
      <c r="AD434" s="208"/>
      <c r="AE434" s="208"/>
      <c r="AF434" s="208"/>
      <c r="AG434" s="208"/>
      <c r="AH434" s="208"/>
      <c r="AI434" s="208"/>
      <c r="AJ434" s="208"/>
      <c r="AK434" s="208"/>
      <c r="AL434" s="208"/>
      <c r="AM434" s="208"/>
      <c r="AN434" s="208"/>
      <c r="AO434" s="208"/>
      <c r="AP434" s="208"/>
      <c r="AQ434" s="208"/>
      <c r="AR434" s="208"/>
      <c r="AS434" s="208"/>
      <c r="AT434" s="208"/>
      <c r="AU434" s="208"/>
      <c r="AV434" s="208"/>
      <c r="AW434" s="208"/>
    </row>
    <row r="435" spans="1:49" s="207" customFormat="1" x14ac:dyDescent="0.25">
      <c r="A435" s="47"/>
      <c r="B435" s="47"/>
      <c r="C435" s="47"/>
      <c r="D435" s="208"/>
      <c r="E435" s="220"/>
      <c r="F435" s="220"/>
      <c r="G435" s="220"/>
      <c r="H435" s="220"/>
      <c r="I435" s="220"/>
      <c r="J435" s="220"/>
      <c r="K435" s="220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  <c r="AA435" s="208"/>
      <c r="AB435" s="208"/>
      <c r="AC435" s="208"/>
      <c r="AD435" s="208"/>
      <c r="AE435" s="208"/>
      <c r="AF435" s="208"/>
      <c r="AG435" s="208"/>
      <c r="AH435" s="208"/>
      <c r="AI435" s="208"/>
      <c r="AJ435" s="208"/>
      <c r="AK435" s="208"/>
      <c r="AL435" s="208"/>
      <c r="AM435" s="208"/>
      <c r="AN435" s="208"/>
      <c r="AO435" s="208"/>
      <c r="AP435" s="208"/>
      <c r="AQ435" s="208"/>
      <c r="AR435" s="208"/>
      <c r="AS435" s="208"/>
      <c r="AT435" s="208"/>
      <c r="AU435" s="208"/>
      <c r="AV435" s="208"/>
      <c r="AW435" s="208"/>
    </row>
    <row r="436" spans="1:49" s="207" customFormat="1" x14ac:dyDescent="0.25">
      <c r="A436" s="47"/>
      <c r="B436" s="47"/>
      <c r="C436" s="47"/>
      <c r="D436" s="208"/>
      <c r="E436" s="220"/>
      <c r="F436" s="220"/>
      <c r="G436" s="220"/>
      <c r="H436" s="220"/>
      <c r="I436" s="220"/>
      <c r="J436" s="220"/>
      <c r="K436" s="220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  <c r="AA436" s="208"/>
      <c r="AB436" s="208"/>
      <c r="AC436" s="208"/>
      <c r="AD436" s="208"/>
      <c r="AE436" s="208"/>
      <c r="AF436" s="208"/>
      <c r="AG436" s="208"/>
      <c r="AH436" s="208"/>
      <c r="AI436" s="208"/>
      <c r="AJ436" s="208"/>
      <c r="AK436" s="208"/>
      <c r="AL436" s="208"/>
      <c r="AM436" s="208"/>
      <c r="AN436" s="208"/>
      <c r="AO436" s="208"/>
      <c r="AP436" s="208"/>
      <c r="AQ436" s="208"/>
      <c r="AR436" s="208"/>
      <c r="AS436" s="208"/>
      <c r="AT436" s="208"/>
      <c r="AU436" s="208"/>
      <c r="AV436" s="208"/>
      <c r="AW436" s="208"/>
    </row>
    <row r="437" spans="1:49" s="207" customFormat="1" x14ac:dyDescent="0.25">
      <c r="A437" s="47"/>
      <c r="B437" s="47"/>
      <c r="C437" s="47"/>
      <c r="D437" s="208"/>
      <c r="E437" s="220"/>
      <c r="F437" s="220"/>
      <c r="G437" s="220"/>
      <c r="H437" s="220"/>
      <c r="I437" s="220"/>
      <c r="J437" s="220"/>
      <c r="K437" s="220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  <c r="AA437" s="208"/>
      <c r="AB437" s="208"/>
      <c r="AC437" s="208"/>
      <c r="AD437" s="208"/>
      <c r="AE437" s="208"/>
      <c r="AF437" s="208"/>
      <c r="AG437" s="208"/>
      <c r="AH437" s="208"/>
      <c r="AI437" s="208"/>
      <c r="AJ437" s="208"/>
      <c r="AK437" s="208"/>
      <c r="AL437" s="208"/>
      <c r="AM437" s="208"/>
      <c r="AN437" s="208"/>
      <c r="AO437" s="208"/>
      <c r="AP437" s="208"/>
      <c r="AQ437" s="208"/>
      <c r="AR437" s="208"/>
      <c r="AS437" s="208"/>
      <c r="AT437" s="208"/>
      <c r="AU437" s="208"/>
      <c r="AV437" s="208"/>
      <c r="AW437" s="208"/>
    </row>
    <row r="438" spans="1:49" s="207" customFormat="1" x14ac:dyDescent="0.25">
      <c r="A438" s="47"/>
      <c r="B438" s="47"/>
      <c r="C438" s="47"/>
      <c r="D438" s="208"/>
      <c r="E438" s="220"/>
      <c r="F438" s="220"/>
      <c r="G438" s="220"/>
      <c r="H438" s="220"/>
      <c r="I438" s="220"/>
      <c r="J438" s="220"/>
      <c r="K438" s="220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  <c r="AA438" s="208"/>
      <c r="AB438" s="208"/>
      <c r="AC438" s="208"/>
      <c r="AD438" s="208"/>
      <c r="AE438" s="208"/>
      <c r="AF438" s="208"/>
      <c r="AG438" s="208"/>
      <c r="AH438" s="208"/>
      <c r="AI438" s="208"/>
      <c r="AJ438" s="208"/>
      <c r="AK438" s="208"/>
      <c r="AL438" s="208"/>
      <c r="AM438" s="208"/>
      <c r="AN438" s="208"/>
      <c r="AO438" s="208"/>
      <c r="AP438" s="208"/>
      <c r="AQ438" s="208"/>
      <c r="AR438" s="208"/>
      <c r="AS438" s="208"/>
      <c r="AT438" s="208"/>
      <c r="AU438" s="208"/>
      <c r="AV438" s="208"/>
      <c r="AW438" s="208"/>
    </row>
    <row r="439" spans="1:49" s="207" customFormat="1" x14ac:dyDescent="0.25">
      <c r="A439" s="47"/>
      <c r="B439" s="47"/>
      <c r="C439" s="47"/>
      <c r="D439" s="208"/>
      <c r="E439" s="220"/>
      <c r="F439" s="220"/>
      <c r="G439" s="220"/>
      <c r="H439" s="220"/>
      <c r="I439" s="220"/>
      <c r="J439" s="220"/>
      <c r="K439" s="220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  <c r="AA439" s="208"/>
      <c r="AB439" s="208"/>
      <c r="AC439" s="208"/>
      <c r="AD439" s="208"/>
      <c r="AE439" s="208"/>
      <c r="AF439" s="208"/>
      <c r="AG439" s="208"/>
      <c r="AH439" s="208"/>
      <c r="AI439" s="208"/>
      <c r="AJ439" s="208"/>
      <c r="AK439" s="208"/>
      <c r="AL439" s="208"/>
      <c r="AM439" s="208"/>
      <c r="AN439" s="208"/>
      <c r="AO439" s="208"/>
      <c r="AP439" s="208"/>
      <c r="AQ439" s="208"/>
      <c r="AR439" s="208"/>
      <c r="AS439" s="208"/>
      <c r="AT439" s="208"/>
      <c r="AU439" s="208"/>
      <c r="AV439" s="208"/>
      <c r="AW439" s="208"/>
    </row>
    <row r="440" spans="1:49" s="207" customFormat="1" x14ac:dyDescent="0.25">
      <c r="A440" s="47"/>
      <c r="B440" s="47"/>
      <c r="C440" s="47"/>
      <c r="D440" s="208"/>
      <c r="E440" s="220"/>
      <c r="F440" s="220"/>
      <c r="G440" s="220"/>
      <c r="H440" s="220"/>
      <c r="I440" s="220"/>
      <c r="J440" s="220"/>
      <c r="K440" s="220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  <c r="AA440" s="208"/>
      <c r="AB440" s="208"/>
      <c r="AC440" s="208"/>
      <c r="AD440" s="208"/>
      <c r="AE440" s="208"/>
      <c r="AF440" s="208"/>
      <c r="AG440" s="208"/>
      <c r="AH440" s="208"/>
      <c r="AI440" s="208"/>
      <c r="AJ440" s="208"/>
      <c r="AK440" s="208"/>
      <c r="AL440" s="208"/>
      <c r="AM440" s="208"/>
      <c r="AN440" s="208"/>
      <c r="AO440" s="208"/>
      <c r="AP440" s="208"/>
      <c r="AQ440" s="208"/>
      <c r="AR440" s="208"/>
      <c r="AS440" s="208"/>
      <c r="AT440" s="208"/>
      <c r="AU440" s="208"/>
      <c r="AV440" s="208"/>
      <c r="AW440" s="208"/>
    </row>
    <row r="441" spans="1:49" s="207" customFormat="1" x14ac:dyDescent="0.25">
      <c r="A441" s="47"/>
      <c r="B441" s="47"/>
      <c r="C441" s="47"/>
      <c r="D441" s="208"/>
      <c r="E441" s="220"/>
      <c r="F441" s="220"/>
      <c r="G441" s="220"/>
      <c r="H441" s="220"/>
      <c r="I441" s="220"/>
      <c r="J441" s="220"/>
      <c r="K441" s="220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  <c r="AA441" s="208"/>
      <c r="AB441" s="208"/>
      <c r="AC441" s="208"/>
      <c r="AD441" s="208"/>
      <c r="AE441" s="208"/>
      <c r="AF441" s="208"/>
      <c r="AG441" s="208"/>
      <c r="AH441" s="208"/>
      <c r="AI441" s="208"/>
      <c r="AJ441" s="208"/>
      <c r="AK441" s="208"/>
      <c r="AL441" s="208"/>
      <c r="AM441" s="208"/>
      <c r="AN441" s="208"/>
      <c r="AO441" s="208"/>
      <c r="AP441" s="208"/>
      <c r="AQ441" s="208"/>
      <c r="AR441" s="208"/>
      <c r="AS441" s="208"/>
      <c r="AT441" s="208"/>
      <c r="AU441" s="208"/>
      <c r="AV441" s="208"/>
      <c r="AW441" s="208"/>
    </row>
    <row r="442" spans="1:49" s="207" customFormat="1" x14ac:dyDescent="0.25">
      <c r="A442" s="47"/>
      <c r="B442" s="47"/>
      <c r="C442" s="47"/>
      <c r="D442" s="208"/>
      <c r="E442" s="220"/>
      <c r="F442" s="220"/>
      <c r="G442" s="220"/>
      <c r="H442" s="220"/>
      <c r="I442" s="220"/>
      <c r="J442" s="220"/>
      <c r="K442" s="220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  <c r="AA442" s="208"/>
      <c r="AB442" s="208"/>
      <c r="AC442" s="208"/>
      <c r="AD442" s="208"/>
      <c r="AE442" s="208"/>
      <c r="AF442" s="208"/>
      <c r="AG442" s="208"/>
      <c r="AH442" s="208"/>
      <c r="AI442" s="208"/>
      <c r="AJ442" s="208"/>
      <c r="AK442" s="208"/>
      <c r="AL442" s="208"/>
      <c r="AM442" s="208"/>
      <c r="AN442" s="208"/>
      <c r="AO442" s="208"/>
      <c r="AP442" s="208"/>
      <c r="AQ442" s="208"/>
      <c r="AR442" s="208"/>
      <c r="AS442" s="208"/>
      <c r="AT442" s="208"/>
      <c r="AU442" s="208"/>
      <c r="AV442" s="208"/>
      <c r="AW442" s="208"/>
    </row>
    <row r="443" spans="1:49" s="207" customFormat="1" x14ac:dyDescent="0.25">
      <c r="A443" s="47"/>
      <c r="B443" s="47"/>
      <c r="C443" s="47"/>
      <c r="D443" s="208"/>
      <c r="E443" s="220"/>
      <c r="F443" s="220"/>
      <c r="G443" s="220"/>
      <c r="H443" s="220"/>
      <c r="I443" s="220"/>
      <c r="J443" s="220"/>
      <c r="K443" s="220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  <c r="AA443" s="208"/>
      <c r="AB443" s="208"/>
      <c r="AC443" s="208"/>
      <c r="AD443" s="208"/>
      <c r="AE443" s="208"/>
      <c r="AF443" s="208"/>
      <c r="AG443" s="208"/>
      <c r="AH443" s="208"/>
      <c r="AI443" s="208"/>
      <c r="AJ443" s="208"/>
      <c r="AK443" s="208"/>
      <c r="AL443" s="208"/>
      <c r="AM443" s="208"/>
      <c r="AN443" s="208"/>
      <c r="AO443" s="208"/>
      <c r="AP443" s="208"/>
      <c r="AQ443" s="208"/>
      <c r="AR443" s="208"/>
      <c r="AS443" s="208"/>
      <c r="AT443" s="208"/>
      <c r="AU443" s="208"/>
      <c r="AV443" s="208"/>
      <c r="AW443" s="208"/>
    </row>
    <row r="444" spans="1:49" s="207" customFormat="1" x14ac:dyDescent="0.25">
      <c r="A444" s="47"/>
      <c r="B444" s="47"/>
      <c r="C444" s="47"/>
      <c r="D444" s="208"/>
      <c r="E444" s="220"/>
      <c r="F444" s="220"/>
      <c r="G444" s="220"/>
      <c r="H444" s="220"/>
      <c r="I444" s="220"/>
      <c r="J444" s="220"/>
      <c r="K444" s="220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  <c r="AA444" s="208"/>
      <c r="AB444" s="208"/>
      <c r="AC444" s="208"/>
      <c r="AD444" s="208"/>
      <c r="AE444" s="208"/>
      <c r="AF444" s="208"/>
      <c r="AG444" s="208"/>
      <c r="AH444" s="208"/>
      <c r="AI444" s="208"/>
      <c r="AJ444" s="208"/>
      <c r="AK444" s="208"/>
      <c r="AL444" s="208"/>
      <c r="AM444" s="208"/>
      <c r="AN444" s="208"/>
      <c r="AO444" s="208"/>
      <c r="AP444" s="208"/>
      <c r="AQ444" s="208"/>
      <c r="AR444" s="208"/>
      <c r="AS444" s="208"/>
      <c r="AT444" s="208"/>
      <c r="AU444" s="208"/>
      <c r="AV444" s="208"/>
      <c r="AW444" s="208"/>
    </row>
    <row r="445" spans="1:49" s="207" customFormat="1" x14ac:dyDescent="0.25">
      <c r="A445" s="47"/>
      <c r="B445" s="47"/>
      <c r="C445" s="47"/>
      <c r="D445" s="208"/>
      <c r="E445" s="220"/>
      <c r="F445" s="220"/>
      <c r="G445" s="220"/>
      <c r="H445" s="220"/>
      <c r="I445" s="220"/>
      <c r="J445" s="220"/>
      <c r="K445" s="220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  <c r="AA445" s="208"/>
      <c r="AB445" s="208"/>
      <c r="AC445" s="208"/>
      <c r="AD445" s="208"/>
      <c r="AE445" s="208"/>
      <c r="AF445" s="208"/>
      <c r="AG445" s="208"/>
      <c r="AH445" s="208"/>
      <c r="AI445" s="208"/>
      <c r="AJ445" s="208"/>
      <c r="AK445" s="208"/>
      <c r="AL445" s="208"/>
      <c r="AM445" s="208"/>
      <c r="AN445" s="208"/>
      <c r="AO445" s="208"/>
      <c r="AP445" s="208"/>
      <c r="AQ445" s="208"/>
      <c r="AR445" s="208"/>
      <c r="AS445" s="208"/>
      <c r="AT445" s="208"/>
      <c r="AU445" s="208"/>
      <c r="AV445" s="208"/>
      <c r="AW445" s="208"/>
    </row>
    <row r="446" spans="1:49" s="207" customFormat="1" x14ac:dyDescent="0.25">
      <c r="A446" s="47"/>
      <c r="B446" s="47"/>
      <c r="C446" s="47"/>
      <c r="D446" s="208"/>
      <c r="E446" s="220"/>
      <c r="F446" s="220"/>
      <c r="G446" s="220"/>
      <c r="H446" s="220"/>
      <c r="I446" s="220"/>
      <c r="J446" s="220"/>
      <c r="K446" s="220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  <c r="AA446" s="208"/>
      <c r="AB446" s="208"/>
      <c r="AC446" s="208"/>
      <c r="AD446" s="208"/>
      <c r="AE446" s="208"/>
      <c r="AF446" s="208"/>
      <c r="AG446" s="208"/>
      <c r="AH446" s="208"/>
      <c r="AI446" s="208"/>
      <c r="AJ446" s="208"/>
      <c r="AK446" s="208"/>
      <c r="AL446" s="208"/>
      <c r="AM446" s="208"/>
      <c r="AN446" s="208"/>
      <c r="AO446" s="208"/>
      <c r="AP446" s="208"/>
      <c r="AQ446" s="208"/>
      <c r="AR446" s="208"/>
      <c r="AS446" s="208"/>
      <c r="AT446" s="208"/>
      <c r="AU446" s="208"/>
      <c r="AV446" s="208"/>
      <c r="AW446" s="208"/>
    </row>
    <row r="447" spans="1:49" s="207" customFormat="1" x14ac:dyDescent="0.25">
      <c r="A447" s="47"/>
      <c r="B447" s="47"/>
      <c r="C447" s="47"/>
      <c r="D447" s="208"/>
      <c r="E447" s="220"/>
      <c r="F447" s="220"/>
      <c r="G447" s="220"/>
      <c r="H447" s="220"/>
      <c r="I447" s="220"/>
      <c r="J447" s="220"/>
      <c r="K447" s="220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  <c r="AA447" s="208"/>
      <c r="AB447" s="208"/>
      <c r="AC447" s="208"/>
      <c r="AD447" s="208"/>
      <c r="AE447" s="208"/>
      <c r="AF447" s="208"/>
      <c r="AG447" s="208"/>
      <c r="AH447" s="208"/>
      <c r="AI447" s="208"/>
      <c r="AJ447" s="208"/>
      <c r="AK447" s="208"/>
      <c r="AL447" s="208"/>
      <c r="AM447" s="208"/>
      <c r="AN447" s="208"/>
      <c r="AO447" s="208"/>
      <c r="AP447" s="208"/>
      <c r="AQ447" s="208"/>
      <c r="AR447" s="208"/>
      <c r="AS447" s="208"/>
      <c r="AT447" s="208"/>
      <c r="AU447" s="208"/>
      <c r="AV447" s="208"/>
      <c r="AW447" s="208"/>
    </row>
    <row r="448" spans="1:49" s="207" customFormat="1" x14ac:dyDescent="0.25">
      <c r="A448" s="47"/>
      <c r="B448" s="47"/>
      <c r="C448" s="47"/>
      <c r="D448" s="208"/>
      <c r="E448" s="220"/>
      <c r="F448" s="220"/>
      <c r="G448" s="220"/>
      <c r="H448" s="220"/>
      <c r="I448" s="220"/>
      <c r="J448" s="220"/>
      <c r="K448" s="220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  <c r="AA448" s="208"/>
      <c r="AB448" s="208"/>
      <c r="AC448" s="208"/>
      <c r="AD448" s="208"/>
      <c r="AE448" s="208"/>
      <c r="AF448" s="208"/>
      <c r="AG448" s="208"/>
      <c r="AH448" s="208"/>
      <c r="AI448" s="208"/>
      <c r="AJ448" s="208"/>
      <c r="AK448" s="208"/>
      <c r="AL448" s="208"/>
      <c r="AM448" s="208"/>
      <c r="AN448" s="208"/>
      <c r="AO448" s="208"/>
      <c r="AP448" s="208"/>
      <c r="AQ448" s="208"/>
      <c r="AR448" s="208"/>
      <c r="AS448" s="208"/>
      <c r="AT448" s="208"/>
      <c r="AU448" s="208"/>
      <c r="AV448" s="208"/>
      <c r="AW448" s="208"/>
    </row>
    <row r="449" spans="1:49" s="207" customFormat="1" x14ac:dyDescent="0.25">
      <c r="A449" s="47"/>
      <c r="B449" s="47"/>
      <c r="C449" s="47"/>
      <c r="D449" s="208"/>
      <c r="E449" s="220"/>
      <c r="F449" s="220"/>
      <c r="G449" s="220"/>
      <c r="H449" s="220"/>
      <c r="I449" s="220"/>
      <c r="J449" s="220"/>
      <c r="K449" s="220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  <c r="AA449" s="208"/>
      <c r="AB449" s="208"/>
      <c r="AC449" s="208"/>
      <c r="AD449" s="208"/>
      <c r="AE449" s="208"/>
      <c r="AF449" s="208"/>
      <c r="AG449" s="208"/>
      <c r="AH449" s="208"/>
      <c r="AI449" s="208"/>
      <c r="AJ449" s="208"/>
      <c r="AK449" s="208"/>
      <c r="AL449" s="208"/>
      <c r="AM449" s="208"/>
      <c r="AN449" s="208"/>
      <c r="AO449" s="208"/>
      <c r="AP449" s="208"/>
      <c r="AQ449" s="208"/>
      <c r="AR449" s="208"/>
      <c r="AS449" s="208"/>
      <c r="AT449" s="208"/>
      <c r="AU449" s="208"/>
      <c r="AV449" s="208"/>
      <c r="AW449" s="208"/>
    </row>
    <row r="450" spans="1:49" s="207" customFormat="1" x14ac:dyDescent="0.25">
      <c r="A450" s="47"/>
      <c r="B450" s="47"/>
      <c r="C450" s="47"/>
      <c r="D450" s="208"/>
      <c r="E450" s="220"/>
      <c r="F450" s="220"/>
      <c r="G450" s="220"/>
      <c r="H450" s="220"/>
      <c r="I450" s="220"/>
      <c r="J450" s="220"/>
      <c r="K450" s="220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  <c r="AA450" s="208"/>
      <c r="AB450" s="208"/>
      <c r="AC450" s="208"/>
      <c r="AD450" s="208"/>
      <c r="AE450" s="208"/>
      <c r="AF450" s="208"/>
      <c r="AG450" s="208"/>
      <c r="AH450" s="208"/>
      <c r="AI450" s="208"/>
      <c r="AJ450" s="208"/>
      <c r="AK450" s="208"/>
      <c r="AL450" s="208"/>
      <c r="AM450" s="208"/>
      <c r="AN450" s="208"/>
      <c r="AO450" s="208"/>
      <c r="AP450" s="208"/>
      <c r="AQ450" s="208"/>
      <c r="AR450" s="208"/>
      <c r="AS450" s="208"/>
      <c r="AT450" s="208"/>
      <c r="AU450" s="208"/>
      <c r="AV450" s="208"/>
      <c r="AW450" s="208"/>
    </row>
    <row r="451" spans="1:49" s="207" customFormat="1" x14ac:dyDescent="0.25">
      <c r="A451" s="47"/>
      <c r="B451" s="47"/>
      <c r="C451" s="47"/>
      <c r="D451" s="208"/>
      <c r="E451" s="220"/>
      <c r="F451" s="220"/>
      <c r="G451" s="220"/>
      <c r="H451" s="220"/>
      <c r="I451" s="220"/>
      <c r="J451" s="220"/>
      <c r="K451" s="220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  <c r="AA451" s="208"/>
      <c r="AB451" s="208"/>
      <c r="AC451" s="208"/>
      <c r="AD451" s="208"/>
      <c r="AE451" s="208"/>
      <c r="AF451" s="208"/>
      <c r="AG451" s="208"/>
      <c r="AH451" s="208"/>
      <c r="AI451" s="208"/>
      <c r="AJ451" s="208"/>
      <c r="AK451" s="208"/>
      <c r="AL451" s="208"/>
      <c r="AM451" s="208"/>
      <c r="AN451" s="208"/>
      <c r="AO451" s="208"/>
      <c r="AP451" s="208"/>
      <c r="AQ451" s="208"/>
      <c r="AR451" s="208"/>
      <c r="AS451" s="208"/>
      <c r="AT451" s="208"/>
      <c r="AU451" s="208"/>
      <c r="AV451" s="208"/>
      <c r="AW451" s="208"/>
    </row>
    <row r="452" spans="1:49" s="207" customFormat="1" x14ac:dyDescent="0.25">
      <c r="A452" s="47"/>
      <c r="B452" s="47"/>
      <c r="C452" s="47"/>
      <c r="D452" s="208"/>
      <c r="E452" s="220"/>
      <c r="F452" s="220"/>
      <c r="G452" s="220"/>
      <c r="H452" s="220"/>
      <c r="I452" s="220"/>
      <c r="J452" s="220"/>
      <c r="K452" s="220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  <c r="AA452" s="208"/>
      <c r="AB452" s="208"/>
      <c r="AC452" s="208"/>
      <c r="AD452" s="208"/>
      <c r="AE452" s="208"/>
      <c r="AF452" s="208"/>
      <c r="AG452" s="208"/>
      <c r="AH452" s="208"/>
      <c r="AI452" s="208"/>
      <c r="AJ452" s="208"/>
      <c r="AK452" s="208"/>
      <c r="AL452" s="208"/>
      <c r="AM452" s="208"/>
      <c r="AN452" s="208"/>
      <c r="AO452" s="208"/>
      <c r="AP452" s="208"/>
      <c r="AQ452" s="208"/>
      <c r="AR452" s="208"/>
      <c r="AS452" s="208"/>
      <c r="AT452" s="208"/>
      <c r="AU452" s="208"/>
      <c r="AV452" s="208"/>
      <c r="AW452" s="208"/>
    </row>
    <row r="453" spans="1:49" s="207" customFormat="1" x14ac:dyDescent="0.25">
      <c r="A453" s="47"/>
      <c r="B453" s="47"/>
      <c r="C453" s="47"/>
      <c r="D453" s="208"/>
      <c r="E453" s="220"/>
      <c r="F453" s="220"/>
      <c r="G453" s="220"/>
      <c r="H453" s="220"/>
      <c r="I453" s="220"/>
      <c r="J453" s="220"/>
      <c r="K453" s="220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  <c r="AA453" s="208"/>
      <c r="AB453" s="208"/>
      <c r="AC453" s="208"/>
      <c r="AD453" s="208"/>
      <c r="AE453" s="208"/>
      <c r="AF453" s="208"/>
      <c r="AG453" s="208"/>
      <c r="AH453" s="208"/>
      <c r="AI453" s="208"/>
      <c r="AJ453" s="208"/>
      <c r="AK453" s="208"/>
      <c r="AL453" s="208"/>
      <c r="AM453" s="208"/>
      <c r="AN453" s="208"/>
      <c r="AO453" s="208"/>
      <c r="AP453" s="208"/>
      <c r="AQ453" s="208"/>
      <c r="AR453" s="208"/>
      <c r="AS453" s="208"/>
      <c r="AT453" s="208"/>
      <c r="AU453" s="208"/>
      <c r="AV453" s="208"/>
      <c r="AW453" s="208"/>
    </row>
    <row r="454" spans="1:49" s="207" customFormat="1" x14ac:dyDescent="0.25">
      <c r="A454" s="47"/>
      <c r="B454" s="47"/>
      <c r="C454" s="47"/>
      <c r="D454" s="208"/>
      <c r="E454" s="220"/>
      <c r="F454" s="220"/>
      <c r="G454" s="220"/>
      <c r="H454" s="220"/>
      <c r="I454" s="220"/>
      <c r="J454" s="220"/>
      <c r="K454" s="220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  <c r="AA454" s="208"/>
      <c r="AB454" s="208"/>
      <c r="AC454" s="208"/>
      <c r="AD454" s="208"/>
      <c r="AE454" s="208"/>
      <c r="AF454" s="208"/>
      <c r="AG454" s="208"/>
      <c r="AH454" s="208"/>
      <c r="AI454" s="208"/>
      <c r="AJ454" s="208"/>
      <c r="AK454" s="208"/>
      <c r="AL454" s="208"/>
      <c r="AM454" s="208"/>
      <c r="AN454" s="208"/>
      <c r="AO454" s="208"/>
      <c r="AP454" s="208"/>
      <c r="AQ454" s="208"/>
      <c r="AR454" s="208"/>
      <c r="AS454" s="208"/>
      <c r="AT454" s="208"/>
      <c r="AU454" s="208"/>
      <c r="AV454" s="208"/>
      <c r="AW454" s="208"/>
    </row>
    <row r="455" spans="1:49" s="207" customFormat="1" x14ac:dyDescent="0.25">
      <c r="A455" s="47"/>
      <c r="B455" s="47"/>
      <c r="C455" s="47"/>
      <c r="D455" s="208"/>
      <c r="E455" s="220"/>
      <c r="F455" s="220"/>
      <c r="G455" s="220"/>
      <c r="H455" s="220"/>
      <c r="I455" s="220"/>
      <c r="J455" s="220"/>
      <c r="K455" s="220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  <c r="AA455" s="208"/>
      <c r="AB455" s="208"/>
      <c r="AC455" s="208"/>
      <c r="AD455" s="208"/>
      <c r="AE455" s="208"/>
      <c r="AF455" s="208"/>
      <c r="AG455" s="208"/>
      <c r="AH455" s="208"/>
      <c r="AI455" s="208"/>
      <c r="AJ455" s="208"/>
      <c r="AK455" s="208"/>
      <c r="AL455" s="208"/>
      <c r="AM455" s="208"/>
      <c r="AN455" s="208"/>
      <c r="AO455" s="208"/>
      <c r="AP455" s="208"/>
      <c r="AQ455" s="208"/>
      <c r="AR455" s="208"/>
      <c r="AS455" s="208"/>
      <c r="AT455" s="208"/>
      <c r="AU455" s="208"/>
      <c r="AV455" s="208"/>
      <c r="AW455" s="208"/>
    </row>
    <row r="456" spans="1:49" s="207" customFormat="1" x14ac:dyDescent="0.25">
      <c r="A456" s="47"/>
      <c r="B456" s="47"/>
      <c r="C456" s="47"/>
      <c r="D456" s="208"/>
      <c r="E456" s="220"/>
      <c r="F456" s="220"/>
      <c r="G456" s="220"/>
      <c r="H456" s="220"/>
      <c r="I456" s="220"/>
      <c r="J456" s="220"/>
      <c r="K456" s="220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  <c r="AA456" s="208"/>
      <c r="AB456" s="208"/>
      <c r="AC456" s="208"/>
      <c r="AD456" s="208"/>
      <c r="AE456" s="208"/>
      <c r="AF456" s="208"/>
      <c r="AG456" s="208"/>
      <c r="AH456" s="208"/>
      <c r="AI456" s="208"/>
      <c r="AJ456" s="208"/>
      <c r="AK456" s="208"/>
      <c r="AL456" s="208"/>
      <c r="AM456" s="208"/>
      <c r="AN456" s="208"/>
      <c r="AO456" s="208"/>
      <c r="AP456" s="208"/>
      <c r="AQ456" s="208"/>
      <c r="AR456" s="208"/>
      <c r="AS456" s="208"/>
      <c r="AT456" s="208"/>
      <c r="AU456" s="208"/>
      <c r="AV456" s="208"/>
      <c r="AW456" s="208"/>
    </row>
    <row r="457" spans="1:49" s="207" customFormat="1" x14ac:dyDescent="0.25">
      <c r="A457" s="47"/>
      <c r="B457" s="47"/>
      <c r="C457" s="47"/>
      <c r="D457" s="208"/>
      <c r="E457" s="220"/>
      <c r="F457" s="220"/>
      <c r="G457" s="220"/>
      <c r="H457" s="220"/>
      <c r="I457" s="220"/>
      <c r="J457" s="220"/>
      <c r="K457" s="220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  <c r="AA457" s="208"/>
      <c r="AB457" s="208"/>
      <c r="AC457" s="208"/>
      <c r="AD457" s="208"/>
      <c r="AE457" s="208"/>
      <c r="AF457" s="208"/>
      <c r="AG457" s="208"/>
      <c r="AH457" s="208"/>
      <c r="AI457" s="208"/>
      <c r="AJ457" s="208"/>
      <c r="AK457" s="208"/>
      <c r="AL457" s="208"/>
      <c r="AM457" s="208"/>
      <c r="AN457" s="208"/>
      <c r="AO457" s="208"/>
      <c r="AP457" s="208"/>
      <c r="AQ457" s="208"/>
      <c r="AR457" s="208"/>
      <c r="AS457" s="208"/>
      <c r="AT457" s="208"/>
      <c r="AU457" s="208"/>
      <c r="AV457" s="208"/>
      <c r="AW457" s="208"/>
    </row>
    <row r="458" spans="1:49" s="207" customFormat="1" x14ac:dyDescent="0.25">
      <c r="A458" s="47"/>
      <c r="B458" s="47"/>
      <c r="C458" s="47"/>
      <c r="D458" s="208"/>
      <c r="E458" s="220"/>
      <c r="F458" s="220"/>
      <c r="G458" s="220"/>
      <c r="H458" s="220"/>
      <c r="I458" s="220"/>
      <c r="J458" s="220"/>
      <c r="K458" s="220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  <c r="AA458" s="208"/>
      <c r="AB458" s="208"/>
      <c r="AC458" s="208"/>
      <c r="AD458" s="208"/>
      <c r="AE458" s="208"/>
      <c r="AF458" s="208"/>
      <c r="AG458" s="208"/>
      <c r="AH458" s="208"/>
      <c r="AI458" s="208"/>
      <c r="AJ458" s="208"/>
      <c r="AK458" s="208"/>
      <c r="AL458" s="208"/>
      <c r="AM458" s="208"/>
      <c r="AN458" s="208"/>
      <c r="AO458" s="208"/>
      <c r="AP458" s="208"/>
      <c r="AQ458" s="208"/>
      <c r="AR458" s="208"/>
      <c r="AS458" s="208"/>
      <c r="AT458" s="208"/>
      <c r="AU458" s="208"/>
      <c r="AV458" s="208"/>
      <c r="AW458" s="208"/>
    </row>
    <row r="459" spans="1:49" s="207" customFormat="1" x14ac:dyDescent="0.25">
      <c r="A459" s="47"/>
      <c r="B459" s="47"/>
      <c r="C459" s="47"/>
      <c r="D459" s="208"/>
      <c r="E459" s="220"/>
      <c r="F459" s="220"/>
      <c r="G459" s="220"/>
      <c r="H459" s="220"/>
      <c r="I459" s="220"/>
      <c r="J459" s="220"/>
      <c r="K459" s="220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  <c r="AA459" s="208"/>
      <c r="AB459" s="208"/>
      <c r="AC459" s="208"/>
      <c r="AD459" s="208"/>
      <c r="AE459" s="208"/>
      <c r="AF459" s="208"/>
      <c r="AG459" s="208"/>
      <c r="AH459" s="208"/>
      <c r="AI459" s="208"/>
      <c r="AJ459" s="208"/>
      <c r="AK459" s="208"/>
      <c r="AL459" s="208"/>
      <c r="AM459" s="208"/>
      <c r="AN459" s="208"/>
      <c r="AO459" s="208"/>
      <c r="AP459" s="208"/>
      <c r="AQ459" s="208"/>
      <c r="AR459" s="208"/>
      <c r="AS459" s="208"/>
      <c r="AT459" s="208"/>
      <c r="AU459" s="208"/>
      <c r="AV459" s="208"/>
      <c r="AW459" s="208"/>
    </row>
    <row r="460" spans="1:49" s="207" customFormat="1" x14ac:dyDescent="0.25">
      <c r="A460" s="47"/>
      <c r="B460" s="47"/>
      <c r="C460" s="47"/>
      <c r="D460" s="208"/>
      <c r="E460" s="220"/>
      <c r="F460" s="220"/>
      <c r="G460" s="220"/>
      <c r="H460" s="220"/>
      <c r="I460" s="220"/>
      <c r="J460" s="220"/>
      <c r="K460" s="220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  <c r="AA460" s="208"/>
      <c r="AB460" s="208"/>
      <c r="AC460" s="208"/>
      <c r="AD460" s="208"/>
      <c r="AE460" s="208"/>
      <c r="AF460" s="208"/>
      <c r="AG460" s="208"/>
      <c r="AH460" s="208"/>
      <c r="AI460" s="208"/>
      <c r="AJ460" s="208"/>
      <c r="AK460" s="208"/>
      <c r="AL460" s="208"/>
      <c r="AM460" s="208"/>
      <c r="AN460" s="208"/>
      <c r="AO460" s="208"/>
      <c r="AP460" s="208"/>
      <c r="AQ460" s="208"/>
      <c r="AR460" s="208"/>
      <c r="AS460" s="208"/>
      <c r="AT460" s="208"/>
      <c r="AU460" s="208"/>
      <c r="AV460" s="208"/>
      <c r="AW460" s="208"/>
    </row>
    <row r="461" spans="1:49" s="207" customFormat="1" x14ac:dyDescent="0.25">
      <c r="A461" s="47"/>
      <c r="B461" s="47"/>
      <c r="C461" s="47"/>
      <c r="D461" s="208"/>
      <c r="E461" s="220"/>
      <c r="F461" s="220"/>
      <c r="G461" s="220"/>
      <c r="H461" s="220"/>
      <c r="I461" s="220"/>
      <c r="J461" s="220"/>
      <c r="K461" s="220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  <c r="AA461" s="208"/>
      <c r="AB461" s="208"/>
      <c r="AC461" s="208"/>
      <c r="AD461" s="208"/>
      <c r="AE461" s="208"/>
      <c r="AF461" s="208"/>
      <c r="AG461" s="208"/>
      <c r="AH461" s="208"/>
      <c r="AI461" s="208"/>
      <c r="AJ461" s="208"/>
      <c r="AK461" s="208"/>
      <c r="AL461" s="208"/>
      <c r="AM461" s="208"/>
      <c r="AN461" s="208"/>
      <c r="AO461" s="208"/>
      <c r="AP461" s="208"/>
      <c r="AQ461" s="208"/>
      <c r="AR461" s="208"/>
      <c r="AS461" s="208"/>
      <c r="AT461" s="208"/>
      <c r="AU461" s="208"/>
      <c r="AV461" s="208"/>
      <c r="AW461" s="208"/>
    </row>
    <row r="462" spans="1:49" s="207" customFormat="1" x14ac:dyDescent="0.25">
      <c r="A462" s="47"/>
      <c r="B462" s="47"/>
      <c r="C462" s="47"/>
      <c r="D462" s="208"/>
      <c r="E462" s="220"/>
      <c r="F462" s="220"/>
      <c r="G462" s="220"/>
      <c r="H462" s="220"/>
      <c r="I462" s="220"/>
      <c r="J462" s="220"/>
      <c r="K462" s="220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  <c r="AA462" s="208"/>
      <c r="AB462" s="208"/>
      <c r="AC462" s="208"/>
      <c r="AD462" s="208"/>
      <c r="AE462" s="208"/>
      <c r="AF462" s="208"/>
      <c r="AG462" s="208"/>
      <c r="AH462" s="208"/>
      <c r="AI462" s="208"/>
      <c r="AJ462" s="208"/>
      <c r="AK462" s="208"/>
      <c r="AL462" s="208"/>
      <c r="AM462" s="208"/>
      <c r="AN462" s="208"/>
      <c r="AO462" s="208"/>
      <c r="AP462" s="208"/>
      <c r="AQ462" s="208"/>
      <c r="AR462" s="208"/>
      <c r="AS462" s="208"/>
      <c r="AT462" s="208"/>
      <c r="AU462" s="208"/>
      <c r="AV462" s="208"/>
      <c r="AW462" s="208"/>
    </row>
    <row r="463" spans="1:49" s="207" customFormat="1" x14ac:dyDescent="0.25">
      <c r="A463" s="47"/>
      <c r="B463" s="47"/>
      <c r="C463" s="47"/>
      <c r="D463" s="208"/>
      <c r="E463" s="220"/>
      <c r="F463" s="220"/>
      <c r="G463" s="220"/>
      <c r="H463" s="220"/>
      <c r="I463" s="220"/>
      <c r="J463" s="220"/>
      <c r="K463" s="220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  <c r="AA463" s="208"/>
      <c r="AB463" s="208"/>
      <c r="AC463" s="208"/>
      <c r="AD463" s="208"/>
      <c r="AE463" s="208"/>
      <c r="AF463" s="208"/>
      <c r="AG463" s="208"/>
      <c r="AH463" s="208"/>
      <c r="AI463" s="208"/>
      <c r="AJ463" s="208"/>
      <c r="AK463" s="208"/>
      <c r="AL463" s="208"/>
      <c r="AM463" s="208"/>
      <c r="AN463" s="208"/>
      <c r="AO463" s="208"/>
      <c r="AP463" s="208"/>
      <c r="AQ463" s="208"/>
      <c r="AR463" s="208"/>
      <c r="AS463" s="208"/>
      <c r="AT463" s="208"/>
      <c r="AU463" s="208"/>
      <c r="AV463" s="208"/>
      <c r="AW463" s="208"/>
    </row>
    <row r="464" spans="1:49" s="207" customFormat="1" x14ac:dyDescent="0.25">
      <c r="A464" s="47"/>
      <c r="B464" s="47"/>
      <c r="C464" s="47"/>
      <c r="D464" s="208"/>
      <c r="E464" s="220"/>
      <c r="F464" s="220"/>
      <c r="G464" s="220"/>
      <c r="H464" s="220"/>
      <c r="I464" s="220"/>
      <c r="J464" s="220"/>
      <c r="K464" s="220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  <c r="AA464" s="208"/>
      <c r="AB464" s="208"/>
      <c r="AC464" s="208"/>
      <c r="AD464" s="208"/>
      <c r="AE464" s="208"/>
      <c r="AF464" s="208"/>
      <c r="AG464" s="208"/>
      <c r="AH464" s="208"/>
      <c r="AI464" s="208"/>
      <c r="AJ464" s="208"/>
      <c r="AK464" s="208"/>
      <c r="AL464" s="208"/>
      <c r="AM464" s="208"/>
      <c r="AN464" s="208"/>
      <c r="AO464" s="208"/>
      <c r="AP464" s="208"/>
      <c r="AQ464" s="208"/>
      <c r="AR464" s="208"/>
      <c r="AS464" s="208"/>
      <c r="AT464" s="208"/>
      <c r="AU464" s="208"/>
      <c r="AV464" s="208"/>
      <c r="AW464" s="208"/>
    </row>
    <row r="465" spans="1:49" s="207" customFormat="1" x14ac:dyDescent="0.25">
      <c r="A465" s="47"/>
      <c r="B465" s="47"/>
      <c r="C465" s="47"/>
      <c r="D465" s="208"/>
      <c r="E465" s="220"/>
      <c r="F465" s="220"/>
      <c r="G465" s="220"/>
      <c r="H465" s="220"/>
      <c r="I465" s="220"/>
      <c r="J465" s="220"/>
      <c r="K465" s="220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  <c r="AA465" s="208"/>
      <c r="AB465" s="208"/>
      <c r="AC465" s="208"/>
      <c r="AD465" s="208"/>
      <c r="AE465" s="208"/>
      <c r="AF465" s="208"/>
      <c r="AG465" s="208"/>
      <c r="AH465" s="208"/>
      <c r="AI465" s="208"/>
      <c r="AJ465" s="208"/>
      <c r="AK465" s="208"/>
      <c r="AL465" s="208"/>
      <c r="AM465" s="208"/>
      <c r="AN465" s="208"/>
      <c r="AO465" s="208"/>
      <c r="AP465" s="208"/>
      <c r="AQ465" s="208"/>
      <c r="AR465" s="208"/>
      <c r="AS465" s="208"/>
      <c r="AT465" s="208"/>
      <c r="AU465" s="208"/>
      <c r="AV465" s="208"/>
      <c r="AW465" s="208"/>
    </row>
    <row r="466" spans="1:49" s="207" customFormat="1" x14ac:dyDescent="0.25">
      <c r="A466" s="47"/>
      <c r="B466" s="47"/>
      <c r="C466" s="47"/>
      <c r="D466" s="208"/>
      <c r="E466" s="220"/>
      <c r="F466" s="220"/>
      <c r="G466" s="220"/>
      <c r="H466" s="220"/>
      <c r="I466" s="220"/>
      <c r="J466" s="220"/>
      <c r="K466" s="220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  <c r="AA466" s="208"/>
      <c r="AB466" s="208"/>
      <c r="AC466" s="208"/>
      <c r="AD466" s="208"/>
      <c r="AE466" s="208"/>
      <c r="AF466" s="208"/>
      <c r="AG466" s="208"/>
      <c r="AH466" s="208"/>
      <c r="AI466" s="208"/>
      <c r="AJ466" s="208"/>
      <c r="AK466" s="208"/>
      <c r="AL466" s="208"/>
      <c r="AM466" s="208"/>
      <c r="AN466" s="208"/>
      <c r="AO466" s="208"/>
      <c r="AP466" s="208"/>
      <c r="AQ466" s="208"/>
      <c r="AR466" s="208"/>
      <c r="AS466" s="208"/>
      <c r="AT466" s="208"/>
      <c r="AU466" s="208"/>
      <c r="AV466" s="208"/>
      <c r="AW466" s="208"/>
    </row>
    <row r="467" spans="1:49" s="207" customFormat="1" x14ac:dyDescent="0.25">
      <c r="A467" s="47"/>
      <c r="B467" s="47"/>
      <c r="C467" s="47"/>
      <c r="D467" s="208"/>
      <c r="E467" s="220"/>
      <c r="F467" s="220"/>
      <c r="G467" s="220"/>
      <c r="H467" s="220"/>
      <c r="I467" s="220"/>
      <c r="J467" s="220"/>
      <c r="K467" s="220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  <c r="AA467" s="208"/>
      <c r="AB467" s="208"/>
      <c r="AC467" s="208"/>
      <c r="AD467" s="208"/>
      <c r="AE467" s="208"/>
      <c r="AF467" s="208"/>
      <c r="AG467" s="208"/>
      <c r="AH467" s="208"/>
      <c r="AI467" s="208"/>
      <c r="AJ467" s="208"/>
      <c r="AK467" s="208"/>
      <c r="AL467" s="208"/>
      <c r="AM467" s="208"/>
      <c r="AN467" s="208"/>
      <c r="AO467" s="208"/>
      <c r="AP467" s="208"/>
      <c r="AQ467" s="208"/>
      <c r="AR467" s="208"/>
      <c r="AS467" s="208"/>
      <c r="AT467" s="208"/>
      <c r="AU467" s="208"/>
      <c r="AV467" s="208"/>
      <c r="AW467" s="208"/>
    </row>
    <row r="468" spans="1:49" s="207" customFormat="1" x14ac:dyDescent="0.25">
      <c r="A468" s="47"/>
      <c r="B468" s="47"/>
      <c r="C468" s="47"/>
      <c r="D468" s="208"/>
      <c r="E468" s="220"/>
      <c r="F468" s="220"/>
      <c r="G468" s="220"/>
      <c r="H468" s="220"/>
      <c r="I468" s="220"/>
      <c r="J468" s="220"/>
      <c r="K468" s="220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  <c r="AA468" s="208"/>
      <c r="AB468" s="208"/>
      <c r="AC468" s="208"/>
      <c r="AD468" s="208"/>
      <c r="AE468" s="208"/>
      <c r="AF468" s="208"/>
      <c r="AG468" s="208"/>
      <c r="AH468" s="208"/>
      <c r="AI468" s="208"/>
      <c r="AJ468" s="208"/>
      <c r="AK468" s="208"/>
      <c r="AL468" s="208"/>
      <c r="AM468" s="208"/>
      <c r="AN468" s="208"/>
      <c r="AO468" s="208"/>
      <c r="AP468" s="208"/>
      <c r="AQ468" s="208"/>
      <c r="AR468" s="208"/>
      <c r="AS468" s="208"/>
      <c r="AT468" s="208"/>
      <c r="AU468" s="208"/>
      <c r="AV468" s="208"/>
      <c r="AW468" s="208"/>
    </row>
    <row r="469" spans="1:49" s="207" customFormat="1" x14ac:dyDescent="0.25">
      <c r="A469" s="47"/>
      <c r="B469" s="47"/>
      <c r="C469" s="47"/>
      <c r="D469" s="208"/>
      <c r="E469" s="220"/>
      <c r="F469" s="220"/>
      <c r="G469" s="220"/>
      <c r="H469" s="220"/>
      <c r="I469" s="220"/>
      <c r="J469" s="220"/>
      <c r="K469" s="220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  <c r="AA469" s="208"/>
      <c r="AB469" s="208"/>
      <c r="AC469" s="208"/>
      <c r="AD469" s="208"/>
      <c r="AE469" s="208"/>
      <c r="AF469" s="208"/>
      <c r="AG469" s="208"/>
      <c r="AH469" s="208"/>
      <c r="AI469" s="208"/>
      <c r="AJ469" s="208"/>
      <c r="AK469" s="208"/>
      <c r="AL469" s="208"/>
      <c r="AM469" s="208"/>
      <c r="AN469" s="208"/>
      <c r="AO469" s="208"/>
      <c r="AP469" s="208"/>
      <c r="AQ469" s="208"/>
      <c r="AR469" s="208"/>
      <c r="AS469" s="208"/>
      <c r="AT469" s="208"/>
      <c r="AU469" s="208"/>
      <c r="AV469" s="208"/>
      <c r="AW469" s="208"/>
    </row>
    <row r="470" spans="1:49" s="207" customFormat="1" x14ac:dyDescent="0.25">
      <c r="A470" s="47"/>
      <c r="B470" s="47"/>
      <c r="C470" s="47"/>
      <c r="D470" s="208"/>
      <c r="E470" s="220"/>
      <c r="F470" s="220"/>
      <c r="G470" s="220"/>
      <c r="H470" s="220"/>
      <c r="I470" s="220"/>
      <c r="J470" s="220"/>
      <c r="K470" s="220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  <c r="AA470" s="208"/>
      <c r="AB470" s="208"/>
      <c r="AC470" s="208"/>
      <c r="AD470" s="208"/>
      <c r="AE470" s="208"/>
      <c r="AF470" s="208"/>
      <c r="AG470" s="208"/>
      <c r="AH470" s="208"/>
      <c r="AI470" s="208"/>
      <c r="AJ470" s="208"/>
      <c r="AK470" s="208"/>
      <c r="AL470" s="208"/>
      <c r="AM470" s="208"/>
      <c r="AN470" s="208"/>
      <c r="AO470" s="208"/>
      <c r="AP470" s="208"/>
      <c r="AQ470" s="208"/>
      <c r="AR470" s="208"/>
      <c r="AS470" s="208"/>
      <c r="AT470" s="208"/>
      <c r="AU470" s="208"/>
      <c r="AV470" s="208"/>
      <c r="AW470" s="208"/>
    </row>
    <row r="471" spans="1:49" s="207" customFormat="1" x14ac:dyDescent="0.25">
      <c r="A471" s="47"/>
      <c r="B471" s="47"/>
      <c r="C471" s="47"/>
      <c r="D471" s="208"/>
      <c r="E471" s="220"/>
      <c r="F471" s="220"/>
      <c r="G471" s="220"/>
      <c r="H471" s="220"/>
      <c r="I471" s="220"/>
      <c r="J471" s="220"/>
      <c r="K471" s="220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  <c r="AA471" s="208"/>
      <c r="AB471" s="208"/>
      <c r="AC471" s="208"/>
      <c r="AD471" s="208"/>
      <c r="AE471" s="208"/>
      <c r="AF471" s="208"/>
      <c r="AG471" s="208"/>
      <c r="AH471" s="208"/>
      <c r="AI471" s="208"/>
      <c r="AJ471" s="208"/>
      <c r="AK471" s="208"/>
      <c r="AL471" s="208"/>
      <c r="AM471" s="208"/>
      <c r="AN471" s="208"/>
      <c r="AO471" s="208"/>
      <c r="AP471" s="208"/>
      <c r="AQ471" s="208"/>
      <c r="AR471" s="208"/>
      <c r="AS471" s="208"/>
      <c r="AT471" s="208"/>
      <c r="AU471" s="208"/>
      <c r="AV471" s="208"/>
      <c r="AW471" s="208"/>
    </row>
    <row r="472" spans="1:49" s="207" customFormat="1" x14ac:dyDescent="0.25">
      <c r="A472" s="47"/>
      <c r="B472" s="47"/>
      <c r="C472" s="47"/>
      <c r="D472" s="208"/>
      <c r="E472" s="220"/>
      <c r="F472" s="220"/>
      <c r="G472" s="220"/>
      <c r="H472" s="220"/>
      <c r="I472" s="220"/>
      <c r="J472" s="220"/>
      <c r="K472" s="220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  <c r="AA472" s="208"/>
      <c r="AB472" s="208"/>
      <c r="AC472" s="208"/>
      <c r="AD472" s="208"/>
      <c r="AE472" s="208"/>
      <c r="AF472" s="208"/>
      <c r="AG472" s="208"/>
      <c r="AH472" s="208"/>
      <c r="AI472" s="208"/>
      <c r="AJ472" s="208"/>
      <c r="AK472" s="208"/>
      <c r="AL472" s="208"/>
      <c r="AM472" s="208"/>
      <c r="AN472" s="208"/>
      <c r="AO472" s="208"/>
      <c r="AP472" s="208"/>
      <c r="AQ472" s="208"/>
      <c r="AR472" s="208"/>
      <c r="AS472" s="208"/>
      <c r="AT472" s="208"/>
      <c r="AU472" s="208"/>
      <c r="AV472" s="208"/>
      <c r="AW472" s="208"/>
    </row>
    <row r="473" spans="1:49" s="207" customFormat="1" x14ac:dyDescent="0.25">
      <c r="A473" s="47"/>
      <c r="B473" s="47"/>
      <c r="C473" s="47"/>
      <c r="D473" s="208"/>
      <c r="E473" s="220"/>
      <c r="F473" s="220"/>
      <c r="G473" s="220"/>
      <c r="H473" s="220"/>
      <c r="I473" s="220"/>
      <c r="J473" s="220"/>
      <c r="K473" s="220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  <c r="AA473" s="208"/>
      <c r="AB473" s="208"/>
      <c r="AC473" s="208"/>
      <c r="AD473" s="208"/>
      <c r="AE473" s="208"/>
      <c r="AF473" s="208"/>
      <c r="AG473" s="208"/>
      <c r="AH473" s="208"/>
      <c r="AI473" s="208"/>
      <c r="AJ473" s="208"/>
      <c r="AK473" s="208"/>
      <c r="AL473" s="208"/>
      <c r="AM473" s="208"/>
      <c r="AN473" s="208"/>
      <c r="AO473" s="208"/>
      <c r="AP473" s="208"/>
      <c r="AQ473" s="208"/>
      <c r="AR473" s="208"/>
      <c r="AS473" s="208"/>
      <c r="AT473" s="208"/>
      <c r="AU473" s="208"/>
      <c r="AV473" s="208"/>
      <c r="AW473" s="208"/>
    </row>
    <row r="474" spans="1:49" s="207" customFormat="1" x14ac:dyDescent="0.25">
      <c r="A474" s="47"/>
      <c r="B474" s="47"/>
      <c r="C474" s="47"/>
      <c r="D474" s="208"/>
      <c r="E474" s="220"/>
      <c r="F474" s="220"/>
      <c r="G474" s="220"/>
      <c r="H474" s="220"/>
      <c r="I474" s="220"/>
      <c r="J474" s="220"/>
      <c r="K474" s="220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  <c r="AA474" s="208"/>
      <c r="AB474" s="208"/>
      <c r="AC474" s="208"/>
      <c r="AD474" s="208"/>
      <c r="AE474" s="208"/>
      <c r="AF474" s="208"/>
      <c r="AG474" s="208"/>
      <c r="AH474" s="208"/>
      <c r="AI474" s="208"/>
      <c r="AJ474" s="208"/>
      <c r="AK474" s="208"/>
      <c r="AL474" s="208"/>
      <c r="AM474" s="208"/>
      <c r="AN474" s="208"/>
      <c r="AO474" s="208"/>
      <c r="AP474" s="208"/>
      <c r="AQ474" s="208"/>
      <c r="AR474" s="208"/>
      <c r="AS474" s="208"/>
      <c r="AT474" s="208"/>
      <c r="AU474" s="208"/>
      <c r="AV474" s="208"/>
      <c r="AW474" s="208"/>
    </row>
    <row r="475" spans="1:49" s="207" customFormat="1" x14ac:dyDescent="0.25">
      <c r="A475" s="47"/>
      <c r="B475" s="47"/>
      <c r="C475" s="47"/>
      <c r="D475" s="208"/>
      <c r="E475" s="220"/>
      <c r="F475" s="220"/>
      <c r="G475" s="220"/>
      <c r="H475" s="220"/>
      <c r="I475" s="220"/>
      <c r="J475" s="220"/>
      <c r="K475" s="220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  <c r="AA475" s="208"/>
      <c r="AB475" s="208"/>
      <c r="AC475" s="208"/>
      <c r="AD475" s="208"/>
      <c r="AE475" s="208"/>
      <c r="AF475" s="208"/>
      <c r="AG475" s="208"/>
      <c r="AH475" s="208"/>
      <c r="AI475" s="208"/>
      <c r="AJ475" s="208"/>
      <c r="AK475" s="208"/>
      <c r="AL475" s="208"/>
      <c r="AM475" s="208"/>
      <c r="AN475" s="208"/>
      <c r="AO475" s="208"/>
      <c r="AP475" s="208"/>
      <c r="AQ475" s="208"/>
      <c r="AR475" s="208"/>
      <c r="AS475" s="208"/>
      <c r="AT475" s="208"/>
      <c r="AU475" s="208"/>
      <c r="AV475" s="208"/>
      <c r="AW475" s="208"/>
    </row>
    <row r="476" spans="1:49" s="207" customFormat="1" x14ac:dyDescent="0.25">
      <c r="A476" s="47"/>
      <c r="B476" s="47"/>
      <c r="C476" s="47"/>
      <c r="D476" s="208"/>
      <c r="E476" s="220"/>
      <c r="F476" s="220"/>
      <c r="G476" s="220"/>
      <c r="H476" s="220"/>
      <c r="I476" s="220"/>
      <c r="J476" s="220"/>
      <c r="K476" s="220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  <c r="AA476" s="208"/>
      <c r="AB476" s="208"/>
      <c r="AC476" s="208"/>
      <c r="AD476" s="208"/>
      <c r="AE476" s="208"/>
      <c r="AF476" s="208"/>
      <c r="AG476" s="208"/>
      <c r="AH476" s="208"/>
      <c r="AI476" s="208"/>
      <c r="AJ476" s="208"/>
      <c r="AK476" s="208"/>
      <c r="AL476" s="208"/>
      <c r="AM476" s="208"/>
      <c r="AN476" s="208"/>
      <c r="AO476" s="208"/>
      <c r="AP476" s="208"/>
      <c r="AQ476" s="208"/>
      <c r="AR476" s="208"/>
      <c r="AS476" s="208"/>
      <c r="AT476" s="208"/>
      <c r="AU476" s="208"/>
      <c r="AV476" s="208"/>
      <c r="AW476" s="208"/>
    </row>
    <row r="477" spans="1:49" s="207" customFormat="1" x14ac:dyDescent="0.25">
      <c r="A477" s="47"/>
      <c r="B477" s="47"/>
      <c r="C477" s="47"/>
      <c r="D477" s="208"/>
      <c r="E477" s="220"/>
      <c r="F477" s="220"/>
      <c r="G477" s="220"/>
      <c r="H477" s="220"/>
      <c r="I477" s="220"/>
      <c r="J477" s="220"/>
      <c r="K477" s="220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  <c r="AA477" s="208"/>
      <c r="AB477" s="208"/>
      <c r="AC477" s="208"/>
      <c r="AD477" s="208"/>
      <c r="AE477" s="208"/>
      <c r="AF477" s="208"/>
      <c r="AG477" s="208"/>
      <c r="AH477" s="208"/>
      <c r="AI477" s="208"/>
      <c r="AJ477" s="208"/>
      <c r="AK477" s="208"/>
      <c r="AL477" s="208"/>
      <c r="AM477" s="208"/>
      <c r="AN477" s="208"/>
      <c r="AO477" s="208"/>
      <c r="AP477" s="208"/>
      <c r="AQ477" s="208"/>
      <c r="AR477" s="208"/>
      <c r="AS477" s="208"/>
      <c r="AT477" s="208"/>
      <c r="AU477" s="208"/>
      <c r="AV477" s="208"/>
      <c r="AW477" s="208"/>
    </row>
    <row r="478" spans="1:49" s="207" customFormat="1" x14ac:dyDescent="0.25">
      <c r="A478" s="47"/>
      <c r="B478" s="47"/>
      <c r="C478" s="47"/>
      <c r="D478" s="208"/>
      <c r="E478" s="220"/>
      <c r="F478" s="220"/>
      <c r="G478" s="220"/>
      <c r="H478" s="220"/>
      <c r="I478" s="220"/>
      <c r="J478" s="220"/>
      <c r="K478" s="220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  <c r="AA478" s="208"/>
      <c r="AB478" s="208"/>
      <c r="AC478" s="208"/>
      <c r="AD478" s="208"/>
      <c r="AE478" s="208"/>
      <c r="AF478" s="208"/>
      <c r="AG478" s="208"/>
      <c r="AH478" s="208"/>
      <c r="AI478" s="208"/>
      <c r="AJ478" s="208"/>
      <c r="AK478" s="208"/>
      <c r="AL478" s="208"/>
      <c r="AM478" s="208"/>
      <c r="AN478" s="208"/>
      <c r="AO478" s="208"/>
      <c r="AP478" s="208"/>
      <c r="AQ478" s="208"/>
      <c r="AR478" s="208"/>
      <c r="AS478" s="208"/>
      <c r="AT478" s="208"/>
      <c r="AU478" s="208"/>
      <c r="AV478" s="208"/>
      <c r="AW478" s="208"/>
    </row>
    <row r="479" spans="1:49" s="207" customFormat="1" x14ac:dyDescent="0.25">
      <c r="A479" s="47"/>
      <c r="B479" s="47"/>
      <c r="C479" s="47"/>
      <c r="D479" s="208"/>
      <c r="E479" s="220"/>
      <c r="F479" s="220"/>
      <c r="G479" s="220"/>
      <c r="H479" s="220"/>
      <c r="I479" s="220"/>
      <c r="J479" s="220"/>
      <c r="K479" s="220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  <c r="AA479" s="208"/>
      <c r="AB479" s="208"/>
      <c r="AC479" s="208"/>
      <c r="AD479" s="208"/>
      <c r="AE479" s="208"/>
      <c r="AF479" s="208"/>
      <c r="AG479" s="208"/>
      <c r="AH479" s="208"/>
      <c r="AI479" s="208"/>
      <c r="AJ479" s="208"/>
      <c r="AK479" s="208"/>
      <c r="AL479" s="208"/>
      <c r="AM479" s="208"/>
      <c r="AN479" s="208"/>
      <c r="AO479" s="208"/>
      <c r="AP479" s="208"/>
      <c r="AQ479" s="208"/>
      <c r="AR479" s="208"/>
      <c r="AS479" s="208"/>
      <c r="AT479" s="208"/>
      <c r="AU479" s="208"/>
      <c r="AV479" s="208"/>
      <c r="AW479" s="208"/>
    </row>
    <row r="480" spans="1:49" s="207" customFormat="1" x14ac:dyDescent="0.25">
      <c r="A480" s="47"/>
      <c r="B480" s="47"/>
      <c r="C480" s="47"/>
      <c r="D480" s="208"/>
      <c r="E480" s="220"/>
      <c r="F480" s="220"/>
      <c r="G480" s="220"/>
      <c r="H480" s="220"/>
      <c r="I480" s="220"/>
      <c r="J480" s="220"/>
      <c r="K480" s="220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  <c r="AA480" s="208"/>
      <c r="AB480" s="208"/>
      <c r="AC480" s="208"/>
      <c r="AD480" s="208"/>
      <c r="AE480" s="208"/>
      <c r="AF480" s="208"/>
      <c r="AG480" s="208"/>
      <c r="AH480" s="208"/>
      <c r="AI480" s="208"/>
      <c r="AJ480" s="208"/>
      <c r="AK480" s="208"/>
      <c r="AL480" s="208"/>
      <c r="AM480" s="208"/>
      <c r="AN480" s="208"/>
      <c r="AO480" s="208"/>
      <c r="AP480" s="208"/>
      <c r="AQ480" s="208"/>
      <c r="AR480" s="208"/>
      <c r="AS480" s="208"/>
      <c r="AT480" s="208"/>
      <c r="AU480" s="208"/>
      <c r="AV480" s="208"/>
      <c r="AW480" s="208"/>
    </row>
    <row r="481" spans="1:49" s="207" customFormat="1" x14ac:dyDescent="0.25">
      <c r="A481" s="47"/>
      <c r="B481" s="47"/>
      <c r="C481" s="47"/>
      <c r="D481" s="208"/>
      <c r="E481" s="220"/>
      <c r="F481" s="220"/>
      <c r="G481" s="220"/>
      <c r="H481" s="220"/>
      <c r="I481" s="220"/>
      <c r="J481" s="220"/>
      <c r="K481" s="220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  <c r="AA481" s="208"/>
      <c r="AB481" s="208"/>
      <c r="AC481" s="208"/>
      <c r="AD481" s="208"/>
      <c r="AE481" s="208"/>
      <c r="AF481" s="208"/>
      <c r="AG481" s="208"/>
      <c r="AH481" s="208"/>
      <c r="AI481" s="208"/>
      <c r="AJ481" s="208"/>
      <c r="AK481" s="208"/>
      <c r="AL481" s="208"/>
      <c r="AM481" s="208"/>
      <c r="AN481" s="208"/>
      <c r="AO481" s="208"/>
      <c r="AP481" s="208"/>
      <c r="AQ481" s="208"/>
      <c r="AR481" s="208"/>
      <c r="AS481" s="208"/>
      <c r="AT481" s="208"/>
      <c r="AU481" s="208"/>
      <c r="AV481" s="208"/>
      <c r="AW481" s="208"/>
    </row>
    <row r="482" spans="1:49" s="207" customFormat="1" x14ac:dyDescent="0.25">
      <c r="A482" s="47"/>
      <c r="B482" s="47"/>
      <c r="C482" s="47"/>
      <c r="D482" s="208"/>
      <c r="E482" s="220"/>
      <c r="F482" s="220"/>
      <c r="G482" s="220"/>
      <c r="H482" s="220"/>
      <c r="I482" s="220"/>
      <c r="J482" s="220"/>
      <c r="K482" s="220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  <c r="AA482" s="208"/>
      <c r="AB482" s="208"/>
      <c r="AC482" s="208"/>
      <c r="AD482" s="208"/>
      <c r="AE482" s="208"/>
      <c r="AF482" s="208"/>
      <c r="AG482" s="208"/>
      <c r="AH482" s="208"/>
      <c r="AI482" s="208"/>
      <c r="AJ482" s="208"/>
      <c r="AK482" s="208"/>
      <c r="AL482" s="208"/>
      <c r="AM482" s="208"/>
      <c r="AN482" s="208"/>
      <c r="AO482" s="208"/>
      <c r="AP482" s="208"/>
      <c r="AQ482" s="208"/>
      <c r="AR482" s="208"/>
      <c r="AS482" s="208"/>
      <c r="AT482" s="208"/>
      <c r="AU482" s="208"/>
      <c r="AV482" s="208"/>
      <c r="AW482" s="208"/>
    </row>
    <row r="483" spans="1:49" s="207" customFormat="1" x14ac:dyDescent="0.25">
      <c r="A483" s="47"/>
      <c r="B483" s="47"/>
      <c r="C483" s="47"/>
      <c r="D483" s="208"/>
      <c r="E483" s="220"/>
      <c r="F483" s="220"/>
      <c r="G483" s="220"/>
      <c r="H483" s="220"/>
      <c r="I483" s="220"/>
      <c r="J483" s="220"/>
      <c r="K483" s="220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  <c r="AA483" s="208"/>
      <c r="AB483" s="208"/>
      <c r="AC483" s="208"/>
      <c r="AD483" s="208"/>
      <c r="AE483" s="208"/>
      <c r="AF483" s="208"/>
      <c r="AG483" s="208"/>
      <c r="AH483" s="208"/>
      <c r="AI483" s="208"/>
      <c r="AJ483" s="208"/>
      <c r="AK483" s="208"/>
      <c r="AL483" s="208"/>
      <c r="AM483" s="208"/>
      <c r="AN483" s="208"/>
      <c r="AO483" s="208"/>
      <c r="AP483" s="208"/>
      <c r="AQ483" s="208"/>
      <c r="AR483" s="208"/>
      <c r="AS483" s="208"/>
      <c r="AT483" s="208"/>
      <c r="AU483" s="208"/>
      <c r="AV483" s="208"/>
      <c r="AW483" s="208"/>
    </row>
    <row r="484" spans="1:49" s="207" customFormat="1" x14ac:dyDescent="0.25">
      <c r="A484" s="47"/>
      <c r="B484" s="47"/>
      <c r="C484" s="47"/>
      <c r="D484" s="208"/>
      <c r="E484" s="220"/>
      <c r="F484" s="220"/>
      <c r="G484" s="220"/>
      <c r="H484" s="220"/>
      <c r="I484" s="220"/>
      <c r="J484" s="220"/>
      <c r="K484" s="220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  <c r="AA484" s="208"/>
      <c r="AB484" s="208"/>
      <c r="AC484" s="208"/>
      <c r="AD484" s="208"/>
      <c r="AE484" s="208"/>
      <c r="AF484" s="208"/>
      <c r="AG484" s="208"/>
      <c r="AH484" s="208"/>
      <c r="AI484" s="208"/>
      <c r="AJ484" s="208"/>
      <c r="AK484" s="208"/>
      <c r="AL484" s="208"/>
      <c r="AM484" s="208"/>
      <c r="AN484" s="208"/>
      <c r="AO484" s="208"/>
      <c r="AP484" s="208"/>
      <c r="AQ484" s="208"/>
      <c r="AR484" s="208"/>
      <c r="AS484" s="208"/>
      <c r="AT484" s="208"/>
      <c r="AU484" s="208"/>
      <c r="AV484" s="208"/>
      <c r="AW484" s="208"/>
    </row>
    <row r="485" spans="1:49" s="207" customFormat="1" x14ac:dyDescent="0.25">
      <c r="A485" s="47"/>
      <c r="B485" s="47"/>
      <c r="C485" s="47"/>
      <c r="D485" s="208"/>
      <c r="E485" s="220"/>
      <c r="F485" s="220"/>
      <c r="G485" s="220"/>
      <c r="H485" s="220"/>
      <c r="I485" s="220"/>
      <c r="J485" s="220"/>
      <c r="K485" s="220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  <c r="AA485" s="208"/>
      <c r="AB485" s="208"/>
      <c r="AC485" s="208"/>
      <c r="AD485" s="208"/>
      <c r="AE485" s="208"/>
      <c r="AF485" s="208"/>
      <c r="AG485" s="208"/>
      <c r="AH485" s="208"/>
      <c r="AI485" s="208"/>
      <c r="AJ485" s="208"/>
      <c r="AK485" s="208"/>
      <c r="AL485" s="208"/>
      <c r="AM485" s="208"/>
      <c r="AN485" s="208"/>
      <c r="AO485" s="208"/>
      <c r="AP485" s="208"/>
      <c r="AQ485" s="208"/>
      <c r="AR485" s="208"/>
      <c r="AS485" s="208"/>
      <c r="AT485" s="208"/>
      <c r="AU485" s="208"/>
      <c r="AV485" s="208"/>
      <c r="AW485" s="208"/>
    </row>
    <row r="486" spans="1:49" s="207" customFormat="1" x14ac:dyDescent="0.25">
      <c r="A486" s="47"/>
      <c r="B486" s="47"/>
      <c r="C486" s="47"/>
      <c r="D486" s="208"/>
      <c r="E486" s="220"/>
      <c r="F486" s="220"/>
      <c r="G486" s="220"/>
      <c r="H486" s="220"/>
      <c r="I486" s="220"/>
      <c r="J486" s="220"/>
      <c r="K486" s="220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  <c r="AA486" s="208"/>
      <c r="AB486" s="208"/>
      <c r="AC486" s="208"/>
      <c r="AD486" s="208"/>
      <c r="AE486" s="208"/>
      <c r="AF486" s="208"/>
      <c r="AG486" s="208"/>
      <c r="AH486" s="208"/>
      <c r="AI486" s="208"/>
      <c r="AJ486" s="208"/>
      <c r="AK486" s="208"/>
      <c r="AL486" s="208"/>
      <c r="AM486" s="208"/>
      <c r="AN486" s="208"/>
      <c r="AO486" s="208"/>
      <c r="AP486" s="208"/>
      <c r="AQ486" s="208"/>
      <c r="AR486" s="208"/>
      <c r="AS486" s="208"/>
      <c r="AT486" s="208"/>
      <c r="AU486" s="208"/>
      <c r="AV486" s="208"/>
      <c r="AW486" s="208"/>
    </row>
    <row r="487" spans="1:49" s="207" customFormat="1" x14ac:dyDescent="0.25">
      <c r="A487" s="47"/>
      <c r="B487" s="47"/>
      <c r="C487" s="47"/>
      <c r="D487" s="208"/>
      <c r="E487" s="220"/>
      <c r="F487" s="220"/>
      <c r="G487" s="220"/>
      <c r="H487" s="220"/>
      <c r="I487" s="220"/>
      <c r="J487" s="220"/>
      <c r="K487" s="220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  <c r="AA487" s="208"/>
      <c r="AB487" s="208"/>
      <c r="AC487" s="208"/>
      <c r="AD487" s="208"/>
      <c r="AE487" s="208"/>
      <c r="AF487" s="208"/>
      <c r="AG487" s="208"/>
      <c r="AH487" s="208"/>
      <c r="AI487" s="208"/>
      <c r="AJ487" s="208"/>
      <c r="AK487" s="208"/>
      <c r="AL487" s="208"/>
      <c r="AM487" s="208"/>
      <c r="AN487" s="208"/>
      <c r="AO487" s="208"/>
      <c r="AP487" s="208"/>
      <c r="AQ487" s="208"/>
      <c r="AR487" s="208"/>
      <c r="AS487" s="208"/>
      <c r="AT487" s="208"/>
      <c r="AU487" s="208"/>
      <c r="AV487" s="208"/>
      <c r="AW487" s="208"/>
    </row>
    <row r="488" spans="1:49" s="207" customFormat="1" x14ac:dyDescent="0.25">
      <c r="A488" s="47"/>
      <c r="B488" s="47"/>
      <c r="C488" s="47"/>
      <c r="D488" s="208"/>
      <c r="E488" s="220"/>
      <c r="F488" s="220"/>
      <c r="G488" s="220"/>
      <c r="H488" s="220"/>
      <c r="I488" s="220"/>
      <c r="J488" s="220"/>
      <c r="K488" s="220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  <c r="AA488" s="208"/>
      <c r="AB488" s="208"/>
      <c r="AC488" s="208"/>
      <c r="AD488" s="208"/>
      <c r="AE488" s="208"/>
      <c r="AF488" s="208"/>
      <c r="AG488" s="208"/>
      <c r="AH488" s="208"/>
      <c r="AI488" s="208"/>
      <c r="AJ488" s="208"/>
      <c r="AK488" s="208"/>
      <c r="AL488" s="208"/>
      <c r="AM488" s="208"/>
      <c r="AN488" s="208"/>
      <c r="AO488" s="208"/>
      <c r="AP488" s="208"/>
      <c r="AQ488" s="208"/>
      <c r="AR488" s="208"/>
      <c r="AS488" s="208"/>
      <c r="AT488" s="208"/>
      <c r="AU488" s="208"/>
      <c r="AV488" s="208"/>
      <c r="AW488" s="208"/>
    </row>
    <row r="489" spans="1:49" s="207" customFormat="1" x14ac:dyDescent="0.25">
      <c r="A489" s="47"/>
      <c r="B489" s="47"/>
      <c r="C489" s="47"/>
      <c r="D489" s="208"/>
      <c r="E489" s="220"/>
      <c r="F489" s="220"/>
      <c r="G489" s="220"/>
      <c r="H489" s="220"/>
      <c r="I489" s="220"/>
      <c r="J489" s="220"/>
      <c r="K489" s="220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  <c r="AA489" s="208"/>
      <c r="AB489" s="208"/>
      <c r="AC489" s="208"/>
      <c r="AD489" s="208"/>
      <c r="AE489" s="208"/>
      <c r="AF489" s="208"/>
      <c r="AG489" s="208"/>
      <c r="AH489" s="208"/>
      <c r="AI489" s="208"/>
      <c r="AJ489" s="208"/>
      <c r="AK489" s="208"/>
      <c r="AL489" s="208"/>
      <c r="AM489" s="208"/>
      <c r="AN489" s="208"/>
      <c r="AO489" s="208"/>
      <c r="AP489" s="208"/>
      <c r="AQ489" s="208"/>
      <c r="AR489" s="208"/>
      <c r="AS489" s="208"/>
      <c r="AT489" s="208"/>
      <c r="AU489" s="208"/>
      <c r="AV489" s="208"/>
      <c r="AW489" s="208"/>
    </row>
    <row r="490" spans="1:49" s="207" customFormat="1" x14ac:dyDescent="0.25">
      <c r="A490" s="47"/>
      <c r="B490" s="47"/>
      <c r="C490" s="47"/>
      <c r="D490" s="208"/>
      <c r="E490" s="220"/>
      <c r="F490" s="220"/>
      <c r="G490" s="220"/>
      <c r="H490" s="220"/>
      <c r="I490" s="220"/>
      <c r="J490" s="220"/>
      <c r="K490" s="220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  <c r="AA490" s="208"/>
      <c r="AB490" s="208"/>
      <c r="AC490" s="208"/>
      <c r="AD490" s="208"/>
      <c r="AE490" s="208"/>
      <c r="AF490" s="208"/>
      <c r="AG490" s="208"/>
      <c r="AH490" s="208"/>
      <c r="AI490" s="208"/>
      <c r="AJ490" s="208"/>
      <c r="AK490" s="208"/>
      <c r="AL490" s="208"/>
      <c r="AM490" s="208"/>
      <c r="AN490" s="208"/>
      <c r="AO490" s="208"/>
      <c r="AP490" s="208"/>
      <c r="AQ490" s="208"/>
      <c r="AR490" s="208"/>
      <c r="AS490" s="208"/>
      <c r="AT490" s="208"/>
      <c r="AU490" s="208"/>
      <c r="AV490" s="208"/>
      <c r="AW490" s="208"/>
    </row>
    <row r="491" spans="1:49" s="207" customFormat="1" x14ac:dyDescent="0.25">
      <c r="A491" s="47"/>
      <c r="B491" s="47"/>
      <c r="C491" s="47"/>
      <c r="D491" s="208"/>
      <c r="E491" s="220"/>
      <c r="F491" s="220"/>
      <c r="G491" s="220"/>
      <c r="H491" s="220"/>
      <c r="I491" s="220"/>
      <c r="J491" s="220"/>
      <c r="K491" s="220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  <c r="AA491" s="208"/>
      <c r="AB491" s="208"/>
      <c r="AC491" s="208"/>
      <c r="AD491" s="208"/>
      <c r="AE491" s="208"/>
      <c r="AF491" s="208"/>
      <c r="AG491" s="208"/>
      <c r="AH491" s="208"/>
      <c r="AI491" s="208"/>
      <c r="AJ491" s="208"/>
      <c r="AK491" s="208"/>
      <c r="AL491" s="208"/>
      <c r="AM491" s="208"/>
      <c r="AN491" s="208"/>
      <c r="AO491" s="208"/>
      <c r="AP491" s="208"/>
      <c r="AQ491" s="208"/>
      <c r="AR491" s="208"/>
      <c r="AS491" s="208"/>
      <c r="AT491" s="208"/>
      <c r="AU491" s="208"/>
      <c r="AV491" s="208"/>
      <c r="AW491" s="208"/>
    </row>
    <row r="492" spans="1:49" s="207" customFormat="1" x14ac:dyDescent="0.25">
      <c r="A492" s="47"/>
      <c r="B492" s="47"/>
      <c r="C492" s="47"/>
      <c r="D492" s="208"/>
      <c r="E492" s="220"/>
      <c r="F492" s="220"/>
      <c r="G492" s="220"/>
      <c r="H492" s="220"/>
      <c r="I492" s="220"/>
      <c r="J492" s="220"/>
      <c r="K492" s="220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  <c r="AA492" s="208"/>
      <c r="AB492" s="208"/>
      <c r="AC492" s="208"/>
      <c r="AD492" s="208"/>
      <c r="AE492" s="208"/>
      <c r="AF492" s="208"/>
      <c r="AG492" s="208"/>
      <c r="AH492" s="208"/>
      <c r="AI492" s="208"/>
      <c r="AJ492" s="208"/>
      <c r="AK492" s="208"/>
      <c r="AL492" s="208"/>
      <c r="AM492" s="208"/>
      <c r="AN492" s="208"/>
      <c r="AO492" s="208"/>
      <c r="AP492" s="208"/>
      <c r="AQ492" s="208"/>
      <c r="AR492" s="208"/>
      <c r="AS492" s="208"/>
      <c r="AT492" s="208"/>
      <c r="AU492" s="208"/>
      <c r="AV492" s="208"/>
      <c r="AW492" s="208"/>
    </row>
    <row r="493" spans="1:49" s="207" customFormat="1" x14ac:dyDescent="0.25">
      <c r="A493" s="47"/>
      <c r="B493" s="47"/>
      <c r="C493" s="47"/>
      <c r="D493" s="208"/>
      <c r="E493" s="220"/>
      <c r="F493" s="220"/>
      <c r="G493" s="220"/>
      <c r="H493" s="220"/>
      <c r="I493" s="220"/>
      <c r="J493" s="220"/>
      <c r="K493" s="220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  <c r="AA493" s="208"/>
      <c r="AB493" s="208"/>
      <c r="AC493" s="208"/>
      <c r="AD493" s="208"/>
      <c r="AE493" s="208"/>
      <c r="AF493" s="208"/>
      <c r="AG493" s="208"/>
      <c r="AH493" s="208"/>
      <c r="AI493" s="208"/>
      <c r="AJ493" s="208"/>
      <c r="AK493" s="208"/>
      <c r="AL493" s="208"/>
      <c r="AM493" s="208"/>
      <c r="AN493" s="208"/>
      <c r="AO493" s="208"/>
      <c r="AP493" s="208"/>
      <c r="AQ493" s="208"/>
      <c r="AR493" s="208"/>
      <c r="AS493" s="208"/>
      <c r="AT493" s="208"/>
      <c r="AU493" s="208"/>
      <c r="AV493" s="208"/>
      <c r="AW493" s="208"/>
    </row>
    <row r="494" spans="1:49" s="207" customFormat="1" x14ac:dyDescent="0.25">
      <c r="A494" s="47"/>
      <c r="B494" s="47"/>
      <c r="C494" s="47"/>
      <c r="D494" s="208"/>
      <c r="E494" s="220"/>
      <c r="F494" s="220"/>
      <c r="G494" s="220"/>
      <c r="H494" s="220"/>
      <c r="I494" s="220"/>
      <c r="J494" s="220"/>
      <c r="K494" s="220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  <c r="AA494" s="208"/>
      <c r="AB494" s="208"/>
      <c r="AC494" s="208"/>
      <c r="AD494" s="208"/>
      <c r="AE494" s="208"/>
      <c r="AF494" s="208"/>
      <c r="AG494" s="208"/>
      <c r="AH494" s="208"/>
      <c r="AI494" s="208"/>
      <c r="AJ494" s="208"/>
      <c r="AK494" s="208"/>
      <c r="AL494" s="208"/>
      <c r="AM494" s="208"/>
      <c r="AN494" s="208"/>
      <c r="AO494" s="208"/>
      <c r="AP494" s="208"/>
      <c r="AQ494" s="208"/>
      <c r="AR494" s="208"/>
      <c r="AS494" s="208"/>
      <c r="AT494" s="208"/>
      <c r="AU494" s="208"/>
      <c r="AV494" s="208"/>
      <c r="AW494" s="208"/>
    </row>
    <row r="495" spans="1:49" s="207" customFormat="1" x14ac:dyDescent="0.25">
      <c r="A495" s="47"/>
      <c r="B495" s="47"/>
      <c r="C495" s="47"/>
      <c r="D495" s="208"/>
      <c r="E495" s="220"/>
      <c r="F495" s="220"/>
      <c r="G495" s="220"/>
      <c r="H495" s="220"/>
      <c r="I495" s="220"/>
      <c r="J495" s="220"/>
      <c r="K495" s="220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  <c r="AA495" s="208"/>
      <c r="AB495" s="208"/>
      <c r="AC495" s="208"/>
      <c r="AD495" s="208"/>
      <c r="AE495" s="208"/>
      <c r="AF495" s="208"/>
      <c r="AG495" s="208"/>
      <c r="AH495" s="208"/>
      <c r="AI495" s="208"/>
      <c r="AJ495" s="208"/>
      <c r="AK495" s="208"/>
      <c r="AL495" s="208"/>
      <c r="AM495" s="208"/>
      <c r="AN495" s="208"/>
      <c r="AO495" s="208"/>
      <c r="AP495" s="208"/>
      <c r="AQ495" s="208"/>
      <c r="AR495" s="208"/>
      <c r="AS495" s="208"/>
      <c r="AT495" s="208"/>
      <c r="AU495" s="208"/>
      <c r="AV495" s="208"/>
      <c r="AW495" s="208"/>
    </row>
    <row r="496" spans="1:49" s="207" customFormat="1" x14ac:dyDescent="0.25">
      <c r="A496" s="47"/>
      <c r="B496" s="47"/>
      <c r="C496" s="47"/>
      <c r="D496" s="208"/>
      <c r="E496" s="220"/>
      <c r="F496" s="220"/>
      <c r="G496" s="220"/>
      <c r="H496" s="220"/>
      <c r="I496" s="220"/>
      <c r="J496" s="220"/>
      <c r="K496" s="220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  <c r="AA496" s="208"/>
      <c r="AB496" s="208"/>
      <c r="AC496" s="208"/>
      <c r="AD496" s="208"/>
      <c r="AE496" s="208"/>
      <c r="AF496" s="208"/>
      <c r="AG496" s="208"/>
      <c r="AH496" s="208"/>
      <c r="AI496" s="208"/>
      <c r="AJ496" s="208"/>
      <c r="AK496" s="208"/>
      <c r="AL496" s="208"/>
      <c r="AM496" s="208"/>
      <c r="AN496" s="208"/>
      <c r="AO496" s="208"/>
      <c r="AP496" s="208"/>
      <c r="AQ496" s="208"/>
      <c r="AR496" s="208"/>
      <c r="AS496" s="208"/>
      <c r="AT496" s="208"/>
      <c r="AU496" s="208"/>
      <c r="AV496" s="208"/>
      <c r="AW496" s="208"/>
    </row>
    <row r="497" spans="1:49" s="207" customFormat="1" x14ac:dyDescent="0.25">
      <c r="A497" s="47"/>
      <c r="B497" s="47"/>
      <c r="C497" s="47"/>
      <c r="D497" s="208"/>
      <c r="E497" s="220"/>
      <c r="F497" s="220"/>
      <c r="G497" s="220"/>
      <c r="H497" s="220"/>
      <c r="I497" s="220"/>
      <c r="J497" s="220"/>
      <c r="K497" s="220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  <c r="AA497" s="208"/>
      <c r="AB497" s="208"/>
      <c r="AC497" s="208"/>
      <c r="AD497" s="208"/>
      <c r="AE497" s="208"/>
      <c r="AF497" s="208"/>
      <c r="AG497" s="208"/>
      <c r="AH497" s="208"/>
      <c r="AI497" s="208"/>
      <c r="AJ497" s="208"/>
      <c r="AK497" s="208"/>
      <c r="AL497" s="208"/>
      <c r="AM497" s="208"/>
      <c r="AN497" s="208"/>
      <c r="AO497" s="208"/>
      <c r="AP497" s="208"/>
      <c r="AQ497" s="208"/>
      <c r="AR497" s="208"/>
      <c r="AS497" s="208"/>
      <c r="AT497" s="208"/>
      <c r="AU497" s="208"/>
      <c r="AV497" s="208"/>
      <c r="AW497" s="208"/>
    </row>
    <row r="498" spans="1:49" s="207" customFormat="1" x14ac:dyDescent="0.25">
      <c r="A498" s="47"/>
      <c r="B498" s="47"/>
      <c r="C498" s="47"/>
      <c r="D498" s="208"/>
      <c r="E498" s="220"/>
      <c r="F498" s="220"/>
      <c r="G498" s="220"/>
      <c r="H498" s="220"/>
      <c r="I498" s="220"/>
      <c r="J498" s="220"/>
      <c r="K498" s="220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  <c r="AA498" s="208"/>
      <c r="AB498" s="208"/>
      <c r="AC498" s="208"/>
      <c r="AD498" s="208"/>
      <c r="AE498" s="208"/>
      <c r="AF498" s="208"/>
      <c r="AG498" s="208"/>
      <c r="AH498" s="208"/>
      <c r="AI498" s="208"/>
      <c r="AJ498" s="208"/>
      <c r="AK498" s="208"/>
      <c r="AL498" s="208"/>
      <c r="AM498" s="208"/>
      <c r="AN498" s="208"/>
      <c r="AO498" s="208"/>
      <c r="AP498" s="208"/>
      <c r="AQ498" s="208"/>
      <c r="AR498" s="208"/>
      <c r="AS498" s="208"/>
      <c r="AT498" s="208"/>
      <c r="AU498" s="208"/>
      <c r="AV498" s="208"/>
      <c r="AW498" s="208"/>
    </row>
    <row r="499" spans="1:49" s="207" customFormat="1" x14ac:dyDescent="0.25">
      <c r="A499" s="47"/>
      <c r="B499" s="47"/>
      <c r="C499" s="47"/>
      <c r="D499" s="208"/>
      <c r="E499" s="220"/>
      <c r="F499" s="220"/>
      <c r="G499" s="220"/>
      <c r="H499" s="220"/>
      <c r="I499" s="220"/>
      <c r="J499" s="220"/>
      <c r="K499" s="220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  <c r="AA499" s="208"/>
      <c r="AB499" s="208"/>
      <c r="AC499" s="208"/>
      <c r="AD499" s="208"/>
      <c r="AE499" s="208"/>
      <c r="AF499" s="208"/>
      <c r="AG499" s="208"/>
      <c r="AH499" s="208"/>
      <c r="AI499" s="208"/>
      <c r="AJ499" s="208"/>
      <c r="AK499" s="208"/>
      <c r="AL499" s="208"/>
      <c r="AM499" s="208"/>
      <c r="AN499" s="208"/>
      <c r="AO499" s="208"/>
      <c r="AP499" s="208"/>
      <c r="AQ499" s="208"/>
      <c r="AR499" s="208"/>
      <c r="AS499" s="208"/>
      <c r="AT499" s="208"/>
      <c r="AU499" s="208"/>
      <c r="AV499" s="208"/>
      <c r="AW499" s="208"/>
    </row>
    <row r="500" spans="1:49" s="207" customFormat="1" x14ac:dyDescent="0.25">
      <c r="A500" s="47"/>
      <c r="B500" s="47"/>
      <c r="C500" s="47"/>
      <c r="D500" s="208"/>
      <c r="E500" s="220"/>
      <c r="F500" s="220"/>
      <c r="G500" s="220"/>
      <c r="H500" s="220"/>
      <c r="I500" s="220"/>
      <c r="J500" s="220"/>
      <c r="K500" s="220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  <c r="AA500" s="208"/>
      <c r="AB500" s="208"/>
      <c r="AC500" s="208"/>
      <c r="AD500" s="208"/>
      <c r="AE500" s="208"/>
      <c r="AF500" s="208"/>
      <c r="AG500" s="208"/>
      <c r="AH500" s="208"/>
      <c r="AI500" s="208"/>
      <c r="AJ500" s="208"/>
      <c r="AK500" s="208"/>
      <c r="AL500" s="208"/>
      <c r="AM500" s="208"/>
      <c r="AN500" s="208"/>
      <c r="AO500" s="208"/>
      <c r="AP500" s="208"/>
      <c r="AQ500" s="208"/>
      <c r="AR500" s="208"/>
      <c r="AS500" s="208"/>
      <c r="AT500" s="208"/>
      <c r="AU500" s="208"/>
      <c r="AV500" s="208"/>
      <c r="AW500" s="208"/>
    </row>
    <row r="501" spans="1:49" s="207" customFormat="1" x14ac:dyDescent="0.25">
      <c r="A501" s="47"/>
      <c r="B501" s="47"/>
      <c r="C501" s="47"/>
      <c r="D501" s="208"/>
      <c r="E501" s="220"/>
      <c r="F501" s="220"/>
      <c r="G501" s="220"/>
      <c r="H501" s="220"/>
      <c r="I501" s="220"/>
      <c r="J501" s="220"/>
      <c r="K501" s="220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  <c r="AA501" s="208"/>
      <c r="AB501" s="208"/>
      <c r="AC501" s="208"/>
      <c r="AD501" s="208"/>
      <c r="AE501" s="208"/>
      <c r="AF501" s="208"/>
      <c r="AG501" s="208"/>
      <c r="AH501" s="208"/>
      <c r="AI501" s="208"/>
      <c r="AJ501" s="208"/>
      <c r="AK501" s="208"/>
      <c r="AL501" s="208"/>
      <c r="AM501" s="208"/>
      <c r="AN501" s="208"/>
      <c r="AO501" s="208"/>
      <c r="AP501" s="208"/>
      <c r="AQ501" s="208"/>
      <c r="AR501" s="208"/>
      <c r="AS501" s="208"/>
      <c r="AT501" s="208"/>
      <c r="AU501" s="208"/>
      <c r="AV501" s="208"/>
      <c r="AW501" s="208"/>
    </row>
    <row r="502" spans="1:49" s="207" customFormat="1" x14ac:dyDescent="0.25">
      <c r="A502" s="47"/>
      <c r="B502" s="47"/>
      <c r="C502" s="47"/>
      <c r="D502" s="208"/>
      <c r="E502" s="220"/>
      <c r="F502" s="220"/>
      <c r="G502" s="220"/>
      <c r="H502" s="220"/>
      <c r="I502" s="220"/>
      <c r="J502" s="220"/>
      <c r="K502" s="220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  <c r="AA502" s="208"/>
      <c r="AB502" s="208"/>
      <c r="AC502" s="208"/>
      <c r="AD502" s="208"/>
      <c r="AE502" s="208"/>
      <c r="AF502" s="208"/>
      <c r="AG502" s="208"/>
      <c r="AH502" s="208"/>
      <c r="AI502" s="208"/>
      <c r="AJ502" s="208"/>
      <c r="AK502" s="208"/>
      <c r="AL502" s="208"/>
      <c r="AM502" s="208"/>
      <c r="AN502" s="208"/>
      <c r="AO502" s="208"/>
      <c r="AP502" s="208"/>
      <c r="AQ502" s="208"/>
      <c r="AR502" s="208"/>
      <c r="AS502" s="208"/>
      <c r="AT502" s="208"/>
      <c r="AU502" s="208"/>
      <c r="AV502" s="208"/>
      <c r="AW502" s="208"/>
    </row>
    <row r="503" spans="1:49" s="207" customFormat="1" x14ac:dyDescent="0.25">
      <c r="A503" s="47"/>
      <c r="B503" s="47"/>
      <c r="C503" s="47"/>
      <c r="D503" s="208"/>
      <c r="E503" s="220"/>
      <c r="F503" s="220"/>
      <c r="G503" s="220"/>
      <c r="H503" s="220"/>
      <c r="I503" s="220"/>
      <c r="J503" s="220"/>
      <c r="K503" s="220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  <c r="AA503" s="208"/>
      <c r="AB503" s="208"/>
      <c r="AC503" s="208"/>
      <c r="AD503" s="208"/>
      <c r="AE503" s="208"/>
      <c r="AF503" s="208"/>
      <c r="AG503" s="208"/>
      <c r="AH503" s="208"/>
      <c r="AI503" s="208"/>
      <c r="AJ503" s="208"/>
      <c r="AK503" s="208"/>
      <c r="AL503" s="208"/>
      <c r="AM503" s="208"/>
      <c r="AN503" s="208"/>
      <c r="AO503" s="208"/>
      <c r="AP503" s="208"/>
      <c r="AQ503" s="208"/>
      <c r="AR503" s="208"/>
      <c r="AS503" s="208"/>
      <c r="AT503" s="208"/>
      <c r="AU503" s="208"/>
      <c r="AV503" s="208"/>
      <c r="AW503" s="208"/>
    </row>
    <row r="504" spans="1:49" s="207" customFormat="1" x14ac:dyDescent="0.25">
      <c r="A504" s="47"/>
      <c r="B504" s="47"/>
      <c r="C504" s="47"/>
      <c r="D504" s="208"/>
      <c r="E504" s="220"/>
      <c r="F504" s="220"/>
      <c r="G504" s="220"/>
      <c r="H504" s="220"/>
      <c r="I504" s="220"/>
      <c r="J504" s="220"/>
      <c r="K504" s="220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  <c r="AA504" s="208"/>
      <c r="AB504" s="208"/>
      <c r="AC504" s="208"/>
      <c r="AD504" s="208"/>
      <c r="AE504" s="208"/>
      <c r="AF504" s="208"/>
      <c r="AG504" s="208"/>
      <c r="AH504" s="208"/>
      <c r="AI504" s="208"/>
      <c r="AJ504" s="208"/>
      <c r="AK504" s="208"/>
      <c r="AL504" s="208"/>
      <c r="AM504" s="208"/>
      <c r="AN504" s="208"/>
      <c r="AO504" s="208"/>
      <c r="AP504" s="208"/>
      <c r="AQ504" s="208"/>
      <c r="AR504" s="208"/>
      <c r="AS504" s="208"/>
      <c r="AT504" s="208"/>
      <c r="AU504" s="208"/>
      <c r="AV504" s="208"/>
      <c r="AW504" s="208"/>
    </row>
    <row r="505" spans="1:49" s="207" customFormat="1" x14ac:dyDescent="0.25">
      <c r="A505" s="47"/>
      <c r="B505" s="47"/>
      <c r="C505" s="47"/>
      <c r="D505" s="208"/>
      <c r="E505" s="220"/>
      <c r="F505" s="220"/>
      <c r="G505" s="220"/>
      <c r="H505" s="220"/>
      <c r="I505" s="220"/>
      <c r="J505" s="220"/>
      <c r="K505" s="220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  <c r="AL505" s="208"/>
      <c r="AM505" s="208"/>
      <c r="AN505" s="208"/>
      <c r="AO505" s="208"/>
      <c r="AP505" s="208"/>
      <c r="AQ505" s="208"/>
      <c r="AR505" s="208"/>
      <c r="AS505" s="208"/>
      <c r="AT505" s="208"/>
      <c r="AU505" s="208"/>
      <c r="AV505" s="208"/>
      <c r="AW505" s="208"/>
    </row>
    <row r="506" spans="1:49" s="207" customFormat="1" x14ac:dyDescent="0.25">
      <c r="A506" s="47"/>
      <c r="B506" s="47"/>
      <c r="C506" s="47"/>
      <c r="D506" s="208"/>
      <c r="E506" s="220"/>
      <c r="F506" s="220"/>
      <c r="G506" s="220"/>
      <c r="H506" s="220"/>
      <c r="I506" s="220"/>
      <c r="J506" s="220"/>
      <c r="K506" s="220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  <c r="AA506" s="208"/>
      <c r="AB506" s="208"/>
      <c r="AC506" s="208"/>
      <c r="AD506" s="208"/>
      <c r="AE506" s="208"/>
      <c r="AF506" s="208"/>
      <c r="AG506" s="208"/>
      <c r="AH506" s="208"/>
      <c r="AI506" s="208"/>
      <c r="AJ506" s="208"/>
      <c r="AK506" s="208"/>
      <c r="AL506" s="208"/>
      <c r="AM506" s="208"/>
      <c r="AN506" s="208"/>
      <c r="AO506" s="208"/>
      <c r="AP506" s="208"/>
      <c r="AQ506" s="208"/>
      <c r="AR506" s="208"/>
      <c r="AS506" s="208"/>
      <c r="AT506" s="208"/>
      <c r="AU506" s="208"/>
      <c r="AV506" s="208"/>
      <c r="AW506" s="208"/>
    </row>
    <row r="507" spans="1:49" s="207" customFormat="1" x14ac:dyDescent="0.25">
      <c r="A507" s="47"/>
      <c r="B507" s="47"/>
      <c r="C507" s="47"/>
      <c r="D507" s="208"/>
      <c r="E507" s="220"/>
      <c r="F507" s="220"/>
      <c r="G507" s="220"/>
      <c r="H507" s="220"/>
      <c r="I507" s="220"/>
      <c r="J507" s="220"/>
      <c r="K507" s="220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  <c r="AA507" s="208"/>
      <c r="AB507" s="208"/>
      <c r="AC507" s="208"/>
      <c r="AD507" s="208"/>
      <c r="AE507" s="208"/>
      <c r="AF507" s="208"/>
      <c r="AG507" s="208"/>
      <c r="AH507" s="208"/>
      <c r="AI507" s="208"/>
      <c r="AJ507" s="208"/>
      <c r="AK507" s="208"/>
      <c r="AL507" s="208"/>
      <c r="AM507" s="208"/>
      <c r="AN507" s="208"/>
      <c r="AO507" s="208"/>
      <c r="AP507" s="208"/>
      <c r="AQ507" s="208"/>
      <c r="AR507" s="208"/>
      <c r="AS507" s="208"/>
      <c r="AT507" s="208"/>
      <c r="AU507" s="208"/>
      <c r="AV507" s="208"/>
      <c r="AW507" s="208"/>
    </row>
    <row r="508" spans="1:49" s="207" customFormat="1" x14ac:dyDescent="0.25">
      <c r="A508" s="47"/>
      <c r="B508" s="47"/>
      <c r="C508" s="47"/>
      <c r="D508" s="208"/>
      <c r="E508" s="220"/>
      <c r="F508" s="220"/>
      <c r="G508" s="220"/>
      <c r="H508" s="220"/>
      <c r="I508" s="220"/>
      <c r="J508" s="220"/>
      <c r="K508" s="220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  <c r="AA508" s="208"/>
      <c r="AB508" s="208"/>
      <c r="AC508" s="208"/>
      <c r="AD508" s="208"/>
      <c r="AE508" s="208"/>
      <c r="AF508" s="208"/>
      <c r="AG508" s="208"/>
      <c r="AH508" s="208"/>
      <c r="AI508" s="208"/>
      <c r="AJ508" s="208"/>
      <c r="AK508" s="208"/>
      <c r="AL508" s="208"/>
      <c r="AM508" s="208"/>
      <c r="AN508" s="208"/>
      <c r="AO508" s="208"/>
      <c r="AP508" s="208"/>
      <c r="AQ508" s="208"/>
      <c r="AR508" s="208"/>
      <c r="AS508" s="208"/>
      <c r="AT508" s="208"/>
      <c r="AU508" s="208"/>
      <c r="AV508" s="208"/>
      <c r="AW508" s="208"/>
    </row>
    <row r="509" spans="1:49" s="207" customFormat="1" x14ac:dyDescent="0.25">
      <c r="A509" s="47"/>
      <c r="B509" s="47"/>
      <c r="C509" s="47"/>
      <c r="D509" s="208"/>
      <c r="E509" s="220"/>
      <c r="F509" s="220"/>
      <c r="G509" s="220"/>
      <c r="H509" s="220"/>
      <c r="I509" s="220"/>
      <c r="J509" s="220"/>
      <c r="K509" s="220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  <c r="AA509" s="208"/>
      <c r="AB509" s="208"/>
      <c r="AC509" s="208"/>
      <c r="AD509" s="208"/>
      <c r="AE509" s="208"/>
      <c r="AF509" s="208"/>
      <c r="AG509" s="208"/>
      <c r="AH509" s="208"/>
      <c r="AI509" s="208"/>
      <c r="AJ509" s="208"/>
      <c r="AK509" s="208"/>
      <c r="AL509" s="208"/>
      <c r="AM509" s="208"/>
      <c r="AN509" s="208"/>
      <c r="AO509" s="208"/>
      <c r="AP509" s="208"/>
      <c r="AQ509" s="208"/>
      <c r="AR509" s="208"/>
      <c r="AS509" s="208"/>
      <c r="AT509" s="208"/>
      <c r="AU509" s="208"/>
      <c r="AV509" s="208"/>
      <c r="AW509" s="208"/>
    </row>
    <row r="510" spans="1:49" s="207" customFormat="1" x14ac:dyDescent="0.25">
      <c r="A510" s="47"/>
      <c r="B510" s="47"/>
      <c r="C510" s="47"/>
      <c r="D510" s="208"/>
      <c r="E510" s="220"/>
      <c r="F510" s="220"/>
      <c r="G510" s="220"/>
      <c r="H510" s="220"/>
      <c r="I510" s="220"/>
      <c r="J510" s="220"/>
      <c r="K510" s="220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  <c r="AA510" s="208"/>
      <c r="AB510" s="208"/>
      <c r="AC510" s="208"/>
      <c r="AD510" s="208"/>
      <c r="AE510" s="208"/>
      <c r="AF510" s="208"/>
      <c r="AG510" s="208"/>
      <c r="AH510" s="208"/>
      <c r="AI510" s="208"/>
      <c r="AJ510" s="208"/>
      <c r="AK510" s="208"/>
      <c r="AL510" s="208"/>
      <c r="AM510" s="208"/>
      <c r="AN510" s="208"/>
      <c r="AO510" s="208"/>
      <c r="AP510" s="208"/>
      <c r="AQ510" s="208"/>
      <c r="AR510" s="208"/>
      <c r="AS510" s="208"/>
      <c r="AT510" s="208"/>
      <c r="AU510" s="208"/>
      <c r="AV510" s="208"/>
      <c r="AW510" s="208"/>
    </row>
    <row r="511" spans="1:49" s="207" customFormat="1" x14ac:dyDescent="0.25">
      <c r="A511" s="47"/>
      <c r="B511" s="47"/>
      <c r="C511" s="47"/>
      <c r="D511" s="208"/>
      <c r="E511" s="220"/>
      <c r="F511" s="220"/>
      <c r="G511" s="220"/>
      <c r="H511" s="220"/>
      <c r="I511" s="220"/>
      <c r="J511" s="220"/>
      <c r="K511" s="220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  <c r="AA511" s="208"/>
      <c r="AB511" s="208"/>
      <c r="AC511" s="208"/>
      <c r="AD511" s="208"/>
      <c r="AE511" s="208"/>
      <c r="AF511" s="208"/>
      <c r="AG511" s="208"/>
      <c r="AH511" s="208"/>
      <c r="AI511" s="208"/>
      <c r="AJ511" s="208"/>
      <c r="AK511" s="208"/>
      <c r="AL511" s="208"/>
      <c r="AM511" s="208"/>
      <c r="AN511" s="208"/>
      <c r="AO511" s="208"/>
      <c r="AP511" s="208"/>
      <c r="AQ511" s="208"/>
      <c r="AR511" s="208"/>
      <c r="AS511" s="208"/>
      <c r="AT511" s="208"/>
      <c r="AU511" s="208"/>
      <c r="AV511" s="208"/>
      <c r="AW511" s="208"/>
    </row>
    <row r="512" spans="1:49" s="207" customFormat="1" x14ac:dyDescent="0.25">
      <c r="A512" s="47"/>
      <c r="B512" s="47"/>
      <c r="C512" s="47"/>
      <c r="D512" s="208"/>
      <c r="E512" s="220"/>
      <c r="F512" s="220"/>
      <c r="G512" s="220"/>
      <c r="H512" s="220"/>
      <c r="I512" s="220"/>
      <c r="J512" s="220"/>
      <c r="K512" s="220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  <c r="AA512" s="208"/>
      <c r="AB512" s="208"/>
      <c r="AC512" s="208"/>
      <c r="AD512" s="208"/>
      <c r="AE512" s="208"/>
      <c r="AF512" s="208"/>
      <c r="AG512" s="208"/>
      <c r="AH512" s="208"/>
      <c r="AI512" s="208"/>
      <c r="AJ512" s="208"/>
      <c r="AK512" s="208"/>
      <c r="AL512" s="208"/>
      <c r="AM512" s="208"/>
      <c r="AN512" s="208"/>
      <c r="AO512" s="208"/>
      <c r="AP512" s="208"/>
      <c r="AQ512" s="208"/>
      <c r="AR512" s="208"/>
      <c r="AS512" s="208"/>
      <c r="AT512" s="208"/>
      <c r="AU512" s="208"/>
      <c r="AV512" s="208"/>
      <c r="AW512" s="208"/>
    </row>
    <row r="513" spans="1:49" s="207" customFormat="1" x14ac:dyDescent="0.25">
      <c r="A513" s="47"/>
      <c r="B513" s="47"/>
      <c r="C513" s="47"/>
      <c r="D513" s="208"/>
      <c r="E513" s="220"/>
      <c r="F513" s="220"/>
      <c r="G513" s="220"/>
      <c r="H513" s="220"/>
      <c r="I513" s="220"/>
      <c r="J513" s="220"/>
      <c r="K513" s="220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  <c r="AA513" s="208"/>
      <c r="AB513" s="208"/>
      <c r="AC513" s="208"/>
      <c r="AD513" s="208"/>
      <c r="AE513" s="208"/>
      <c r="AF513" s="208"/>
      <c r="AG513" s="208"/>
      <c r="AH513" s="208"/>
      <c r="AI513" s="208"/>
      <c r="AJ513" s="208"/>
      <c r="AK513" s="208"/>
      <c r="AL513" s="208"/>
      <c r="AM513" s="208"/>
      <c r="AN513" s="208"/>
      <c r="AO513" s="208"/>
      <c r="AP513" s="208"/>
      <c r="AQ513" s="208"/>
      <c r="AR513" s="208"/>
      <c r="AS513" s="208"/>
      <c r="AT513" s="208"/>
      <c r="AU513" s="208"/>
      <c r="AV513" s="208"/>
      <c r="AW513" s="208"/>
    </row>
    <row r="514" spans="1:49" s="207" customFormat="1" x14ac:dyDescent="0.25">
      <c r="A514" s="47"/>
      <c r="B514" s="47"/>
      <c r="C514" s="47"/>
      <c r="D514" s="208"/>
      <c r="E514" s="220"/>
      <c r="F514" s="220"/>
      <c r="G514" s="220"/>
      <c r="H514" s="220"/>
      <c r="I514" s="220"/>
      <c r="J514" s="220"/>
      <c r="K514" s="220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  <c r="AA514" s="208"/>
      <c r="AB514" s="208"/>
      <c r="AC514" s="208"/>
      <c r="AD514" s="208"/>
      <c r="AE514" s="208"/>
      <c r="AF514" s="208"/>
      <c r="AG514" s="208"/>
      <c r="AH514" s="208"/>
      <c r="AI514" s="208"/>
      <c r="AJ514" s="208"/>
      <c r="AK514" s="208"/>
      <c r="AL514" s="208"/>
      <c r="AM514" s="208"/>
      <c r="AN514" s="208"/>
      <c r="AO514" s="208"/>
      <c r="AP514" s="208"/>
      <c r="AQ514" s="208"/>
      <c r="AR514" s="208"/>
      <c r="AS514" s="208"/>
      <c r="AT514" s="208"/>
      <c r="AU514" s="208"/>
      <c r="AV514" s="208"/>
      <c r="AW514" s="208"/>
    </row>
    <row r="515" spans="1:49" s="207" customFormat="1" x14ac:dyDescent="0.25">
      <c r="A515" s="47"/>
      <c r="B515" s="47"/>
      <c r="C515" s="47"/>
      <c r="D515" s="208"/>
      <c r="E515" s="220"/>
      <c r="F515" s="220"/>
      <c r="G515" s="220"/>
      <c r="H515" s="220"/>
      <c r="I515" s="220"/>
      <c r="J515" s="220"/>
      <c r="K515" s="220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  <c r="AA515" s="208"/>
      <c r="AB515" s="208"/>
      <c r="AC515" s="208"/>
      <c r="AD515" s="208"/>
      <c r="AE515" s="208"/>
      <c r="AF515" s="208"/>
      <c r="AG515" s="208"/>
      <c r="AH515" s="208"/>
      <c r="AI515" s="208"/>
      <c r="AJ515" s="208"/>
      <c r="AK515" s="208"/>
      <c r="AL515" s="208"/>
      <c r="AM515" s="208"/>
      <c r="AN515" s="208"/>
      <c r="AO515" s="208"/>
      <c r="AP515" s="208"/>
      <c r="AQ515" s="208"/>
      <c r="AR515" s="208"/>
      <c r="AS515" s="208"/>
      <c r="AT515" s="208"/>
      <c r="AU515" s="208"/>
      <c r="AV515" s="208"/>
      <c r="AW515" s="208"/>
    </row>
    <row r="516" spans="1:49" s="207" customFormat="1" x14ac:dyDescent="0.25">
      <c r="A516" s="47"/>
      <c r="B516" s="47"/>
      <c r="C516" s="47"/>
      <c r="D516" s="208"/>
      <c r="E516" s="220"/>
      <c r="F516" s="220"/>
      <c r="G516" s="220"/>
      <c r="H516" s="220"/>
      <c r="I516" s="220"/>
      <c r="J516" s="220"/>
      <c r="K516" s="220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  <c r="AA516" s="208"/>
      <c r="AB516" s="208"/>
      <c r="AC516" s="208"/>
      <c r="AD516" s="208"/>
      <c r="AE516" s="208"/>
      <c r="AF516" s="208"/>
      <c r="AG516" s="208"/>
      <c r="AH516" s="208"/>
      <c r="AI516" s="208"/>
      <c r="AJ516" s="208"/>
      <c r="AK516" s="208"/>
      <c r="AL516" s="208"/>
      <c r="AM516" s="208"/>
      <c r="AN516" s="208"/>
      <c r="AO516" s="208"/>
      <c r="AP516" s="208"/>
      <c r="AQ516" s="208"/>
      <c r="AR516" s="208"/>
      <c r="AS516" s="208"/>
      <c r="AT516" s="208"/>
      <c r="AU516" s="208"/>
      <c r="AV516" s="208"/>
      <c r="AW516" s="208"/>
    </row>
    <row r="517" spans="1:49" s="207" customFormat="1" x14ac:dyDescent="0.25">
      <c r="A517" s="47"/>
      <c r="B517" s="47"/>
      <c r="C517" s="47"/>
      <c r="D517" s="208"/>
      <c r="E517" s="220"/>
      <c r="F517" s="220"/>
      <c r="G517" s="220"/>
      <c r="H517" s="220"/>
      <c r="I517" s="220"/>
      <c r="J517" s="220"/>
      <c r="K517" s="220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  <c r="AA517" s="208"/>
      <c r="AB517" s="208"/>
      <c r="AC517" s="208"/>
      <c r="AD517" s="208"/>
      <c r="AE517" s="208"/>
      <c r="AF517" s="208"/>
      <c r="AG517" s="208"/>
      <c r="AH517" s="208"/>
      <c r="AI517" s="208"/>
      <c r="AJ517" s="208"/>
      <c r="AK517" s="208"/>
      <c r="AL517" s="208"/>
      <c r="AM517" s="208"/>
      <c r="AN517" s="208"/>
      <c r="AO517" s="208"/>
      <c r="AP517" s="208"/>
      <c r="AQ517" s="208"/>
      <c r="AR517" s="208"/>
      <c r="AS517" s="208"/>
      <c r="AT517" s="208"/>
      <c r="AU517" s="208"/>
      <c r="AV517" s="208"/>
      <c r="AW517" s="208"/>
    </row>
    <row r="518" spans="1:49" s="207" customFormat="1" x14ac:dyDescent="0.25">
      <c r="A518" s="47"/>
      <c r="B518" s="47"/>
      <c r="C518" s="47"/>
      <c r="D518" s="208"/>
      <c r="E518" s="220"/>
      <c r="F518" s="220"/>
      <c r="G518" s="220"/>
      <c r="H518" s="220"/>
      <c r="I518" s="220"/>
      <c r="J518" s="220"/>
      <c r="K518" s="220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  <c r="AA518" s="208"/>
      <c r="AB518" s="208"/>
      <c r="AC518" s="208"/>
      <c r="AD518" s="208"/>
      <c r="AE518" s="208"/>
      <c r="AF518" s="208"/>
      <c r="AG518" s="208"/>
      <c r="AH518" s="208"/>
      <c r="AI518" s="208"/>
      <c r="AJ518" s="208"/>
      <c r="AK518" s="208"/>
      <c r="AL518" s="208"/>
      <c r="AM518" s="208"/>
      <c r="AN518" s="208"/>
      <c r="AO518" s="208"/>
      <c r="AP518" s="208"/>
      <c r="AQ518" s="208"/>
      <c r="AR518" s="208"/>
      <c r="AS518" s="208"/>
      <c r="AT518" s="208"/>
      <c r="AU518" s="208"/>
      <c r="AV518" s="208"/>
      <c r="AW518" s="208"/>
    </row>
    <row r="519" spans="1:49" s="207" customFormat="1" x14ac:dyDescent="0.25">
      <c r="A519" s="47"/>
      <c r="B519" s="47"/>
      <c r="C519" s="47"/>
      <c r="D519" s="208"/>
      <c r="E519" s="220"/>
      <c r="F519" s="220"/>
      <c r="G519" s="220"/>
      <c r="H519" s="220"/>
      <c r="I519" s="220"/>
      <c r="J519" s="220"/>
      <c r="K519" s="220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  <c r="AA519" s="208"/>
      <c r="AB519" s="208"/>
      <c r="AC519" s="208"/>
      <c r="AD519" s="208"/>
      <c r="AE519" s="208"/>
      <c r="AF519" s="208"/>
      <c r="AG519" s="208"/>
      <c r="AH519" s="208"/>
      <c r="AI519" s="208"/>
      <c r="AJ519" s="208"/>
      <c r="AK519" s="208"/>
      <c r="AL519" s="208"/>
      <c r="AM519" s="208"/>
      <c r="AN519" s="208"/>
      <c r="AO519" s="208"/>
      <c r="AP519" s="208"/>
      <c r="AQ519" s="208"/>
      <c r="AR519" s="208"/>
      <c r="AS519" s="208"/>
      <c r="AT519" s="208"/>
      <c r="AU519" s="208"/>
      <c r="AV519" s="208"/>
      <c r="AW519" s="208"/>
    </row>
    <row r="520" spans="1:49" s="207" customFormat="1" x14ac:dyDescent="0.25">
      <c r="A520" s="47"/>
      <c r="B520" s="47"/>
      <c r="C520" s="47"/>
      <c r="D520" s="208"/>
      <c r="E520" s="220"/>
      <c r="F520" s="220"/>
      <c r="G520" s="220"/>
      <c r="H520" s="220"/>
      <c r="I520" s="220"/>
      <c r="J520" s="220"/>
      <c r="K520" s="220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  <c r="AA520" s="208"/>
      <c r="AB520" s="208"/>
      <c r="AC520" s="208"/>
      <c r="AD520" s="208"/>
      <c r="AE520" s="208"/>
      <c r="AF520" s="208"/>
      <c r="AG520" s="208"/>
      <c r="AH520" s="208"/>
      <c r="AI520" s="208"/>
      <c r="AJ520" s="208"/>
      <c r="AK520" s="208"/>
      <c r="AL520" s="208"/>
      <c r="AM520" s="208"/>
      <c r="AN520" s="208"/>
      <c r="AO520" s="208"/>
      <c r="AP520" s="208"/>
      <c r="AQ520" s="208"/>
      <c r="AR520" s="208"/>
      <c r="AS520" s="208"/>
      <c r="AT520" s="208"/>
      <c r="AU520" s="208"/>
      <c r="AV520" s="208"/>
      <c r="AW520" s="208"/>
    </row>
    <row r="521" spans="1:49" s="207" customFormat="1" x14ac:dyDescent="0.25">
      <c r="A521" s="47"/>
      <c r="B521" s="47"/>
      <c r="C521" s="47"/>
      <c r="D521" s="208"/>
      <c r="E521" s="220"/>
      <c r="F521" s="220"/>
      <c r="G521" s="220"/>
      <c r="H521" s="220"/>
      <c r="I521" s="220"/>
      <c r="J521" s="220"/>
      <c r="K521" s="220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  <c r="AA521" s="208"/>
      <c r="AB521" s="208"/>
      <c r="AC521" s="208"/>
      <c r="AD521" s="208"/>
      <c r="AE521" s="208"/>
      <c r="AF521" s="208"/>
      <c r="AG521" s="208"/>
      <c r="AH521" s="208"/>
      <c r="AI521" s="208"/>
      <c r="AJ521" s="208"/>
      <c r="AK521" s="208"/>
      <c r="AL521" s="208"/>
      <c r="AM521" s="208"/>
      <c r="AN521" s="208"/>
      <c r="AO521" s="208"/>
      <c r="AP521" s="208"/>
      <c r="AQ521" s="208"/>
      <c r="AR521" s="208"/>
      <c r="AS521" s="208"/>
      <c r="AT521" s="208"/>
      <c r="AU521" s="208"/>
      <c r="AV521" s="208"/>
      <c r="AW521" s="208"/>
    </row>
    <row r="522" spans="1:49" s="207" customFormat="1" x14ac:dyDescent="0.25">
      <c r="A522" s="47"/>
      <c r="B522" s="47"/>
      <c r="C522" s="47"/>
      <c r="D522" s="208"/>
      <c r="E522" s="220"/>
      <c r="F522" s="220"/>
      <c r="G522" s="220"/>
      <c r="H522" s="220"/>
      <c r="I522" s="220"/>
      <c r="J522" s="220"/>
      <c r="K522" s="220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  <c r="AA522" s="208"/>
      <c r="AB522" s="208"/>
      <c r="AC522" s="208"/>
      <c r="AD522" s="208"/>
      <c r="AE522" s="208"/>
      <c r="AF522" s="208"/>
      <c r="AG522" s="208"/>
      <c r="AH522" s="208"/>
      <c r="AI522" s="208"/>
      <c r="AJ522" s="208"/>
      <c r="AK522" s="208"/>
      <c r="AL522" s="208"/>
      <c r="AM522" s="208"/>
      <c r="AN522" s="208"/>
      <c r="AO522" s="208"/>
      <c r="AP522" s="208"/>
      <c r="AQ522" s="208"/>
      <c r="AR522" s="208"/>
      <c r="AS522" s="208"/>
      <c r="AT522" s="208"/>
      <c r="AU522" s="208"/>
      <c r="AV522" s="208"/>
      <c r="AW522" s="208"/>
    </row>
    <row r="523" spans="1:49" s="207" customFormat="1" x14ac:dyDescent="0.25">
      <c r="A523" s="47"/>
      <c r="B523" s="47"/>
      <c r="C523" s="47"/>
      <c r="D523" s="208"/>
      <c r="E523" s="220"/>
      <c r="F523" s="220"/>
      <c r="G523" s="220"/>
      <c r="H523" s="220"/>
      <c r="I523" s="220"/>
      <c r="J523" s="220"/>
      <c r="K523" s="220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  <c r="AA523" s="208"/>
      <c r="AB523" s="208"/>
      <c r="AC523" s="208"/>
      <c r="AD523" s="208"/>
      <c r="AE523" s="208"/>
      <c r="AF523" s="208"/>
      <c r="AG523" s="208"/>
      <c r="AH523" s="208"/>
      <c r="AI523" s="208"/>
      <c r="AJ523" s="208"/>
      <c r="AK523" s="208"/>
      <c r="AL523" s="208"/>
      <c r="AM523" s="208"/>
      <c r="AN523" s="208"/>
      <c r="AO523" s="208"/>
      <c r="AP523" s="208"/>
      <c r="AQ523" s="208"/>
      <c r="AR523" s="208"/>
      <c r="AS523" s="208"/>
      <c r="AT523" s="208"/>
      <c r="AU523" s="208"/>
      <c r="AV523" s="208"/>
      <c r="AW523" s="208"/>
    </row>
    <row r="524" spans="1:49" s="207" customFormat="1" x14ac:dyDescent="0.25">
      <c r="A524" s="47"/>
      <c r="B524" s="47"/>
      <c r="C524" s="47"/>
      <c r="D524" s="208"/>
      <c r="E524" s="220"/>
      <c r="F524" s="220"/>
      <c r="G524" s="220"/>
      <c r="H524" s="220"/>
      <c r="I524" s="220"/>
      <c r="J524" s="220"/>
      <c r="K524" s="220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  <c r="AA524" s="208"/>
      <c r="AB524" s="208"/>
      <c r="AC524" s="208"/>
      <c r="AD524" s="208"/>
      <c r="AE524" s="208"/>
      <c r="AF524" s="208"/>
      <c r="AG524" s="208"/>
      <c r="AH524" s="208"/>
      <c r="AI524" s="208"/>
      <c r="AJ524" s="208"/>
      <c r="AK524" s="208"/>
      <c r="AL524" s="208"/>
      <c r="AM524" s="208"/>
      <c r="AN524" s="208"/>
      <c r="AO524" s="208"/>
      <c r="AP524" s="208"/>
      <c r="AQ524" s="208"/>
      <c r="AR524" s="208"/>
      <c r="AS524" s="208"/>
      <c r="AT524" s="208"/>
      <c r="AU524" s="208"/>
      <c r="AV524" s="208"/>
      <c r="AW524" s="208"/>
    </row>
    <row r="525" spans="1:49" s="207" customFormat="1" x14ac:dyDescent="0.25">
      <c r="A525" s="47"/>
      <c r="B525" s="47"/>
      <c r="C525" s="47"/>
      <c r="D525" s="208"/>
      <c r="E525" s="220"/>
      <c r="F525" s="220"/>
      <c r="G525" s="220"/>
      <c r="H525" s="220"/>
      <c r="I525" s="220"/>
      <c r="J525" s="220"/>
      <c r="K525" s="220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  <c r="AA525" s="208"/>
      <c r="AB525" s="208"/>
      <c r="AC525" s="208"/>
      <c r="AD525" s="208"/>
      <c r="AE525" s="208"/>
      <c r="AF525" s="208"/>
      <c r="AG525" s="208"/>
      <c r="AH525" s="208"/>
      <c r="AI525" s="208"/>
      <c r="AJ525" s="208"/>
      <c r="AK525" s="208"/>
      <c r="AL525" s="208"/>
      <c r="AM525" s="208"/>
      <c r="AN525" s="208"/>
      <c r="AO525" s="208"/>
      <c r="AP525" s="208"/>
      <c r="AQ525" s="208"/>
      <c r="AR525" s="208"/>
      <c r="AS525" s="208"/>
      <c r="AT525" s="208"/>
      <c r="AU525" s="208"/>
      <c r="AV525" s="208"/>
      <c r="AW525" s="208"/>
    </row>
    <row r="526" spans="1:49" s="207" customFormat="1" x14ac:dyDescent="0.25">
      <c r="A526" s="47"/>
      <c r="B526" s="47"/>
      <c r="C526" s="47"/>
      <c r="D526" s="208"/>
      <c r="E526" s="220"/>
      <c r="F526" s="220"/>
      <c r="G526" s="220"/>
      <c r="H526" s="220"/>
      <c r="I526" s="220"/>
      <c r="J526" s="220"/>
      <c r="K526" s="220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  <c r="AA526" s="208"/>
      <c r="AB526" s="208"/>
      <c r="AC526" s="208"/>
      <c r="AD526" s="208"/>
      <c r="AE526" s="208"/>
      <c r="AF526" s="208"/>
      <c r="AG526" s="208"/>
      <c r="AH526" s="208"/>
      <c r="AI526" s="208"/>
      <c r="AJ526" s="208"/>
      <c r="AK526" s="208"/>
      <c r="AL526" s="208"/>
      <c r="AM526" s="208"/>
      <c r="AN526" s="208"/>
      <c r="AO526" s="208"/>
      <c r="AP526" s="208"/>
      <c r="AQ526" s="208"/>
      <c r="AR526" s="208"/>
      <c r="AS526" s="208"/>
      <c r="AT526" s="208"/>
      <c r="AU526" s="208"/>
      <c r="AV526" s="208"/>
      <c r="AW526" s="208"/>
    </row>
    <row r="527" spans="1:49" s="207" customFormat="1" x14ac:dyDescent="0.25">
      <c r="A527" s="47"/>
      <c r="B527" s="47"/>
      <c r="C527" s="47"/>
      <c r="D527" s="208"/>
      <c r="E527" s="220"/>
      <c r="F527" s="220"/>
      <c r="G527" s="220"/>
      <c r="H527" s="220"/>
      <c r="I527" s="220"/>
      <c r="J527" s="220"/>
      <c r="K527" s="220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  <c r="AA527" s="208"/>
      <c r="AB527" s="208"/>
      <c r="AC527" s="208"/>
      <c r="AD527" s="208"/>
      <c r="AE527" s="208"/>
      <c r="AF527" s="208"/>
      <c r="AG527" s="208"/>
      <c r="AH527" s="208"/>
      <c r="AI527" s="208"/>
      <c r="AJ527" s="208"/>
      <c r="AK527" s="208"/>
      <c r="AL527" s="208"/>
      <c r="AM527" s="208"/>
      <c r="AN527" s="208"/>
      <c r="AO527" s="208"/>
      <c r="AP527" s="208"/>
      <c r="AQ527" s="208"/>
      <c r="AR527" s="208"/>
      <c r="AS527" s="208"/>
      <c r="AT527" s="208"/>
      <c r="AU527" s="208"/>
      <c r="AV527" s="208"/>
      <c r="AW527" s="208"/>
    </row>
    <row r="528" spans="1:49" s="207" customFormat="1" x14ac:dyDescent="0.25">
      <c r="A528" s="47"/>
      <c r="B528" s="47"/>
      <c r="C528" s="47"/>
      <c r="D528" s="208"/>
      <c r="E528" s="220"/>
      <c r="F528" s="220"/>
      <c r="G528" s="220"/>
      <c r="H528" s="220"/>
      <c r="I528" s="220"/>
      <c r="J528" s="220"/>
      <c r="K528" s="220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  <c r="AA528" s="208"/>
      <c r="AB528" s="208"/>
      <c r="AC528" s="208"/>
      <c r="AD528" s="208"/>
      <c r="AE528" s="208"/>
      <c r="AF528" s="208"/>
      <c r="AG528" s="208"/>
      <c r="AH528" s="208"/>
      <c r="AI528" s="208"/>
      <c r="AJ528" s="208"/>
      <c r="AK528" s="208"/>
      <c r="AL528" s="208"/>
      <c r="AM528" s="208"/>
      <c r="AN528" s="208"/>
      <c r="AO528" s="208"/>
      <c r="AP528" s="208"/>
      <c r="AQ528" s="208"/>
      <c r="AR528" s="208"/>
      <c r="AS528" s="208"/>
      <c r="AT528" s="208"/>
      <c r="AU528" s="208"/>
      <c r="AV528" s="208"/>
      <c r="AW528" s="208"/>
    </row>
    <row r="529" spans="1:49" s="207" customFormat="1" x14ac:dyDescent="0.25">
      <c r="A529" s="47"/>
      <c r="B529" s="47"/>
      <c r="C529" s="47"/>
      <c r="D529" s="208"/>
      <c r="E529" s="220"/>
      <c r="F529" s="220"/>
      <c r="G529" s="220"/>
      <c r="H529" s="220"/>
      <c r="I529" s="220"/>
      <c r="J529" s="220"/>
      <c r="K529" s="220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  <c r="AA529" s="208"/>
      <c r="AB529" s="208"/>
      <c r="AC529" s="208"/>
      <c r="AD529" s="208"/>
      <c r="AE529" s="208"/>
      <c r="AF529" s="208"/>
      <c r="AG529" s="208"/>
      <c r="AH529" s="208"/>
      <c r="AI529" s="208"/>
      <c r="AJ529" s="208"/>
      <c r="AK529" s="208"/>
      <c r="AL529" s="208"/>
      <c r="AM529" s="208"/>
      <c r="AN529" s="208"/>
      <c r="AO529" s="208"/>
      <c r="AP529" s="208"/>
      <c r="AQ529" s="208"/>
      <c r="AR529" s="208"/>
      <c r="AS529" s="208"/>
      <c r="AT529" s="208"/>
      <c r="AU529" s="208"/>
      <c r="AV529" s="208"/>
      <c r="AW529" s="208"/>
    </row>
    <row r="530" spans="1:49" s="207" customFormat="1" x14ac:dyDescent="0.25">
      <c r="A530" s="47"/>
      <c r="B530" s="47"/>
      <c r="C530" s="47"/>
      <c r="D530" s="208"/>
      <c r="E530" s="220"/>
      <c r="F530" s="220"/>
      <c r="G530" s="220"/>
      <c r="H530" s="220"/>
      <c r="I530" s="220"/>
      <c r="J530" s="220"/>
      <c r="K530" s="220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  <c r="AA530" s="208"/>
      <c r="AB530" s="208"/>
      <c r="AC530" s="208"/>
      <c r="AD530" s="208"/>
      <c r="AE530" s="208"/>
      <c r="AF530" s="208"/>
      <c r="AG530" s="208"/>
      <c r="AH530" s="208"/>
      <c r="AI530" s="208"/>
      <c r="AJ530" s="208"/>
      <c r="AK530" s="208"/>
      <c r="AL530" s="208"/>
      <c r="AM530" s="208"/>
      <c r="AN530" s="208"/>
      <c r="AO530" s="208"/>
      <c r="AP530" s="208"/>
      <c r="AQ530" s="208"/>
      <c r="AR530" s="208"/>
      <c r="AS530" s="208"/>
      <c r="AT530" s="208"/>
      <c r="AU530" s="208"/>
      <c r="AV530" s="208"/>
      <c r="AW530" s="208"/>
    </row>
    <row r="531" spans="1:49" s="207" customFormat="1" x14ac:dyDescent="0.25">
      <c r="A531" s="47"/>
      <c r="B531" s="47"/>
      <c r="C531" s="47"/>
      <c r="D531" s="208"/>
      <c r="E531" s="220"/>
      <c r="F531" s="220"/>
      <c r="G531" s="220"/>
      <c r="H531" s="220"/>
      <c r="I531" s="220"/>
      <c r="J531" s="220"/>
      <c r="K531" s="220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  <c r="AA531" s="208"/>
      <c r="AB531" s="208"/>
      <c r="AC531" s="208"/>
      <c r="AD531" s="208"/>
      <c r="AE531" s="208"/>
      <c r="AF531" s="208"/>
      <c r="AG531" s="208"/>
      <c r="AH531" s="208"/>
      <c r="AI531" s="208"/>
      <c r="AJ531" s="208"/>
      <c r="AK531" s="208"/>
      <c r="AL531" s="208"/>
      <c r="AM531" s="208"/>
      <c r="AN531" s="208"/>
      <c r="AO531" s="208"/>
      <c r="AP531" s="208"/>
      <c r="AQ531" s="208"/>
      <c r="AR531" s="208"/>
      <c r="AS531" s="208"/>
      <c r="AT531" s="208"/>
      <c r="AU531" s="208"/>
      <c r="AV531" s="208"/>
      <c r="AW531" s="208"/>
    </row>
    <row r="532" spans="1:49" s="207" customFormat="1" x14ac:dyDescent="0.25">
      <c r="A532" s="47"/>
      <c r="B532" s="47"/>
      <c r="C532" s="47"/>
      <c r="D532" s="208"/>
      <c r="E532" s="220"/>
      <c r="F532" s="220"/>
      <c r="G532" s="220"/>
      <c r="H532" s="220"/>
      <c r="I532" s="220"/>
      <c r="J532" s="220"/>
      <c r="K532" s="220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  <c r="AA532" s="208"/>
      <c r="AB532" s="208"/>
      <c r="AC532" s="208"/>
      <c r="AD532" s="208"/>
      <c r="AE532" s="208"/>
      <c r="AF532" s="208"/>
      <c r="AG532" s="208"/>
      <c r="AH532" s="208"/>
      <c r="AI532" s="208"/>
      <c r="AJ532" s="208"/>
      <c r="AK532" s="208"/>
      <c r="AL532" s="208"/>
      <c r="AM532" s="208"/>
      <c r="AN532" s="208"/>
      <c r="AO532" s="208"/>
      <c r="AP532" s="208"/>
      <c r="AQ532" s="208"/>
      <c r="AR532" s="208"/>
      <c r="AS532" s="208"/>
      <c r="AT532" s="208"/>
      <c r="AU532" s="208"/>
      <c r="AV532" s="208"/>
      <c r="AW532" s="208"/>
    </row>
    <row r="533" spans="1:49" s="207" customFormat="1" x14ac:dyDescent="0.25">
      <c r="A533" s="47"/>
      <c r="B533" s="47"/>
      <c r="C533" s="47"/>
      <c r="D533" s="208"/>
      <c r="E533" s="220"/>
      <c r="F533" s="220"/>
      <c r="G533" s="220"/>
      <c r="H533" s="220"/>
      <c r="I533" s="220"/>
      <c r="J533" s="220"/>
      <c r="K533" s="220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  <c r="AA533" s="208"/>
      <c r="AB533" s="208"/>
      <c r="AC533" s="208"/>
      <c r="AD533" s="208"/>
      <c r="AE533" s="208"/>
      <c r="AF533" s="208"/>
      <c r="AG533" s="208"/>
      <c r="AH533" s="208"/>
      <c r="AI533" s="208"/>
      <c r="AJ533" s="208"/>
      <c r="AK533" s="208"/>
      <c r="AL533" s="208"/>
      <c r="AM533" s="208"/>
      <c r="AN533" s="208"/>
      <c r="AO533" s="208"/>
      <c r="AP533" s="208"/>
      <c r="AQ533" s="208"/>
      <c r="AR533" s="208"/>
      <c r="AS533" s="208"/>
      <c r="AT533" s="208"/>
      <c r="AU533" s="208"/>
      <c r="AV533" s="208"/>
      <c r="AW533" s="208"/>
    </row>
    <row r="534" spans="1:49" s="207" customFormat="1" x14ac:dyDescent="0.25">
      <c r="A534" s="47"/>
      <c r="B534" s="47"/>
      <c r="C534" s="47"/>
      <c r="D534" s="208"/>
      <c r="E534" s="220"/>
      <c r="F534" s="220"/>
      <c r="G534" s="220"/>
      <c r="H534" s="220"/>
      <c r="I534" s="220"/>
      <c r="J534" s="220"/>
      <c r="K534" s="220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  <c r="AA534" s="208"/>
      <c r="AB534" s="208"/>
      <c r="AC534" s="208"/>
      <c r="AD534" s="208"/>
      <c r="AE534" s="208"/>
      <c r="AF534" s="208"/>
      <c r="AG534" s="208"/>
      <c r="AH534" s="208"/>
      <c r="AI534" s="208"/>
      <c r="AJ534" s="208"/>
      <c r="AK534" s="208"/>
      <c r="AL534" s="208"/>
      <c r="AM534" s="208"/>
      <c r="AN534" s="208"/>
      <c r="AO534" s="208"/>
      <c r="AP534" s="208"/>
      <c r="AQ534" s="208"/>
      <c r="AR534" s="208"/>
      <c r="AS534" s="208"/>
      <c r="AT534" s="208"/>
      <c r="AU534" s="208"/>
      <c r="AV534" s="208"/>
      <c r="AW534" s="208"/>
    </row>
    <row r="535" spans="1:49" s="207" customFormat="1" x14ac:dyDescent="0.25">
      <c r="A535" s="47"/>
      <c r="B535" s="47"/>
      <c r="C535" s="47"/>
      <c r="D535" s="208"/>
      <c r="E535" s="220"/>
      <c r="F535" s="220"/>
      <c r="G535" s="220"/>
      <c r="H535" s="220"/>
      <c r="I535" s="220"/>
      <c r="J535" s="220"/>
      <c r="K535" s="220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  <c r="AA535" s="208"/>
      <c r="AB535" s="208"/>
      <c r="AC535" s="208"/>
      <c r="AD535" s="208"/>
      <c r="AE535" s="208"/>
      <c r="AF535" s="208"/>
      <c r="AG535" s="208"/>
      <c r="AH535" s="208"/>
      <c r="AI535" s="208"/>
      <c r="AJ535" s="208"/>
      <c r="AK535" s="208"/>
      <c r="AL535" s="208"/>
      <c r="AM535" s="208"/>
      <c r="AN535" s="208"/>
      <c r="AO535" s="208"/>
      <c r="AP535" s="208"/>
      <c r="AQ535" s="208"/>
      <c r="AR535" s="208"/>
      <c r="AS535" s="208"/>
      <c r="AT535" s="208"/>
      <c r="AU535" s="208"/>
      <c r="AV535" s="208"/>
      <c r="AW535" s="208"/>
    </row>
    <row r="536" spans="1:49" s="207" customFormat="1" x14ac:dyDescent="0.25">
      <c r="A536" s="47"/>
      <c r="B536" s="47"/>
      <c r="C536" s="47"/>
      <c r="D536" s="208"/>
      <c r="E536" s="220"/>
      <c r="F536" s="220"/>
      <c r="G536" s="220"/>
      <c r="H536" s="220"/>
      <c r="I536" s="220"/>
      <c r="J536" s="220"/>
      <c r="K536" s="220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  <c r="AA536" s="208"/>
      <c r="AB536" s="208"/>
      <c r="AC536" s="208"/>
      <c r="AD536" s="208"/>
      <c r="AE536" s="208"/>
      <c r="AF536" s="208"/>
      <c r="AG536" s="208"/>
      <c r="AH536" s="208"/>
      <c r="AI536" s="208"/>
      <c r="AJ536" s="208"/>
      <c r="AK536" s="208"/>
      <c r="AL536" s="208"/>
      <c r="AM536" s="208"/>
      <c r="AN536" s="208"/>
      <c r="AO536" s="208"/>
      <c r="AP536" s="208"/>
      <c r="AQ536" s="208"/>
      <c r="AR536" s="208"/>
      <c r="AS536" s="208"/>
      <c r="AT536" s="208"/>
      <c r="AU536" s="208"/>
      <c r="AV536" s="208"/>
      <c r="AW536" s="208"/>
    </row>
    <row r="537" spans="1:49" s="207" customFormat="1" x14ac:dyDescent="0.25">
      <c r="A537" s="47"/>
      <c r="B537" s="47"/>
      <c r="C537" s="47"/>
      <c r="D537" s="208"/>
      <c r="E537" s="220"/>
      <c r="F537" s="220"/>
      <c r="G537" s="220"/>
      <c r="H537" s="220"/>
      <c r="I537" s="220"/>
      <c r="J537" s="220"/>
      <c r="K537" s="220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  <c r="AA537" s="208"/>
      <c r="AB537" s="208"/>
      <c r="AC537" s="208"/>
      <c r="AD537" s="208"/>
      <c r="AE537" s="208"/>
      <c r="AF537" s="208"/>
      <c r="AG537" s="208"/>
      <c r="AH537" s="208"/>
      <c r="AI537" s="208"/>
      <c r="AJ537" s="208"/>
      <c r="AK537" s="208"/>
      <c r="AL537" s="208"/>
      <c r="AM537" s="208"/>
      <c r="AN537" s="208"/>
      <c r="AO537" s="208"/>
      <c r="AP537" s="208"/>
      <c r="AQ537" s="208"/>
      <c r="AR537" s="208"/>
      <c r="AS537" s="208"/>
      <c r="AT537" s="208"/>
      <c r="AU537" s="208"/>
      <c r="AV537" s="208"/>
      <c r="AW537" s="208"/>
    </row>
    <row r="538" spans="1:49" s="207" customFormat="1" x14ac:dyDescent="0.25">
      <c r="A538" s="47"/>
      <c r="B538" s="47"/>
      <c r="C538" s="47"/>
      <c r="D538" s="208"/>
      <c r="E538" s="220"/>
      <c r="F538" s="220"/>
      <c r="G538" s="220"/>
      <c r="H538" s="220"/>
      <c r="I538" s="220"/>
      <c r="J538" s="220"/>
      <c r="K538" s="220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  <c r="AA538" s="208"/>
      <c r="AB538" s="208"/>
      <c r="AC538" s="208"/>
      <c r="AD538" s="208"/>
      <c r="AE538" s="208"/>
      <c r="AF538" s="208"/>
      <c r="AG538" s="208"/>
      <c r="AH538" s="208"/>
      <c r="AI538" s="208"/>
      <c r="AJ538" s="208"/>
      <c r="AK538" s="208"/>
      <c r="AL538" s="208"/>
      <c r="AM538" s="208"/>
      <c r="AN538" s="208"/>
      <c r="AO538" s="208"/>
      <c r="AP538" s="208"/>
      <c r="AQ538" s="208"/>
      <c r="AR538" s="208"/>
      <c r="AS538" s="208"/>
      <c r="AT538" s="208"/>
      <c r="AU538" s="208"/>
      <c r="AV538" s="208"/>
      <c r="AW538" s="208"/>
    </row>
    <row r="539" spans="1:49" s="207" customFormat="1" x14ac:dyDescent="0.25">
      <c r="A539" s="47"/>
      <c r="B539" s="47"/>
      <c r="C539" s="47"/>
      <c r="D539" s="208"/>
      <c r="E539" s="220"/>
      <c r="F539" s="220"/>
      <c r="G539" s="220"/>
      <c r="H539" s="220"/>
      <c r="I539" s="220"/>
      <c r="J539" s="220"/>
      <c r="K539" s="220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  <c r="AA539" s="208"/>
      <c r="AB539" s="208"/>
      <c r="AC539" s="208"/>
      <c r="AD539" s="208"/>
      <c r="AE539" s="208"/>
      <c r="AF539" s="208"/>
      <c r="AG539" s="208"/>
      <c r="AH539" s="208"/>
      <c r="AI539" s="208"/>
      <c r="AJ539" s="208"/>
      <c r="AK539" s="208"/>
      <c r="AL539" s="208"/>
      <c r="AM539" s="208"/>
      <c r="AN539" s="208"/>
      <c r="AO539" s="208"/>
      <c r="AP539" s="208"/>
      <c r="AQ539" s="208"/>
      <c r="AR539" s="208"/>
      <c r="AS539" s="208"/>
      <c r="AT539" s="208"/>
      <c r="AU539" s="208"/>
      <c r="AV539" s="208"/>
      <c r="AW539" s="208"/>
    </row>
    <row r="540" spans="1:49" s="207" customFormat="1" x14ac:dyDescent="0.25">
      <c r="A540" s="47"/>
      <c r="B540" s="47"/>
      <c r="C540" s="47"/>
      <c r="D540" s="208"/>
      <c r="E540" s="220"/>
      <c r="F540" s="220"/>
      <c r="G540" s="220"/>
      <c r="H540" s="220"/>
      <c r="I540" s="220"/>
      <c r="J540" s="220"/>
      <c r="K540" s="220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  <c r="AA540" s="208"/>
      <c r="AB540" s="208"/>
      <c r="AC540" s="208"/>
      <c r="AD540" s="208"/>
      <c r="AE540" s="208"/>
      <c r="AF540" s="208"/>
      <c r="AG540" s="208"/>
      <c r="AH540" s="208"/>
      <c r="AI540" s="208"/>
      <c r="AJ540" s="208"/>
      <c r="AK540" s="208"/>
      <c r="AL540" s="208"/>
      <c r="AM540" s="208"/>
      <c r="AN540" s="208"/>
      <c r="AO540" s="208"/>
      <c r="AP540" s="208"/>
      <c r="AQ540" s="208"/>
      <c r="AR540" s="208"/>
      <c r="AS540" s="208"/>
      <c r="AT540" s="208"/>
      <c r="AU540" s="208"/>
      <c r="AV540" s="208"/>
      <c r="AW540" s="208"/>
    </row>
    <row r="541" spans="1:49" s="207" customFormat="1" x14ac:dyDescent="0.25">
      <c r="A541" s="47"/>
      <c r="B541" s="47"/>
      <c r="C541" s="47"/>
      <c r="D541" s="208"/>
      <c r="E541" s="220"/>
      <c r="F541" s="220"/>
      <c r="G541" s="220"/>
      <c r="H541" s="220"/>
      <c r="I541" s="220"/>
      <c r="J541" s="220"/>
      <c r="K541" s="220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  <c r="AA541" s="208"/>
      <c r="AB541" s="208"/>
      <c r="AC541" s="208"/>
      <c r="AD541" s="208"/>
      <c r="AE541" s="208"/>
      <c r="AF541" s="208"/>
      <c r="AG541" s="208"/>
      <c r="AH541" s="208"/>
      <c r="AI541" s="208"/>
      <c r="AJ541" s="208"/>
      <c r="AK541" s="208"/>
      <c r="AL541" s="208"/>
      <c r="AM541" s="208"/>
      <c r="AN541" s="208"/>
      <c r="AO541" s="208"/>
      <c r="AP541" s="208"/>
      <c r="AQ541" s="208"/>
      <c r="AR541" s="208"/>
      <c r="AS541" s="208"/>
      <c r="AT541" s="208"/>
      <c r="AU541" s="208"/>
      <c r="AV541" s="208"/>
      <c r="AW541" s="208"/>
    </row>
    <row r="542" spans="1:49" s="207" customFormat="1" x14ac:dyDescent="0.25">
      <c r="A542" s="47"/>
      <c r="B542" s="47"/>
      <c r="C542" s="47"/>
      <c r="D542" s="208"/>
      <c r="E542" s="220"/>
      <c r="F542" s="220"/>
      <c r="G542" s="220"/>
      <c r="H542" s="220"/>
      <c r="I542" s="220"/>
      <c r="J542" s="220"/>
      <c r="K542" s="220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  <c r="AA542" s="208"/>
      <c r="AB542" s="208"/>
      <c r="AC542" s="208"/>
      <c r="AD542" s="208"/>
      <c r="AE542" s="208"/>
      <c r="AF542" s="208"/>
      <c r="AG542" s="208"/>
      <c r="AH542" s="208"/>
      <c r="AI542" s="208"/>
      <c r="AJ542" s="208"/>
      <c r="AK542" s="208"/>
      <c r="AL542" s="208"/>
      <c r="AM542" s="208"/>
      <c r="AN542" s="208"/>
      <c r="AO542" s="208"/>
      <c r="AP542" s="208"/>
      <c r="AQ542" s="208"/>
      <c r="AR542" s="208"/>
      <c r="AS542" s="208"/>
      <c r="AT542" s="208"/>
      <c r="AU542" s="208"/>
      <c r="AV542" s="208"/>
      <c r="AW542" s="208"/>
    </row>
    <row r="543" spans="1:49" s="207" customFormat="1" x14ac:dyDescent="0.25">
      <c r="A543" s="47"/>
      <c r="B543" s="47"/>
      <c r="C543" s="47"/>
      <c r="D543" s="208"/>
      <c r="E543" s="220"/>
      <c r="F543" s="220"/>
      <c r="G543" s="220"/>
      <c r="H543" s="220"/>
      <c r="I543" s="220"/>
      <c r="J543" s="220"/>
      <c r="K543" s="220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  <c r="AA543" s="208"/>
      <c r="AB543" s="208"/>
      <c r="AC543" s="208"/>
      <c r="AD543" s="208"/>
      <c r="AE543" s="208"/>
      <c r="AF543" s="208"/>
      <c r="AG543" s="208"/>
      <c r="AH543" s="208"/>
      <c r="AI543" s="208"/>
      <c r="AJ543" s="208"/>
      <c r="AK543" s="208"/>
      <c r="AL543" s="208"/>
      <c r="AM543" s="208"/>
      <c r="AN543" s="208"/>
      <c r="AO543" s="208"/>
      <c r="AP543" s="208"/>
      <c r="AQ543" s="208"/>
      <c r="AR543" s="208"/>
      <c r="AS543" s="208"/>
      <c r="AT543" s="208"/>
      <c r="AU543" s="208"/>
      <c r="AV543" s="208"/>
      <c r="AW543" s="208"/>
    </row>
    <row r="544" spans="1:49" s="207" customFormat="1" x14ac:dyDescent="0.25">
      <c r="A544" s="47"/>
      <c r="B544" s="47"/>
      <c r="C544" s="47"/>
      <c r="D544" s="208"/>
      <c r="E544" s="220"/>
      <c r="F544" s="220"/>
      <c r="G544" s="220"/>
      <c r="H544" s="220"/>
      <c r="I544" s="220"/>
      <c r="J544" s="220"/>
      <c r="K544" s="220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  <c r="AA544" s="208"/>
      <c r="AB544" s="208"/>
      <c r="AC544" s="208"/>
      <c r="AD544" s="208"/>
      <c r="AE544" s="208"/>
      <c r="AF544" s="208"/>
      <c r="AG544" s="208"/>
      <c r="AH544" s="208"/>
      <c r="AI544" s="208"/>
      <c r="AJ544" s="208"/>
      <c r="AK544" s="208"/>
      <c r="AL544" s="208"/>
      <c r="AM544" s="208"/>
      <c r="AN544" s="208"/>
      <c r="AO544" s="208"/>
      <c r="AP544" s="208"/>
      <c r="AQ544" s="208"/>
      <c r="AR544" s="208"/>
      <c r="AS544" s="208"/>
      <c r="AT544" s="208"/>
      <c r="AU544" s="208"/>
      <c r="AV544" s="208"/>
      <c r="AW544" s="208"/>
    </row>
    <row r="545" spans="1:49" s="207" customFormat="1" x14ac:dyDescent="0.25">
      <c r="A545" s="47"/>
      <c r="B545" s="47"/>
      <c r="C545" s="47"/>
      <c r="D545" s="208"/>
      <c r="E545" s="220"/>
      <c r="F545" s="220"/>
      <c r="G545" s="220"/>
      <c r="H545" s="220"/>
      <c r="I545" s="220"/>
      <c r="J545" s="220"/>
      <c r="K545" s="220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  <c r="AA545" s="208"/>
      <c r="AB545" s="208"/>
      <c r="AC545" s="208"/>
      <c r="AD545" s="208"/>
      <c r="AE545" s="208"/>
      <c r="AF545" s="208"/>
      <c r="AG545" s="208"/>
      <c r="AH545" s="208"/>
      <c r="AI545" s="208"/>
      <c r="AJ545" s="208"/>
      <c r="AK545" s="208"/>
      <c r="AL545" s="208"/>
      <c r="AM545" s="208"/>
      <c r="AN545" s="208"/>
      <c r="AO545" s="208"/>
      <c r="AP545" s="208"/>
      <c r="AQ545" s="208"/>
      <c r="AR545" s="208"/>
      <c r="AS545" s="208"/>
      <c r="AT545" s="208"/>
      <c r="AU545" s="208"/>
      <c r="AV545" s="208"/>
      <c r="AW545" s="208"/>
    </row>
    <row r="546" spans="1:49" s="207" customFormat="1" x14ac:dyDescent="0.25">
      <c r="A546" s="47"/>
      <c r="B546" s="47"/>
      <c r="C546" s="47"/>
      <c r="D546" s="208"/>
      <c r="E546" s="220"/>
      <c r="F546" s="220"/>
      <c r="G546" s="220"/>
      <c r="H546" s="220"/>
      <c r="I546" s="220"/>
      <c r="J546" s="220"/>
      <c r="K546" s="220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  <c r="AA546" s="208"/>
      <c r="AB546" s="208"/>
      <c r="AC546" s="208"/>
      <c r="AD546" s="208"/>
      <c r="AE546" s="208"/>
      <c r="AF546" s="208"/>
      <c r="AG546" s="208"/>
      <c r="AH546" s="208"/>
      <c r="AI546" s="208"/>
      <c r="AJ546" s="208"/>
      <c r="AK546" s="208"/>
      <c r="AL546" s="208"/>
      <c r="AM546" s="208"/>
      <c r="AN546" s="208"/>
      <c r="AO546" s="208"/>
      <c r="AP546" s="208"/>
      <c r="AQ546" s="208"/>
      <c r="AR546" s="208"/>
      <c r="AS546" s="208"/>
      <c r="AT546" s="208"/>
      <c r="AU546" s="208"/>
      <c r="AV546" s="208"/>
      <c r="AW546" s="208"/>
    </row>
    <row r="547" spans="1:49" s="207" customFormat="1" x14ac:dyDescent="0.25">
      <c r="A547" s="47"/>
      <c r="B547" s="47"/>
      <c r="C547" s="47"/>
      <c r="D547" s="208"/>
      <c r="E547" s="220"/>
      <c r="F547" s="220"/>
      <c r="G547" s="220"/>
      <c r="H547" s="220"/>
      <c r="I547" s="220"/>
      <c r="J547" s="220"/>
      <c r="K547" s="220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  <c r="AA547" s="208"/>
      <c r="AB547" s="208"/>
      <c r="AC547" s="208"/>
      <c r="AD547" s="208"/>
      <c r="AE547" s="208"/>
      <c r="AF547" s="208"/>
      <c r="AG547" s="208"/>
      <c r="AH547" s="208"/>
      <c r="AI547" s="208"/>
      <c r="AJ547" s="208"/>
      <c r="AK547" s="208"/>
      <c r="AL547" s="208"/>
      <c r="AM547" s="208"/>
      <c r="AN547" s="208"/>
      <c r="AO547" s="208"/>
      <c r="AP547" s="208"/>
      <c r="AQ547" s="208"/>
      <c r="AR547" s="208"/>
      <c r="AS547" s="208"/>
      <c r="AT547" s="208"/>
      <c r="AU547" s="208"/>
      <c r="AV547" s="208"/>
      <c r="AW547" s="208"/>
    </row>
    <row r="548" spans="1:49" s="207" customFormat="1" x14ac:dyDescent="0.25">
      <c r="A548" s="47"/>
      <c r="B548" s="47"/>
      <c r="C548" s="47"/>
      <c r="D548" s="208"/>
      <c r="E548" s="220"/>
      <c r="F548" s="220"/>
      <c r="G548" s="220"/>
      <c r="H548" s="220"/>
      <c r="I548" s="220"/>
      <c r="J548" s="220"/>
      <c r="K548" s="220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  <c r="AA548" s="208"/>
      <c r="AB548" s="208"/>
      <c r="AC548" s="208"/>
      <c r="AD548" s="208"/>
      <c r="AE548" s="208"/>
      <c r="AF548" s="208"/>
      <c r="AG548" s="208"/>
      <c r="AH548" s="208"/>
      <c r="AI548" s="208"/>
      <c r="AJ548" s="208"/>
      <c r="AK548" s="208"/>
      <c r="AL548" s="208"/>
      <c r="AM548" s="208"/>
      <c r="AN548" s="208"/>
      <c r="AO548" s="208"/>
      <c r="AP548" s="208"/>
      <c r="AQ548" s="208"/>
      <c r="AR548" s="208"/>
      <c r="AS548" s="208"/>
      <c r="AT548" s="208"/>
      <c r="AU548" s="208"/>
      <c r="AV548" s="208"/>
      <c r="AW548" s="208"/>
    </row>
    <row r="549" spans="1:49" s="207" customFormat="1" x14ac:dyDescent="0.25">
      <c r="A549" s="47"/>
      <c r="B549" s="47"/>
      <c r="C549" s="47"/>
      <c r="D549" s="208"/>
      <c r="E549" s="220"/>
      <c r="F549" s="220"/>
      <c r="G549" s="220"/>
      <c r="H549" s="220"/>
      <c r="I549" s="220"/>
      <c r="J549" s="220"/>
      <c r="K549" s="220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  <c r="AA549" s="208"/>
      <c r="AB549" s="208"/>
      <c r="AC549" s="208"/>
      <c r="AD549" s="208"/>
      <c r="AE549" s="208"/>
      <c r="AF549" s="208"/>
      <c r="AG549" s="208"/>
      <c r="AH549" s="208"/>
      <c r="AI549" s="208"/>
      <c r="AJ549" s="208"/>
      <c r="AK549" s="208"/>
      <c r="AL549" s="208"/>
      <c r="AM549" s="208"/>
      <c r="AN549" s="208"/>
      <c r="AO549" s="208"/>
      <c r="AP549" s="208"/>
      <c r="AQ549" s="208"/>
      <c r="AR549" s="208"/>
      <c r="AS549" s="208"/>
      <c r="AT549" s="208"/>
      <c r="AU549" s="208"/>
      <c r="AV549" s="208"/>
      <c r="AW549" s="208"/>
    </row>
    <row r="550" spans="1:49" s="207" customFormat="1" x14ac:dyDescent="0.25">
      <c r="A550" s="47"/>
      <c r="B550" s="47"/>
      <c r="C550" s="47"/>
      <c r="D550" s="208"/>
      <c r="E550" s="220"/>
      <c r="F550" s="220"/>
      <c r="G550" s="220"/>
      <c r="H550" s="220"/>
      <c r="I550" s="220"/>
      <c r="J550" s="220"/>
      <c r="K550" s="220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  <c r="AA550" s="208"/>
      <c r="AB550" s="208"/>
      <c r="AC550" s="208"/>
      <c r="AD550" s="208"/>
      <c r="AE550" s="208"/>
      <c r="AF550" s="208"/>
      <c r="AG550" s="208"/>
      <c r="AH550" s="208"/>
      <c r="AI550" s="208"/>
      <c r="AJ550" s="208"/>
      <c r="AK550" s="208"/>
      <c r="AL550" s="208"/>
      <c r="AM550" s="208"/>
      <c r="AN550" s="208"/>
      <c r="AO550" s="208"/>
      <c r="AP550" s="208"/>
      <c r="AQ550" s="208"/>
      <c r="AR550" s="208"/>
      <c r="AS550" s="208"/>
      <c r="AT550" s="208"/>
      <c r="AU550" s="208"/>
      <c r="AV550" s="208"/>
      <c r="AW550" s="208"/>
    </row>
    <row r="551" spans="1:49" s="207" customFormat="1" x14ac:dyDescent="0.25">
      <c r="A551" s="47"/>
      <c r="B551" s="47"/>
      <c r="C551" s="47"/>
      <c r="D551" s="208"/>
      <c r="E551" s="220"/>
      <c r="F551" s="220"/>
      <c r="G551" s="220"/>
      <c r="H551" s="220"/>
      <c r="I551" s="220"/>
      <c r="J551" s="220"/>
      <c r="K551" s="220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  <c r="AA551" s="208"/>
      <c r="AB551" s="208"/>
      <c r="AC551" s="208"/>
      <c r="AD551" s="208"/>
      <c r="AE551" s="208"/>
      <c r="AF551" s="208"/>
      <c r="AG551" s="208"/>
      <c r="AH551" s="208"/>
      <c r="AI551" s="208"/>
      <c r="AJ551" s="208"/>
      <c r="AK551" s="208"/>
      <c r="AL551" s="208"/>
      <c r="AM551" s="208"/>
      <c r="AN551" s="208"/>
      <c r="AO551" s="208"/>
      <c r="AP551" s="208"/>
      <c r="AQ551" s="208"/>
      <c r="AR551" s="208"/>
      <c r="AS551" s="208"/>
      <c r="AT551" s="208"/>
      <c r="AU551" s="208"/>
      <c r="AV551" s="208"/>
      <c r="AW551" s="208"/>
    </row>
    <row r="552" spans="1:49" s="207" customFormat="1" x14ac:dyDescent="0.25">
      <c r="A552" s="47"/>
      <c r="B552" s="47"/>
      <c r="C552" s="47"/>
      <c r="D552" s="208"/>
      <c r="E552" s="220"/>
      <c r="F552" s="220"/>
      <c r="G552" s="220"/>
      <c r="H552" s="220"/>
      <c r="I552" s="220"/>
      <c r="J552" s="220"/>
      <c r="K552" s="220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  <c r="AA552" s="208"/>
      <c r="AB552" s="208"/>
      <c r="AC552" s="208"/>
      <c r="AD552" s="208"/>
      <c r="AE552" s="208"/>
      <c r="AF552" s="208"/>
      <c r="AG552" s="208"/>
      <c r="AH552" s="208"/>
      <c r="AI552" s="208"/>
      <c r="AJ552" s="208"/>
      <c r="AK552" s="208"/>
      <c r="AL552" s="208"/>
      <c r="AM552" s="208"/>
      <c r="AN552" s="208"/>
      <c r="AO552" s="208"/>
      <c r="AP552" s="208"/>
      <c r="AQ552" s="208"/>
      <c r="AR552" s="208"/>
      <c r="AS552" s="208"/>
      <c r="AT552" s="208"/>
      <c r="AU552" s="208"/>
      <c r="AV552" s="208"/>
      <c r="AW552" s="208"/>
    </row>
    <row r="553" spans="1:49" s="207" customFormat="1" x14ac:dyDescent="0.25">
      <c r="A553" s="47"/>
      <c r="B553" s="47"/>
      <c r="C553" s="47"/>
      <c r="D553" s="208"/>
      <c r="E553" s="220"/>
      <c r="F553" s="220"/>
      <c r="G553" s="220"/>
      <c r="H553" s="220"/>
      <c r="I553" s="220"/>
      <c r="J553" s="220"/>
      <c r="K553" s="220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  <c r="AA553" s="208"/>
      <c r="AB553" s="208"/>
      <c r="AC553" s="208"/>
      <c r="AD553" s="208"/>
      <c r="AE553" s="208"/>
      <c r="AF553" s="208"/>
      <c r="AG553" s="208"/>
      <c r="AH553" s="208"/>
      <c r="AI553" s="208"/>
      <c r="AJ553" s="208"/>
      <c r="AK553" s="208"/>
      <c r="AL553" s="208"/>
      <c r="AM553" s="208"/>
      <c r="AN553" s="208"/>
      <c r="AO553" s="208"/>
      <c r="AP553" s="208"/>
      <c r="AQ553" s="208"/>
      <c r="AR553" s="208"/>
      <c r="AS553" s="208"/>
      <c r="AT553" s="208"/>
      <c r="AU553" s="208"/>
      <c r="AV553" s="208"/>
      <c r="AW553" s="208"/>
    </row>
    <row r="554" spans="1:49" s="207" customFormat="1" x14ac:dyDescent="0.25">
      <c r="A554" s="47"/>
      <c r="B554" s="47"/>
      <c r="C554" s="47"/>
      <c r="D554" s="208"/>
      <c r="E554" s="220"/>
      <c r="F554" s="220"/>
      <c r="G554" s="220"/>
      <c r="H554" s="220"/>
      <c r="I554" s="220"/>
      <c r="J554" s="220"/>
      <c r="K554" s="220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  <c r="AA554" s="208"/>
      <c r="AB554" s="208"/>
      <c r="AC554" s="208"/>
      <c r="AD554" s="208"/>
      <c r="AE554" s="208"/>
      <c r="AF554" s="208"/>
      <c r="AG554" s="208"/>
      <c r="AH554" s="208"/>
      <c r="AI554" s="208"/>
      <c r="AJ554" s="208"/>
      <c r="AK554" s="208"/>
      <c r="AL554" s="208"/>
      <c r="AM554" s="208"/>
      <c r="AN554" s="208"/>
      <c r="AO554" s="208"/>
      <c r="AP554" s="208"/>
      <c r="AQ554" s="208"/>
      <c r="AR554" s="208"/>
      <c r="AS554" s="208"/>
      <c r="AT554" s="208"/>
      <c r="AU554" s="208"/>
      <c r="AV554" s="208"/>
      <c r="AW554" s="208"/>
    </row>
    <row r="555" spans="1:49" s="207" customFormat="1" x14ac:dyDescent="0.25">
      <c r="A555" s="47"/>
      <c r="B555" s="47"/>
      <c r="C555" s="47"/>
      <c r="D555" s="208"/>
      <c r="E555" s="220"/>
      <c r="F555" s="220"/>
      <c r="G555" s="220"/>
      <c r="H555" s="220"/>
      <c r="I555" s="220"/>
      <c r="J555" s="220"/>
      <c r="K555" s="220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  <c r="AA555" s="208"/>
      <c r="AB555" s="208"/>
      <c r="AC555" s="208"/>
      <c r="AD555" s="208"/>
      <c r="AE555" s="208"/>
      <c r="AF555" s="208"/>
      <c r="AG555" s="208"/>
      <c r="AH555" s="208"/>
      <c r="AI555" s="208"/>
      <c r="AJ555" s="208"/>
      <c r="AK555" s="208"/>
      <c r="AL555" s="208"/>
      <c r="AM555" s="208"/>
      <c r="AN555" s="208"/>
      <c r="AO555" s="208"/>
      <c r="AP555" s="208"/>
      <c r="AQ555" s="208"/>
      <c r="AR555" s="208"/>
      <c r="AS555" s="208"/>
      <c r="AT555" s="208"/>
      <c r="AU555" s="208"/>
      <c r="AV555" s="208"/>
      <c r="AW555" s="208"/>
    </row>
    <row r="556" spans="1:49" s="207" customFormat="1" x14ac:dyDescent="0.25">
      <c r="A556" s="47"/>
      <c r="B556" s="47"/>
      <c r="C556" s="47"/>
      <c r="D556" s="208"/>
      <c r="E556" s="220"/>
      <c r="F556" s="220"/>
      <c r="G556" s="220"/>
      <c r="H556" s="220"/>
      <c r="I556" s="220"/>
      <c r="J556" s="220"/>
      <c r="K556" s="220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  <c r="AA556" s="208"/>
      <c r="AB556" s="208"/>
      <c r="AC556" s="208"/>
      <c r="AD556" s="208"/>
      <c r="AE556" s="208"/>
      <c r="AF556" s="208"/>
      <c r="AG556" s="208"/>
      <c r="AH556" s="208"/>
      <c r="AI556" s="208"/>
      <c r="AJ556" s="208"/>
      <c r="AK556" s="208"/>
      <c r="AL556" s="208"/>
      <c r="AM556" s="208"/>
      <c r="AN556" s="208"/>
      <c r="AO556" s="208"/>
      <c r="AP556" s="208"/>
      <c r="AQ556" s="208"/>
      <c r="AR556" s="208"/>
      <c r="AS556" s="208"/>
      <c r="AT556" s="208"/>
      <c r="AU556" s="208"/>
      <c r="AV556" s="208"/>
      <c r="AW556" s="208"/>
    </row>
    <row r="557" spans="1:49" s="207" customFormat="1" x14ac:dyDescent="0.25">
      <c r="A557" s="47"/>
      <c r="B557" s="47"/>
      <c r="C557" s="47"/>
      <c r="D557" s="208"/>
      <c r="E557" s="220"/>
      <c r="F557" s="220"/>
      <c r="G557" s="220"/>
      <c r="H557" s="220"/>
      <c r="I557" s="220"/>
      <c r="J557" s="220"/>
      <c r="K557" s="220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  <c r="AA557" s="208"/>
      <c r="AB557" s="208"/>
      <c r="AC557" s="208"/>
      <c r="AD557" s="208"/>
      <c r="AE557" s="208"/>
      <c r="AF557" s="208"/>
      <c r="AG557" s="208"/>
      <c r="AH557" s="208"/>
      <c r="AI557" s="208"/>
      <c r="AJ557" s="208"/>
      <c r="AK557" s="208"/>
      <c r="AL557" s="208"/>
      <c r="AM557" s="208"/>
      <c r="AN557" s="208"/>
      <c r="AO557" s="208"/>
      <c r="AP557" s="208"/>
      <c r="AQ557" s="208"/>
      <c r="AR557" s="208"/>
      <c r="AS557" s="208"/>
      <c r="AT557" s="208"/>
      <c r="AU557" s="208"/>
      <c r="AV557" s="208"/>
      <c r="AW557" s="208"/>
    </row>
    <row r="558" spans="1:49" s="207" customFormat="1" x14ac:dyDescent="0.25">
      <c r="A558" s="47"/>
      <c r="B558" s="47"/>
      <c r="C558" s="47"/>
      <c r="D558" s="208"/>
      <c r="E558" s="220"/>
      <c r="F558" s="220"/>
      <c r="G558" s="220"/>
      <c r="H558" s="220"/>
      <c r="I558" s="220"/>
      <c r="J558" s="220"/>
      <c r="K558" s="220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  <c r="AA558" s="208"/>
      <c r="AB558" s="208"/>
      <c r="AC558" s="208"/>
      <c r="AD558" s="208"/>
      <c r="AE558" s="208"/>
      <c r="AF558" s="208"/>
      <c r="AG558" s="208"/>
      <c r="AH558" s="208"/>
      <c r="AI558" s="208"/>
      <c r="AJ558" s="208"/>
      <c r="AK558" s="208"/>
      <c r="AL558" s="208"/>
      <c r="AM558" s="208"/>
      <c r="AN558" s="208"/>
      <c r="AO558" s="208"/>
      <c r="AP558" s="208"/>
      <c r="AQ558" s="208"/>
      <c r="AR558" s="208"/>
      <c r="AS558" s="208"/>
      <c r="AT558" s="208"/>
      <c r="AU558" s="208"/>
      <c r="AV558" s="208"/>
      <c r="AW558" s="208"/>
    </row>
    <row r="559" spans="1:49" s="207" customFormat="1" x14ac:dyDescent="0.25">
      <c r="A559" s="47"/>
      <c r="B559" s="47"/>
      <c r="C559" s="47"/>
      <c r="D559" s="208"/>
      <c r="E559" s="220"/>
      <c r="F559" s="220"/>
      <c r="G559" s="220"/>
      <c r="H559" s="220"/>
      <c r="I559" s="220"/>
      <c r="J559" s="220"/>
      <c r="K559" s="220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  <c r="AA559" s="208"/>
      <c r="AB559" s="208"/>
      <c r="AC559" s="208"/>
      <c r="AD559" s="208"/>
      <c r="AE559" s="208"/>
      <c r="AF559" s="208"/>
      <c r="AG559" s="208"/>
      <c r="AH559" s="208"/>
      <c r="AI559" s="208"/>
      <c r="AJ559" s="208"/>
      <c r="AK559" s="208"/>
      <c r="AL559" s="208"/>
      <c r="AM559" s="208"/>
      <c r="AN559" s="208"/>
      <c r="AO559" s="208"/>
      <c r="AP559" s="208"/>
      <c r="AQ559" s="208"/>
      <c r="AR559" s="208"/>
      <c r="AS559" s="208"/>
      <c r="AT559" s="208"/>
      <c r="AU559" s="208"/>
      <c r="AV559" s="208"/>
      <c r="AW559" s="208"/>
    </row>
    <row r="560" spans="1:49" s="207" customFormat="1" x14ac:dyDescent="0.25">
      <c r="A560" s="47"/>
      <c r="B560" s="47"/>
      <c r="C560" s="47"/>
      <c r="D560" s="208"/>
      <c r="E560" s="220"/>
      <c r="F560" s="220"/>
      <c r="G560" s="220"/>
      <c r="H560" s="220"/>
      <c r="I560" s="220"/>
      <c r="J560" s="220"/>
      <c r="K560" s="220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  <c r="AA560" s="208"/>
      <c r="AB560" s="208"/>
      <c r="AC560" s="208"/>
      <c r="AD560" s="208"/>
      <c r="AE560" s="208"/>
      <c r="AF560" s="208"/>
      <c r="AG560" s="208"/>
      <c r="AH560" s="208"/>
      <c r="AI560" s="208"/>
      <c r="AJ560" s="208"/>
      <c r="AK560" s="208"/>
      <c r="AL560" s="208"/>
      <c r="AM560" s="208"/>
      <c r="AN560" s="208"/>
      <c r="AO560" s="208"/>
      <c r="AP560" s="208"/>
      <c r="AQ560" s="208"/>
      <c r="AR560" s="208"/>
      <c r="AS560" s="208"/>
      <c r="AT560" s="208"/>
      <c r="AU560" s="208"/>
      <c r="AV560" s="208"/>
      <c r="AW560" s="208"/>
    </row>
    <row r="561" spans="1:49" s="207" customFormat="1" x14ac:dyDescent="0.25">
      <c r="A561" s="47"/>
      <c r="B561" s="47"/>
      <c r="C561" s="47"/>
      <c r="D561" s="208"/>
      <c r="E561" s="220"/>
      <c r="F561" s="220"/>
      <c r="G561" s="220"/>
      <c r="H561" s="220"/>
      <c r="I561" s="220"/>
      <c r="J561" s="220"/>
      <c r="K561" s="220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  <c r="AA561" s="208"/>
      <c r="AB561" s="208"/>
      <c r="AC561" s="208"/>
      <c r="AD561" s="208"/>
      <c r="AE561" s="208"/>
      <c r="AF561" s="208"/>
      <c r="AG561" s="208"/>
      <c r="AH561" s="208"/>
      <c r="AI561" s="208"/>
      <c r="AJ561" s="208"/>
      <c r="AK561" s="208"/>
      <c r="AL561" s="208"/>
      <c r="AM561" s="208"/>
      <c r="AN561" s="208"/>
      <c r="AO561" s="208"/>
      <c r="AP561" s="208"/>
      <c r="AQ561" s="208"/>
      <c r="AR561" s="208"/>
      <c r="AS561" s="208"/>
      <c r="AT561" s="208"/>
      <c r="AU561" s="208"/>
      <c r="AV561" s="208"/>
      <c r="AW561" s="208"/>
    </row>
    <row r="562" spans="1:49" s="207" customFormat="1" x14ac:dyDescent="0.25">
      <c r="A562" s="47"/>
      <c r="B562" s="47"/>
      <c r="C562" s="47"/>
      <c r="D562" s="208"/>
      <c r="E562" s="220"/>
      <c r="F562" s="220"/>
      <c r="G562" s="220"/>
      <c r="H562" s="220"/>
      <c r="I562" s="220"/>
      <c r="J562" s="220"/>
      <c r="K562" s="220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  <c r="AA562" s="208"/>
      <c r="AB562" s="208"/>
      <c r="AC562" s="208"/>
      <c r="AD562" s="208"/>
      <c r="AE562" s="208"/>
      <c r="AF562" s="208"/>
      <c r="AG562" s="208"/>
      <c r="AH562" s="208"/>
      <c r="AI562" s="208"/>
      <c r="AJ562" s="208"/>
      <c r="AK562" s="208"/>
      <c r="AL562" s="208"/>
      <c r="AM562" s="208"/>
      <c r="AN562" s="208"/>
      <c r="AO562" s="208"/>
      <c r="AP562" s="208"/>
      <c r="AQ562" s="208"/>
      <c r="AR562" s="208"/>
      <c r="AS562" s="208"/>
      <c r="AT562" s="208"/>
      <c r="AU562" s="208"/>
      <c r="AV562" s="208"/>
      <c r="AW562" s="208"/>
    </row>
    <row r="563" spans="1:49" s="207" customFormat="1" x14ac:dyDescent="0.25">
      <c r="A563" s="47"/>
      <c r="B563" s="47"/>
      <c r="C563" s="47"/>
      <c r="D563" s="208"/>
      <c r="E563" s="220"/>
      <c r="F563" s="220"/>
      <c r="G563" s="220"/>
      <c r="H563" s="220"/>
      <c r="I563" s="220"/>
      <c r="J563" s="220"/>
      <c r="K563" s="220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  <c r="AA563" s="208"/>
      <c r="AB563" s="208"/>
      <c r="AC563" s="208"/>
      <c r="AD563" s="208"/>
      <c r="AE563" s="208"/>
      <c r="AF563" s="208"/>
      <c r="AG563" s="208"/>
      <c r="AH563" s="208"/>
      <c r="AI563" s="208"/>
      <c r="AJ563" s="208"/>
      <c r="AK563" s="208"/>
      <c r="AL563" s="208"/>
      <c r="AM563" s="208"/>
      <c r="AN563" s="208"/>
      <c r="AO563" s="208"/>
      <c r="AP563" s="208"/>
      <c r="AQ563" s="208"/>
      <c r="AR563" s="208"/>
      <c r="AS563" s="208"/>
      <c r="AT563" s="208"/>
      <c r="AU563" s="208"/>
      <c r="AV563" s="208"/>
      <c r="AW563" s="208"/>
    </row>
    <row r="564" spans="1:49" s="207" customFormat="1" x14ac:dyDescent="0.25">
      <c r="A564" s="47"/>
      <c r="B564" s="47"/>
      <c r="C564" s="47"/>
      <c r="D564" s="208"/>
      <c r="E564" s="220"/>
      <c r="F564" s="220"/>
      <c r="G564" s="220"/>
      <c r="H564" s="220"/>
      <c r="I564" s="220"/>
      <c r="J564" s="220"/>
      <c r="K564" s="220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  <c r="AA564" s="208"/>
      <c r="AB564" s="208"/>
      <c r="AC564" s="208"/>
      <c r="AD564" s="208"/>
      <c r="AE564" s="208"/>
      <c r="AF564" s="208"/>
      <c r="AG564" s="208"/>
      <c r="AH564" s="208"/>
      <c r="AI564" s="208"/>
      <c r="AJ564" s="208"/>
      <c r="AK564" s="208"/>
      <c r="AL564" s="208"/>
      <c r="AM564" s="208"/>
      <c r="AN564" s="208"/>
      <c r="AO564" s="208"/>
      <c r="AP564" s="208"/>
      <c r="AQ564" s="208"/>
      <c r="AR564" s="208"/>
      <c r="AS564" s="208"/>
      <c r="AT564" s="208"/>
      <c r="AU564" s="208"/>
      <c r="AV564" s="208"/>
      <c r="AW564" s="208"/>
    </row>
    <row r="565" spans="1:49" s="207" customFormat="1" x14ac:dyDescent="0.25">
      <c r="A565" s="47"/>
      <c r="B565" s="47"/>
      <c r="C565" s="47"/>
      <c r="D565" s="208"/>
      <c r="E565" s="220"/>
      <c r="F565" s="220"/>
      <c r="G565" s="220"/>
      <c r="H565" s="220"/>
      <c r="I565" s="220"/>
      <c r="J565" s="220"/>
      <c r="K565" s="220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  <c r="AA565" s="208"/>
      <c r="AB565" s="208"/>
      <c r="AC565" s="208"/>
      <c r="AD565" s="208"/>
      <c r="AE565" s="208"/>
      <c r="AF565" s="208"/>
      <c r="AG565" s="208"/>
      <c r="AH565" s="208"/>
      <c r="AI565" s="208"/>
      <c r="AJ565" s="208"/>
      <c r="AK565" s="208"/>
      <c r="AL565" s="208"/>
      <c r="AM565" s="208"/>
      <c r="AN565" s="208"/>
      <c r="AO565" s="208"/>
      <c r="AP565" s="208"/>
      <c r="AQ565" s="208"/>
      <c r="AR565" s="208"/>
      <c r="AS565" s="208"/>
      <c r="AT565" s="208"/>
      <c r="AU565" s="208"/>
      <c r="AV565" s="208"/>
      <c r="AW565" s="208"/>
    </row>
    <row r="566" spans="1:49" s="207" customFormat="1" x14ac:dyDescent="0.25">
      <c r="A566" s="47"/>
      <c r="B566" s="47"/>
      <c r="C566" s="47"/>
      <c r="D566" s="208"/>
      <c r="E566" s="220"/>
      <c r="F566" s="220"/>
      <c r="G566" s="220"/>
      <c r="H566" s="220"/>
      <c r="I566" s="220"/>
      <c r="J566" s="220"/>
      <c r="K566" s="220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  <c r="AA566" s="208"/>
      <c r="AB566" s="208"/>
      <c r="AC566" s="208"/>
      <c r="AD566" s="208"/>
      <c r="AE566" s="208"/>
      <c r="AF566" s="208"/>
      <c r="AG566" s="208"/>
      <c r="AH566" s="208"/>
      <c r="AI566" s="208"/>
      <c r="AJ566" s="208"/>
      <c r="AK566" s="208"/>
      <c r="AL566" s="208"/>
      <c r="AM566" s="208"/>
      <c r="AN566" s="208"/>
      <c r="AO566" s="208"/>
      <c r="AP566" s="208"/>
      <c r="AQ566" s="208"/>
      <c r="AR566" s="208"/>
      <c r="AS566" s="208"/>
      <c r="AT566" s="208"/>
      <c r="AU566" s="208"/>
      <c r="AV566" s="208"/>
      <c r="AW566" s="208"/>
    </row>
    <row r="567" spans="1:49" s="207" customFormat="1" x14ac:dyDescent="0.25">
      <c r="A567" s="47"/>
      <c r="B567" s="47"/>
      <c r="C567" s="47"/>
      <c r="D567" s="208"/>
      <c r="E567" s="220"/>
      <c r="F567" s="220"/>
      <c r="G567" s="220"/>
      <c r="H567" s="220"/>
      <c r="I567" s="220"/>
      <c r="J567" s="220"/>
      <c r="K567" s="220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  <c r="AA567" s="208"/>
      <c r="AB567" s="208"/>
      <c r="AC567" s="208"/>
      <c r="AD567" s="208"/>
      <c r="AE567" s="208"/>
      <c r="AF567" s="208"/>
      <c r="AG567" s="208"/>
      <c r="AH567" s="208"/>
      <c r="AI567" s="208"/>
      <c r="AJ567" s="208"/>
      <c r="AK567" s="208"/>
      <c r="AL567" s="208"/>
      <c r="AM567" s="208"/>
      <c r="AN567" s="208"/>
      <c r="AO567" s="208"/>
      <c r="AP567" s="208"/>
      <c r="AQ567" s="208"/>
      <c r="AR567" s="208"/>
      <c r="AS567" s="208"/>
      <c r="AT567" s="208"/>
      <c r="AU567" s="208"/>
      <c r="AV567" s="208"/>
      <c r="AW567" s="208"/>
    </row>
    <row r="568" spans="1:49" s="207" customFormat="1" x14ac:dyDescent="0.25">
      <c r="A568" s="47"/>
      <c r="B568" s="47"/>
      <c r="C568" s="47"/>
      <c r="D568" s="208"/>
      <c r="E568" s="220"/>
      <c r="F568" s="220"/>
      <c r="G568" s="220"/>
      <c r="H568" s="220"/>
      <c r="I568" s="220"/>
      <c r="J568" s="220"/>
      <c r="K568" s="220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  <c r="AA568" s="208"/>
      <c r="AB568" s="208"/>
      <c r="AC568" s="208"/>
      <c r="AD568" s="208"/>
      <c r="AE568" s="208"/>
      <c r="AF568" s="208"/>
      <c r="AG568" s="208"/>
      <c r="AH568" s="208"/>
      <c r="AI568" s="208"/>
      <c r="AJ568" s="208"/>
      <c r="AK568" s="208"/>
      <c r="AL568" s="208"/>
      <c r="AM568" s="208"/>
      <c r="AN568" s="208"/>
      <c r="AO568" s="208"/>
      <c r="AP568" s="208"/>
      <c r="AQ568" s="208"/>
      <c r="AR568" s="208"/>
      <c r="AS568" s="208"/>
      <c r="AT568" s="208"/>
      <c r="AU568" s="208"/>
      <c r="AV568" s="208"/>
      <c r="AW568" s="208"/>
    </row>
    <row r="569" spans="1:49" s="207" customFormat="1" x14ac:dyDescent="0.25">
      <c r="A569" s="47"/>
      <c r="B569" s="47"/>
      <c r="C569" s="47"/>
      <c r="D569" s="208"/>
      <c r="E569" s="220"/>
      <c r="F569" s="220"/>
      <c r="G569" s="220"/>
      <c r="H569" s="220"/>
      <c r="I569" s="220"/>
      <c r="J569" s="220"/>
      <c r="K569" s="220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  <c r="AA569" s="208"/>
      <c r="AB569" s="208"/>
      <c r="AC569" s="208"/>
      <c r="AD569" s="208"/>
      <c r="AE569" s="208"/>
      <c r="AF569" s="208"/>
      <c r="AG569" s="208"/>
      <c r="AH569" s="208"/>
      <c r="AI569" s="208"/>
      <c r="AJ569" s="208"/>
      <c r="AK569" s="208"/>
      <c r="AL569" s="208"/>
      <c r="AM569" s="208"/>
      <c r="AN569" s="208"/>
      <c r="AO569" s="208"/>
      <c r="AP569" s="208"/>
      <c r="AQ569" s="208"/>
      <c r="AR569" s="208"/>
      <c r="AS569" s="208"/>
      <c r="AT569" s="208"/>
      <c r="AU569" s="208"/>
      <c r="AV569" s="208"/>
      <c r="AW569" s="208"/>
    </row>
    <row r="570" spans="1:49" s="207" customFormat="1" x14ac:dyDescent="0.25">
      <c r="A570" s="47"/>
      <c r="B570" s="47"/>
      <c r="C570" s="47"/>
      <c r="D570" s="208"/>
      <c r="E570" s="220"/>
      <c r="F570" s="220"/>
      <c r="G570" s="220"/>
      <c r="H570" s="220"/>
      <c r="I570" s="220"/>
      <c r="J570" s="220"/>
      <c r="K570" s="220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  <c r="AA570" s="208"/>
      <c r="AB570" s="208"/>
      <c r="AC570" s="208"/>
      <c r="AD570" s="208"/>
      <c r="AE570" s="208"/>
      <c r="AF570" s="208"/>
      <c r="AG570" s="208"/>
      <c r="AH570" s="208"/>
      <c r="AI570" s="208"/>
      <c r="AJ570" s="208"/>
      <c r="AK570" s="208"/>
      <c r="AL570" s="208"/>
      <c r="AM570" s="208"/>
      <c r="AN570" s="208"/>
      <c r="AO570" s="208"/>
      <c r="AP570" s="208"/>
      <c r="AQ570" s="208"/>
      <c r="AR570" s="208"/>
      <c r="AS570" s="208"/>
      <c r="AT570" s="208"/>
      <c r="AU570" s="208"/>
      <c r="AV570" s="208"/>
      <c r="AW570" s="208"/>
    </row>
    <row r="571" spans="1:49" s="207" customFormat="1" x14ac:dyDescent="0.25">
      <c r="A571" s="47"/>
      <c r="B571" s="47"/>
      <c r="C571" s="47"/>
      <c r="D571" s="208"/>
      <c r="E571" s="220"/>
      <c r="F571" s="220"/>
      <c r="G571" s="220"/>
      <c r="H571" s="220"/>
      <c r="I571" s="220"/>
      <c r="J571" s="220"/>
      <c r="K571" s="220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  <c r="AA571" s="208"/>
      <c r="AB571" s="208"/>
      <c r="AC571" s="208"/>
      <c r="AD571" s="208"/>
      <c r="AE571" s="208"/>
      <c r="AF571" s="208"/>
      <c r="AG571" s="208"/>
      <c r="AH571" s="208"/>
      <c r="AI571" s="208"/>
      <c r="AJ571" s="208"/>
      <c r="AK571" s="208"/>
      <c r="AL571" s="208"/>
      <c r="AM571" s="208"/>
      <c r="AN571" s="208"/>
      <c r="AO571" s="208"/>
      <c r="AP571" s="208"/>
      <c r="AQ571" s="208"/>
      <c r="AR571" s="208"/>
      <c r="AS571" s="208"/>
      <c r="AT571" s="208"/>
      <c r="AU571" s="208"/>
      <c r="AV571" s="208"/>
      <c r="AW571" s="208"/>
    </row>
    <row r="572" spans="1:49" s="207" customFormat="1" x14ac:dyDescent="0.25">
      <c r="A572" s="47"/>
      <c r="B572" s="47"/>
      <c r="C572" s="47"/>
      <c r="D572" s="208"/>
      <c r="E572" s="220"/>
      <c r="F572" s="220"/>
      <c r="G572" s="220"/>
      <c r="H572" s="220"/>
      <c r="I572" s="220"/>
      <c r="J572" s="220"/>
      <c r="K572" s="220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  <c r="AA572" s="208"/>
      <c r="AB572" s="208"/>
      <c r="AC572" s="208"/>
      <c r="AD572" s="208"/>
      <c r="AE572" s="208"/>
      <c r="AF572" s="208"/>
      <c r="AG572" s="208"/>
      <c r="AH572" s="208"/>
      <c r="AI572" s="208"/>
      <c r="AJ572" s="208"/>
      <c r="AK572" s="208"/>
      <c r="AL572" s="208"/>
      <c r="AM572" s="208"/>
      <c r="AN572" s="208"/>
      <c r="AO572" s="208"/>
      <c r="AP572" s="208"/>
      <c r="AQ572" s="208"/>
      <c r="AR572" s="208"/>
      <c r="AS572" s="208"/>
      <c r="AT572" s="208"/>
      <c r="AU572" s="208"/>
      <c r="AV572" s="208"/>
      <c r="AW572" s="208"/>
    </row>
    <row r="573" spans="1:49" s="207" customFormat="1" x14ac:dyDescent="0.25">
      <c r="A573" s="47"/>
      <c r="B573" s="47"/>
      <c r="C573" s="47"/>
      <c r="D573" s="208"/>
      <c r="E573" s="220"/>
      <c r="F573" s="220"/>
      <c r="G573" s="220"/>
      <c r="H573" s="220"/>
      <c r="I573" s="220"/>
      <c r="J573" s="220"/>
      <c r="K573" s="220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  <c r="AA573" s="208"/>
      <c r="AB573" s="208"/>
      <c r="AC573" s="208"/>
      <c r="AD573" s="208"/>
      <c r="AE573" s="208"/>
      <c r="AF573" s="208"/>
      <c r="AG573" s="208"/>
      <c r="AH573" s="208"/>
      <c r="AI573" s="208"/>
      <c r="AJ573" s="208"/>
      <c r="AK573" s="208"/>
      <c r="AL573" s="208"/>
      <c r="AM573" s="208"/>
      <c r="AN573" s="208"/>
      <c r="AO573" s="208"/>
      <c r="AP573" s="208"/>
      <c r="AQ573" s="208"/>
      <c r="AR573" s="208"/>
      <c r="AS573" s="208"/>
      <c r="AT573" s="208"/>
      <c r="AU573" s="208"/>
      <c r="AV573" s="208"/>
      <c r="AW573" s="208"/>
    </row>
    <row r="574" spans="1:49" s="207" customFormat="1" x14ac:dyDescent="0.25">
      <c r="A574" s="47"/>
      <c r="B574" s="47"/>
      <c r="C574" s="47"/>
      <c r="D574" s="208"/>
      <c r="E574" s="220"/>
      <c r="F574" s="220"/>
      <c r="G574" s="220"/>
      <c r="H574" s="220"/>
      <c r="I574" s="220"/>
      <c r="J574" s="220"/>
      <c r="K574" s="220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  <c r="AA574" s="208"/>
      <c r="AB574" s="208"/>
      <c r="AC574" s="208"/>
      <c r="AD574" s="208"/>
      <c r="AE574" s="208"/>
      <c r="AF574" s="208"/>
      <c r="AG574" s="208"/>
      <c r="AH574" s="208"/>
      <c r="AI574" s="208"/>
      <c r="AJ574" s="208"/>
      <c r="AK574" s="208"/>
      <c r="AL574" s="208"/>
      <c r="AM574" s="208"/>
      <c r="AN574" s="208"/>
      <c r="AO574" s="208"/>
      <c r="AP574" s="208"/>
      <c r="AQ574" s="208"/>
      <c r="AR574" s="208"/>
      <c r="AS574" s="208"/>
      <c r="AT574" s="208"/>
      <c r="AU574" s="208"/>
      <c r="AV574" s="208"/>
      <c r="AW574" s="208"/>
    </row>
    <row r="575" spans="1:49" s="207" customFormat="1" x14ac:dyDescent="0.25">
      <c r="A575" s="47"/>
      <c r="B575" s="47"/>
      <c r="C575" s="47"/>
      <c r="D575" s="208"/>
      <c r="E575" s="220"/>
      <c r="F575" s="220"/>
      <c r="G575" s="220"/>
      <c r="H575" s="220"/>
      <c r="I575" s="220"/>
      <c r="J575" s="220"/>
      <c r="K575" s="220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  <c r="AA575" s="208"/>
      <c r="AB575" s="208"/>
      <c r="AC575" s="208"/>
      <c r="AD575" s="208"/>
      <c r="AE575" s="208"/>
      <c r="AF575" s="208"/>
      <c r="AG575" s="208"/>
      <c r="AH575" s="208"/>
      <c r="AI575" s="208"/>
      <c r="AJ575" s="208"/>
      <c r="AK575" s="208"/>
      <c r="AL575" s="208"/>
      <c r="AM575" s="208"/>
      <c r="AN575" s="208"/>
      <c r="AO575" s="208"/>
      <c r="AP575" s="208"/>
      <c r="AQ575" s="208"/>
      <c r="AR575" s="208"/>
      <c r="AS575" s="208"/>
      <c r="AT575" s="208"/>
      <c r="AU575" s="208"/>
      <c r="AV575" s="208"/>
      <c r="AW575" s="208"/>
    </row>
    <row r="576" spans="1:49" s="207" customFormat="1" x14ac:dyDescent="0.25">
      <c r="A576" s="47"/>
      <c r="B576" s="47"/>
      <c r="C576" s="47"/>
      <c r="D576" s="208"/>
      <c r="E576" s="220"/>
      <c r="F576" s="220"/>
      <c r="G576" s="220"/>
      <c r="H576" s="220"/>
      <c r="I576" s="220"/>
      <c r="J576" s="220"/>
      <c r="K576" s="220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  <c r="AA576" s="208"/>
      <c r="AB576" s="208"/>
      <c r="AC576" s="208"/>
      <c r="AD576" s="208"/>
      <c r="AE576" s="208"/>
      <c r="AF576" s="208"/>
      <c r="AG576" s="208"/>
      <c r="AH576" s="208"/>
      <c r="AI576" s="208"/>
      <c r="AJ576" s="208"/>
      <c r="AK576" s="208"/>
      <c r="AL576" s="208"/>
      <c r="AM576" s="208"/>
      <c r="AN576" s="208"/>
      <c r="AO576" s="208"/>
      <c r="AP576" s="208"/>
      <c r="AQ576" s="208"/>
      <c r="AR576" s="208"/>
      <c r="AS576" s="208"/>
      <c r="AT576" s="208"/>
      <c r="AU576" s="208"/>
      <c r="AV576" s="208"/>
      <c r="AW576" s="208"/>
    </row>
    <row r="577" spans="1:49" s="207" customFormat="1" x14ac:dyDescent="0.25">
      <c r="A577" s="47"/>
      <c r="B577" s="47"/>
      <c r="C577" s="47"/>
      <c r="D577" s="208"/>
      <c r="E577" s="220"/>
      <c r="F577" s="220"/>
      <c r="G577" s="220"/>
      <c r="H577" s="220"/>
      <c r="I577" s="220"/>
      <c r="J577" s="220"/>
      <c r="K577" s="220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  <c r="AA577" s="208"/>
      <c r="AB577" s="208"/>
      <c r="AC577" s="208"/>
      <c r="AD577" s="208"/>
      <c r="AE577" s="208"/>
      <c r="AF577" s="208"/>
      <c r="AG577" s="208"/>
      <c r="AH577" s="208"/>
      <c r="AI577" s="208"/>
      <c r="AJ577" s="208"/>
      <c r="AK577" s="208"/>
      <c r="AL577" s="208"/>
      <c r="AM577" s="208"/>
      <c r="AN577" s="208"/>
      <c r="AO577" s="208"/>
      <c r="AP577" s="208"/>
      <c r="AQ577" s="208"/>
      <c r="AR577" s="208"/>
      <c r="AS577" s="208"/>
      <c r="AT577" s="208"/>
      <c r="AU577" s="208"/>
      <c r="AV577" s="208"/>
      <c r="AW577" s="208"/>
    </row>
    <row r="578" spans="1:49" s="207" customFormat="1" x14ac:dyDescent="0.25">
      <c r="A578" s="47"/>
      <c r="B578" s="47"/>
      <c r="C578" s="47"/>
      <c r="D578" s="208"/>
      <c r="E578" s="220"/>
      <c r="F578" s="220"/>
      <c r="G578" s="220"/>
      <c r="H578" s="220"/>
      <c r="I578" s="220"/>
      <c r="J578" s="220"/>
      <c r="K578" s="220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  <c r="AA578" s="208"/>
      <c r="AB578" s="208"/>
      <c r="AC578" s="208"/>
      <c r="AD578" s="208"/>
      <c r="AE578" s="208"/>
      <c r="AF578" s="208"/>
      <c r="AG578" s="208"/>
      <c r="AH578" s="208"/>
      <c r="AI578" s="208"/>
      <c r="AJ578" s="208"/>
      <c r="AK578" s="208"/>
      <c r="AL578" s="208"/>
      <c r="AM578" s="208"/>
      <c r="AN578" s="208"/>
      <c r="AO578" s="208"/>
      <c r="AP578" s="208"/>
      <c r="AQ578" s="208"/>
      <c r="AR578" s="208"/>
      <c r="AS578" s="208"/>
      <c r="AT578" s="208"/>
      <c r="AU578" s="208"/>
      <c r="AV578" s="208"/>
      <c r="AW578" s="208"/>
    </row>
    <row r="579" spans="1:49" s="207" customFormat="1" x14ac:dyDescent="0.25">
      <c r="A579" s="47"/>
      <c r="B579" s="47"/>
      <c r="C579" s="47"/>
      <c r="D579" s="208"/>
      <c r="E579" s="220"/>
      <c r="F579" s="220"/>
      <c r="G579" s="220"/>
      <c r="H579" s="220"/>
      <c r="I579" s="220"/>
      <c r="J579" s="220"/>
      <c r="K579" s="220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  <c r="AA579" s="208"/>
      <c r="AB579" s="208"/>
      <c r="AC579" s="208"/>
      <c r="AD579" s="208"/>
      <c r="AE579" s="208"/>
      <c r="AF579" s="208"/>
      <c r="AG579" s="208"/>
      <c r="AH579" s="208"/>
      <c r="AI579" s="208"/>
      <c r="AJ579" s="208"/>
      <c r="AK579" s="208"/>
      <c r="AL579" s="208"/>
      <c r="AM579" s="208"/>
      <c r="AN579" s="208"/>
      <c r="AO579" s="208"/>
      <c r="AP579" s="208"/>
      <c r="AQ579" s="208"/>
      <c r="AR579" s="208"/>
      <c r="AS579" s="208"/>
      <c r="AT579" s="208"/>
      <c r="AU579" s="208"/>
      <c r="AV579" s="208"/>
      <c r="AW579" s="208"/>
    </row>
    <row r="580" spans="1:49" s="207" customFormat="1" x14ac:dyDescent="0.25">
      <c r="A580" s="47"/>
      <c r="B580" s="47"/>
      <c r="C580" s="47"/>
      <c r="D580" s="208"/>
      <c r="E580" s="220"/>
      <c r="F580" s="220"/>
      <c r="G580" s="220"/>
      <c r="H580" s="220"/>
      <c r="I580" s="220"/>
      <c r="J580" s="220"/>
      <c r="K580" s="220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  <c r="AA580" s="208"/>
      <c r="AB580" s="208"/>
      <c r="AC580" s="208"/>
      <c r="AD580" s="208"/>
      <c r="AE580" s="208"/>
      <c r="AF580" s="208"/>
      <c r="AG580" s="208"/>
      <c r="AH580" s="208"/>
      <c r="AI580" s="208"/>
      <c r="AJ580" s="208"/>
      <c r="AK580" s="208"/>
      <c r="AL580" s="208"/>
      <c r="AM580" s="208"/>
      <c r="AN580" s="208"/>
      <c r="AO580" s="208"/>
      <c r="AP580" s="208"/>
      <c r="AQ580" s="208"/>
      <c r="AR580" s="208"/>
      <c r="AS580" s="208"/>
      <c r="AT580" s="208"/>
      <c r="AU580" s="208"/>
      <c r="AV580" s="208"/>
      <c r="AW580" s="208"/>
    </row>
    <row r="581" spans="1:49" s="207" customFormat="1" x14ac:dyDescent="0.25">
      <c r="A581" s="47"/>
      <c r="B581" s="47"/>
      <c r="C581" s="47"/>
      <c r="D581" s="208"/>
      <c r="E581" s="220"/>
      <c r="F581" s="220"/>
      <c r="G581" s="220"/>
      <c r="H581" s="220"/>
      <c r="I581" s="220"/>
      <c r="J581" s="220"/>
      <c r="K581" s="220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  <c r="AA581" s="208"/>
      <c r="AB581" s="208"/>
      <c r="AC581" s="208"/>
      <c r="AD581" s="208"/>
      <c r="AE581" s="208"/>
      <c r="AF581" s="208"/>
      <c r="AG581" s="208"/>
      <c r="AH581" s="208"/>
      <c r="AI581" s="208"/>
      <c r="AJ581" s="208"/>
      <c r="AK581" s="208"/>
      <c r="AL581" s="208"/>
      <c r="AM581" s="208"/>
      <c r="AN581" s="208"/>
      <c r="AO581" s="208"/>
      <c r="AP581" s="208"/>
      <c r="AQ581" s="208"/>
      <c r="AR581" s="208"/>
      <c r="AS581" s="208"/>
      <c r="AT581" s="208"/>
      <c r="AU581" s="208"/>
      <c r="AV581" s="208"/>
      <c r="AW581" s="208"/>
    </row>
    <row r="582" spans="1:49" s="207" customFormat="1" x14ac:dyDescent="0.25">
      <c r="A582" s="47"/>
      <c r="B582" s="47"/>
      <c r="C582" s="47"/>
      <c r="D582" s="208"/>
      <c r="E582" s="220"/>
      <c r="F582" s="220"/>
      <c r="G582" s="220"/>
      <c r="H582" s="220"/>
      <c r="I582" s="220"/>
      <c r="J582" s="220"/>
      <c r="K582" s="220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  <c r="AA582" s="208"/>
      <c r="AB582" s="208"/>
      <c r="AC582" s="208"/>
      <c r="AD582" s="208"/>
      <c r="AE582" s="208"/>
      <c r="AF582" s="208"/>
      <c r="AG582" s="208"/>
      <c r="AH582" s="208"/>
      <c r="AI582" s="208"/>
      <c r="AJ582" s="208"/>
      <c r="AK582" s="208"/>
      <c r="AL582" s="208"/>
      <c r="AM582" s="208"/>
      <c r="AN582" s="208"/>
      <c r="AO582" s="208"/>
      <c r="AP582" s="208"/>
      <c r="AQ582" s="208"/>
      <c r="AR582" s="208"/>
      <c r="AS582" s="208"/>
      <c r="AT582" s="208"/>
      <c r="AU582" s="208"/>
      <c r="AV582" s="208"/>
      <c r="AW582" s="208"/>
    </row>
    <row r="583" spans="1:49" s="207" customFormat="1" x14ac:dyDescent="0.25">
      <c r="A583" s="47"/>
      <c r="B583" s="47"/>
      <c r="C583" s="47"/>
      <c r="D583" s="208"/>
      <c r="E583" s="220"/>
      <c r="F583" s="220"/>
      <c r="G583" s="220"/>
      <c r="H583" s="220"/>
      <c r="I583" s="220"/>
      <c r="J583" s="220"/>
      <c r="K583" s="220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  <c r="AA583" s="208"/>
      <c r="AB583" s="208"/>
      <c r="AC583" s="208"/>
      <c r="AD583" s="208"/>
      <c r="AE583" s="208"/>
      <c r="AF583" s="208"/>
      <c r="AG583" s="208"/>
      <c r="AH583" s="208"/>
      <c r="AI583" s="208"/>
      <c r="AJ583" s="208"/>
      <c r="AK583" s="208"/>
      <c r="AL583" s="208"/>
      <c r="AM583" s="208"/>
      <c r="AN583" s="208"/>
      <c r="AO583" s="208"/>
      <c r="AP583" s="208"/>
      <c r="AQ583" s="208"/>
      <c r="AR583" s="208"/>
      <c r="AS583" s="208"/>
      <c r="AT583" s="208"/>
      <c r="AU583" s="208"/>
      <c r="AV583" s="208"/>
      <c r="AW583" s="208"/>
    </row>
    <row r="584" spans="1:49" s="207" customFormat="1" x14ac:dyDescent="0.25">
      <c r="A584" s="47"/>
      <c r="B584" s="47"/>
      <c r="C584" s="47"/>
      <c r="D584" s="208"/>
      <c r="E584" s="220"/>
      <c r="F584" s="220"/>
      <c r="G584" s="220"/>
      <c r="H584" s="220"/>
      <c r="I584" s="220"/>
      <c r="J584" s="220"/>
      <c r="K584" s="220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  <c r="AA584" s="208"/>
      <c r="AB584" s="208"/>
      <c r="AC584" s="208"/>
      <c r="AD584" s="208"/>
      <c r="AE584" s="208"/>
      <c r="AF584" s="208"/>
      <c r="AG584" s="208"/>
      <c r="AH584" s="208"/>
      <c r="AI584" s="208"/>
      <c r="AJ584" s="208"/>
      <c r="AK584" s="208"/>
      <c r="AL584" s="208"/>
      <c r="AM584" s="208"/>
      <c r="AN584" s="208"/>
      <c r="AO584" s="208"/>
      <c r="AP584" s="208"/>
      <c r="AQ584" s="208"/>
      <c r="AR584" s="208"/>
      <c r="AS584" s="208"/>
      <c r="AT584" s="208"/>
      <c r="AU584" s="208"/>
      <c r="AV584" s="208"/>
      <c r="AW584" s="208"/>
    </row>
    <row r="585" spans="1:49" s="207" customFormat="1" x14ac:dyDescent="0.25">
      <c r="A585" s="47"/>
      <c r="B585" s="47"/>
      <c r="C585" s="47"/>
      <c r="D585" s="208"/>
      <c r="E585" s="220"/>
      <c r="F585" s="220"/>
      <c r="G585" s="220"/>
      <c r="H585" s="220"/>
      <c r="I585" s="220"/>
      <c r="J585" s="220"/>
      <c r="K585" s="220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  <c r="AA585" s="208"/>
      <c r="AB585" s="208"/>
      <c r="AC585" s="208"/>
      <c r="AD585" s="208"/>
      <c r="AE585" s="208"/>
      <c r="AF585" s="208"/>
      <c r="AG585" s="208"/>
      <c r="AH585" s="208"/>
      <c r="AI585" s="208"/>
      <c r="AJ585" s="208"/>
      <c r="AK585" s="208"/>
      <c r="AL585" s="208"/>
      <c r="AM585" s="208"/>
      <c r="AN585" s="208"/>
      <c r="AO585" s="208"/>
      <c r="AP585" s="208"/>
      <c r="AQ585" s="208"/>
      <c r="AR585" s="208"/>
      <c r="AS585" s="208"/>
      <c r="AT585" s="208"/>
      <c r="AU585" s="208"/>
      <c r="AV585" s="208"/>
      <c r="AW585" s="208"/>
    </row>
    <row r="586" spans="1:49" s="207" customFormat="1" x14ac:dyDescent="0.25">
      <c r="A586" s="47"/>
      <c r="B586" s="47"/>
      <c r="C586" s="47"/>
      <c r="D586" s="208"/>
      <c r="E586" s="220"/>
      <c r="F586" s="220"/>
      <c r="G586" s="220"/>
      <c r="H586" s="220"/>
      <c r="I586" s="220"/>
      <c r="J586" s="220"/>
      <c r="K586" s="220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  <c r="AA586" s="208"/>
      <c r="AB586" s="208"/>
      <c r="AC586" s="208"/>
      <c r="AD586" s="208"/>
      <c r="AE586" s="208"/>
      <c r="AF586" s="208"/>
      <c r="AG586" s="208"/>
      <c r="AH586" s="208"/>
      <c r="AI586" s="208"/>
      <c r="AJ586" s="208"/>
      <c r="AK586" s="208"/>
      <c r="AL586" s="208"/>
      <c r="AM586" s="208"/>
      <c r="AN586" s="208"/>
      <c r="AO586" s="208"/>
      <c r="AP586" s="208"/>
      <c r="AQ586" s="208"/>
      <c r="AR586" s="208"/>
      <c r="AS586" s="208"/>
      <c r="AT586" s="208"/>
      <c r="AU586" s="208"/>
      <c r="AV586" s="208"/>
      <c r="AW586" s="208"/>
    </row>
    <row r="587" spans="1:49" s="207" customFormat="1" x14ac:dyDescent="0.25">
      <c r="A587" s="47"/>
      <c r="B587" s="47"/>
      <c r="C587" s="47"/>
      <c r="D587" s="208"/>
      <c r="E587" s="220"/>
      <c r="F587" s="220"/>
      <c r="G587" s="220"/>
      <c r="H587" s="220"/>
      <c r="I587" s="220"/>
      <c r="J587" s="220"/>
      <c r="K587" s="220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  <c r="AA587" s="208"/>
      <c r="AB587" s="208"/>
      <c r="AC587" s="208"/>
      <c r="AD587" s="208"/>
      <c r="AE587" s="208"/>
      <c r="AF587" s="208"/>
      <c r="AG587" s="208"/>
      <c r="AH587" s="208"/>
      <c r="AI587" s="208"/>
      <c r="AJ587" s="208"/>
      <c r="AK587" s="208"/>
      <c r="AL587" s="208"/>
      <c r="AM587" s="208"/>
      <c r="AN587" s="208"/>
      <c r="AO587" s="208"/>
      <c r="AP587" s="208"/>
      <c r="AQ587" s="208"/>
      <c r="AR587" s="208"/>
      <c r="AS587" s="208"/>
      <c r="AT587" s="208"/>
      <c r="AU587" s="208"/>
      <c r="AV587" s="208"/>
      <c r="AW587" s="208"/>
    </row>
    <row r="588" spans="1:49" s="207" customFormat="1" x14ac:dyDescent="0.25">
      <c r="A588" s="47"/>
      <c r="B588" s="47"/>
      <c r="C588" s="47"/>
      <c r="D588" s="208"/>
      <c r="E588" s="220"/>
      <c r="F588" s="220"/>
      <c r="G588" s="220"/>
      <c r="H588" s="220"/>
      <c r="I588" s="220"/>
      <c r="J588" s="220"/>
      <c r="K588" s="220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  <c r="AA588" s="208"/>
      <c r="AB588" s="208"/>
      <c r="AC588" s="208"/>
      <c r="AD588" s="208"/>
      <c r="AE588" s="208"/>
      <c r="AF588" s="208"/>
      <c r="AG588" s="208"/>
      <c r="AH588" s="208"/>
      <c r="AI588" s="208"/>
      <c r="AJ588" s="208"/>
      <c r="AK588" s="208"/>
      <c r="AL588" s="208"/>
      <c r="AM588" s="208"/>
      <c r="AN588" s="208"/>
      <c r="AO588" s="208"/>
      <c r="AP588" s="208"/>
      <c r="AQ588" s="208"/>
      <c r="AR588" s="208"/>
      <c r="AS588" s="208"/>
      <c r="AT588" s="208"/>
      <c r="AU588" s="208"/>
      <c r="AV588" s="208"/>
      <c r="AW588" s="208"/>
    </row>
    <row r="589" spans="1:49" s="207" customFormat="1" x14ac:dyDescent="0.25">
      <c r="A589" s="47"/>
      <c r="B589" s="47"/>
      <c r="C589" s="47"/>
      <c r="D589" s="208"/>
      <c r="E589" s="220"/>
      <c r="F589" s="220"/>
      <c r="G589" s="220"/>
      <c r="H589" s="220"/>
      <c r="I589" s="220"/>
      <c r="J589" s="220"/>
      <c r="K589" s="220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  <c r="AA589" s="208"/>
      <c r="AB589" s="208"/>
      <c r="AC589" s="208"/>
      <c r="AD589" s="208"/>
      <c r="AE589" s="208"/>
      <c r="AF589" s="208"/>
      <c r="AG589" s="208"/>
      <c r="AH589" s="208"/>
      <c r="AI589" s="208"/>
      <c r="AJ589" s="208"/>
      <c r="AK589" s="208"/>
      <c r="AL589" s="208"/>
      <c r="AM589" s="208"/>
      <c r="AN589" s="208"/>
      <c r="AO589" s="208"/>
      <c r="AP589" s="208"/>
      <c r="AQ589" s="208"/>
      <c r="AR589" s="208"/>
      <c r="AS589" s="208"/>
      <c r="AT589" s="208"/>
      <c r="AU589" s="208"/>
      <c r="AV589" s="208"/>
      <c r="AW589" s="208"/>
    </row>
    <row r="590" spans="1:49" s="207" customFormat="1" x14ac:dyDescent="0.25">
      <c r="A590" s="47"/>
      <c r="B590" s="47"/>
      <c r="C590" s="47"/>
      <c r="D590" s="208"/>
      <c r="E590" s="220"/>
      <c r="F590" s="220"/>
      <c r="G590" s="220"/>
      <c r="H590" s="220"/>
      <c r="I590" s="220"/>
      <c r="J590" s="220"/>
      <c r="K590" s="220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  <c r="AA590" s="208"/>
      <c r="AB590" s="208"/>
      <c r="AC590" s="208"/>
      <c r="AD590" s="208"/>
      <c r="AE590" s="208"/>
      <c r="AF590" s="208"/>
      <c r="AG590" s="208"/>
      <c r="AH590" s="208"/>
      <c r="AI590" s="208"/>
      <c r="AJ590" s="208"/>
      <c r="AK590" s="208"/>
      <c r="AL590" s="208"/>
      <c r="AM590" s="208"/>
      <c r="AN590" s="208"/>
      <c r="AO590" s="208"/>
      <c r="AP590" s="208"/>
      <c r="AQ590" s="208"/>
      <c r="AR590" s="208"/>
      <c r="AS590" s="208"/>
      <c r="AT590" s="208"/>
      <c r="AU590" s="208"/>
      <c r="AV590" s="208"/>
      <c r="AW590" s="208"/>
    </row>
    <row r="591" spans="1:49" s="207" customFormat="1" x14ac:dyDescent="0.25">
      <c r="A591" s="47"/>
      <c r="B591" s="47"/>
      <c r="C591" s="47"/>
      <c r="D591" s="208"/>
      <c r="E591" s="220"/>
      <c r="F591" s="220"/>
      <c r="G591" s="220"/>
      <c r="H591" s="220"/>
      <c r="I591" s="220"/>
      <c r="J591" s="220"/>
      <c r="K591" s="220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  <c r="AA591" s="208"/>
      <c r="AB591" s="208"/>
      <c r="AC591" s="208"/>
      <c r="AD591" s="208"/>
      <c r="AE591" s="208"/>
      <c r="AF591" s="208"/>
      <c r="AG591" s="208"/>
      <c r="AH591" s="208"/>
      <c r="AI591" s="208"/>
      <c r="AJ591" s="208"/>
      <c r="AK591" s="208"/>
      <c r="AL591" s="208"/>
      <c r="AM591" s="208"/>
      <c r="AN591" s="208"/>
      <c r="AO591" s="208"/>
      <c r="AP591" s="208"/>
      <c r="AQ591" s="208"/>
      <c r="AR591" s="208"/>
      <c r="AS591" s="208"/>
      <c r="AT591" s="208"/>
      <c r="AU591" s="208"/>
      <c r="AV591" s="208"/>
      <c r="AW591" s="208"/>
    </row>
    <row r="592" spans="1:49" s="207" customFormat="1" x14ac:dyDescent="0.25">
      <c r="A592" s="47"/>
      <c r="B592" s="47"/>
      <c r="C592" s="47"/>
      <c r="D592" s="208"/>
      <c r="E592" s="220"/>
      <c r="F592" s="220"/>
      <c r="G592" s="220"/>
      <c r="H592" s="220"/>
      <c r="I592" s="220"/>
      <c r="J592" s="220"/>
      <c r="K592" s="220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  <c r="AA592" s="208"/>
      <c r="AB592" s="208"/>
      <c r="AC592" s="208"/>
      <c r="AD592" s="208"/>
      <c r="AE592" s="208"/>
      <c r="AF592" s="208"/>
      <c r="AG592" s="208"/>
      <c r="AH592" s="208"/>
      <c r="AI592" s="208"/>
      <c r="AJ592" s="208"/>
      <c r="AK592" s="208"/>
      <c r="AL592" s="208"/>
      <c r="AM592" s="208"/>
      <c r="AN592" s="208"/>
      <c r="AO592" s="208"/>
      <c r="AP592" s="208"/>
      <c r="AQ592" s="208"/>
      <c r="AR592" s="208"/>
      <c r="AS592" s="208"/>
      <c r="AT592" s="208"/>
      <c r="AU592" s="208"/>
      <c r="AV592" s="208"/>
      <c r="AW592" s="208"/>
    </row>
    <row r="593" spans="1:49" s="207" customFormat="1" x14ac:dyDescent="0.25">
      <c r="A593" s="47"/>
      <c r="B593" s="47"/>
      <c r="C593" s="47"/>
      <c r="D593" s="208"/>
      <c r="E593" s="220"/>
      <c r="F593" s="220"/>
      <c r="G593" s="220"/>
      <c r="H593" s="220"/>
      <c r="I593" s="220"/>
      <c r="J593" s="220"/>
      <c r="K593" s="220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  <c r="AA593" s="208"/>
      <c r="AB593" s="208"/>
      <c r="AC593" s="208"/>
      <c r="AD593" s="208"/>
      <c r="AE593" s="208"/>
      <c r="AF593" s="208"/>
      <c r="AG593" s="208"/>
      <c r="AH593" s="208"/>
      <c r="AI593" s="208"/>
      <c r="AJ593" s="208"/>
      <c r="AK593" s="208"/>
      <c r="AL593" s="208"/>
      <c r="AM593" s="208"/>
      <c r="AN593" s="208"/>
      <c r="AO593" s="208"/>
      <c r="AP593" s="208"/>
      <c r="AQ593" s="208"/>
      <c r="AR593" s="208"/>
      <c r="AS593" s="208"/>
      <c r="AT593" s="208"/>
      <c r="AU593" s="208"/>
      <c r="AV593" s="208"/>
      <c r="AW593" s="208"/>
    </row>
    <row r="594" spans="1:49" s="207" customFormat="1" x14ac:dyDescent="0.25">
      <c r="A594" s="47"/>
      <c r="B594" s="47"/>
      <c r="C594" s="47"/>
      <c r="D594" s="208"/>
      <c r="E594" s="220"/>
      <c r="F594" s="220"/>
      <c r="G594" s="220"/>
      <c r="H594" s="220"/>
      <c r="I594" s="220"/>
      <c r="J594" s="220"/>
      <c r="K594" s="220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  <c r="AA594" s="208"/>
      <c r="AB594" s="208"/>
      <c r="AC594" s="208"/>
      <c r="AD594" s="208"/>
      <c r="AE594" s="208"/>
      <c r="AF594" s="208"/>
      <c r="AG594" s="208"/>
      <c r="AH594" s="208"/>
      <c r="AI594" s="208"/>
      <c r="AJ594" s="208"/>
      <c r="AK594" s="208"/>
      <c r="AL594" s="208"/>
      <c r="AM594" s="208"/>
      <c r="AN594" s="208"/>
      <c r="AO594" s="208"/>
      <c r="AP594" s="208"/>
      <c r="AQ594" s="208"/>
      <c r="AR594" s="208"/>
      <c r="AS594" s="208"/>
      <c r="AT594" s="208"/>
      <c r="AU594" s="208"/>
      <c r="AV594" s="208"/>
      <c r="AW594" s="208"/>
    </row>
    <row r="595" spans="1:49" s="207" customFormat="1" x14ac:dyDescent="0.25">
      <c r="A595" s="47"/>
      <c r="B595" s="47"/>
      <c r="C595" s="47"/>
      <c r="D595" s="208"/>
      <c r="E595" s="220"/>
      <c r="F595" s="220"/>
      <c r="G595" s="220"/>
      <c r="H595" s="220"/>
      <c r="I595" s="220"/>
      <c r="J595" s="220"/>
      <c r="K595" s="220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  <c r="AA595" s="208"/>
      <c r="AB595" s="208"/>
      <c r="AC595" s="208"/>
      <c r="AD595" s="208"/>
      <c r="AE595" s="208"/>
      <c r="AF595" s="208"/>
      <c r="AG595" s="208"/>
      <c r="AH595" s="208"/>
      <c r="AI595" s="208"/>
      <c r="AJ595" s="208"/>
      <c r="AK595" s="208"/>
      <c r="AL595" s="208"/>
      <c r="AM595" s="208"/>
      <c r="AN595" s="208"/>
      <c r="AO595" s="208"/>
      <c r="AP595" s="208"/>
      <c r="AQ595" s="208"/>
      <c r="AR595" s="208"/>
      <c r="AS595" s="208"/>
      <c r="AT595" s="208"/>
      <c r="AU595" s="208"/>
      <c r="AV595" s="208"/>
      <c r="AW595" s="208"/>
    </row>
    <row r="596" spans="1:49" s="207" customFormat="1" x14ac:dyDescent="0.25">
      <c r="A596" s="47"/>
      <c r="B596" s="47"/>
      <c r="C596" s="47"/>
      <c r="D596" s="208"/>
      <c r="E596" s="220"/>
      <c r="F596" s="220"/>
      <c r="G596" s="220"/>
      <c r="H596" s="220"/>
      <c r="I596" s="220"/>
      <c r="J596" s="220"/>
      <c r="K596" s="220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  <c r="AA596" s="208"/>
      <c r="AB596" s="208"/>
      <c r="AC596" s="208"/>
      <c r="AD596" s="208"/>
      <c r="AE596" s="208"/>
      <c r="AF596" s="208"/>
      <c r="AG596" s="208"/>
      <c r="AH596" s="208"/>
      <c r="AI596" s="208"/>
      <c r="AJ596" s="208"/>
      <c r="AK596" s="208"/>
      <c r="AL596" s="208"/>
      <c r="AM596" s="208"/>
      <c r="AN596" s="208"/>
      <c r="AO596" s="208"/>
      <c r="AP596" s="208"/>
      <c r="AQ596" s="208"/>
      <c r="AR596" s="208"/>
      <c r="AS596" s="208"/>
      <c r="AT596" s="208"/>
      <c r="AU596" s="208"/>
      <c r="AV596" s="208"/>
      <c r="AW596" s="208"/>
    </row>
    <row r="597" spans="1:49" s="207" customFormat="1" x14ac:dyDescent="0.25">
      <c r="A597" s="47"/>
      <c r="B597" s="47"/>
      <c r="C597" s="47"/>
      <c r="D597" s="208"/>
      <c r="E597" s="220"/>
      <c r="F597" s="220"/>
      <c r="G597" s="220"/>
      <c r="H597" s="220"/>
      <c r="I597" s="220"/>
      <c r="J597" s="220"/>
      <c r="K597" s="220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  <c r="AA597" s="208"/>
      <c r="AB597" s="208"/>
      <c r="AC597" s="208"/>
      <c r="AD597" s="208"/>
      <c r="AE597" s="208"/>
      <c r="AF597" s="208"/>
      <c r="AG597" s="208"/>
      <c r="AH597" s="208"/>
      <c r="AI597" s="208"/>
      <c r="AJ597" s="208"/>
      <c r="AK597" s="208"/>
      <c r="AL597" s="208"/>
      <c r="AM597" s="208"/>
      <c r="AN597" s="208"/>
      <c r="AO597" s="208"/>
      <c r="AP597" s="208"/>
      <c r="AQ597" s="208"/>
      <c r="AR597" s="208"/>
      <c r="AS597" s="208"/>
      <c r="AT597" s="208"/>
      <c r="AU597" s="208"/>
      <c r="AV597" s="208"/>
      <c r="AW597" s="208"/>
    </row>
    <row r="598" spans="1:49" s="207" customFormat="1" x14ac:dyDescent="0.25">
      <c r="A598" s="47"/>
      <c r="B598" s="47"/>
      <c r="C598" s="47"/>
      <c r="D598" s="208"/>
      <c r="E598" s="220"/>
      <c r="F598" s="220"/>
      <c r="G598" s="220"/>
      <c r="H598" s="220"/>
      <c r="I598" s="220"/>
      <c r="J598" s="220"/>
      <c r="K598" s="220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  <c r="AA598" s="208"/>
      <c r="AB598" s="208"/>
      <c r="AC598" s="208"/>
      <c r="AD598" s="208"/>
      <c r="AE598" s="208"/>
      <c r="AF598" s="208"/>
      <c r="AG598" s="208"/>
      <c r="AH598" s="208"/>
      <c r="AI598" s="208"/>
      <c r="AJ598" s="208"/>
      <c r="AK598" s="208"/>
      <c r="AL598" s="208"/>
      <c r="AM598" s="208"/>
      <c r="AN598" s="208"/>
      <c r="AO598" s="208"/>
      <c r="AP598" s="208"/>
      <c r="AQ598" s="208"/>
      <c r="AR598" s="208"/>
      <c r="AS598" s="208"/>
      <c r="AT598" s="208"/>
      <c r="AU598" s="208"/>
      <c r="AV598" s="208"/>
      <c r="AW598" s="208"/>
    </row>
    <row r="599" spans="1:49" s="207" customFormat="1" x14ac:dyDescent="0.25">
      <c r="A599" s="47"/>
      <c r="B599" s="47"/>
      <c r="C599" s="47"/>
      <c r="D599" s="208"/>
      <c r="E599" s="220"/>
      <c r="F599" s="220"/>
      <c r="G599" s="220"/>
      <c r="H599" s="220"/>
      <c r="I599" s="220"/>
      <c r="J599" s="220"/>
      <c r="K599" s="220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  <c r="AA599" s="208"/>
      <c r="AB599" s="208"/>
      <c r="AC599" s="208"/>
      <c r="AD599" s="208"/>
      <c r="AE599" s="208"/>
      <c r="AF599" s="208"/>
      <c r="AG599" s="208"/>
      <c r="AH599" s="208"/>
      <c r="AI599" s="208"/>
      <c r="AJ599" s="208"/>
      <c r="AK599" s="208"/>
      <c r="AL599" s="208"/>
      <c r="AM599" s="208"/>
      <c r="AN599" s="208"/>
      <c r="AO599" s="208"/>
      <c r="AP599" s="208"/>
      <c r="AQ599" s="208"/>
      <c r="AR599" s="208"/>
      <c r="AS599" s="208"/>
      <c r="AT599" s="208"/>
      <c r="AU599" s="208"/>
      <c r="AV599" s="208"/>
      <c r="AW599" s="208"/>
    </row>
    <row r="600" spans="1:49" s="207" customFormat="1" x14ac:dyDescent="0.25">
      <c r="A600" s="47"/>
      <c r="B600" s="47"/>
      <c r="C600" s="47"/>
      <c r="D600" s="208"/>
      <c r="E600" s="220"/>
      <c r="F600" s="220"/>
      <c r="G600" s="220"/>
      <c r="H600" s="220"/>
      <c r="I600" s="220"/>
      <c r="J600" s="220"/>
      <c r="K600" s="220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  <c r="AA600" s="208"/>
      <c r="AB600" s="208"/>
      <c r="AC600" s="208"/>
      <c r="AD600" s="208"/>
      <c r="AE600" s="208"/>
      <c r="AF600" s="208"/>
      <c r="AG600" s="208"/>
      <c r="AH600" s="208"/>
      <c r="AI600" s="208"/>
      <c r="AJ600" s="208"/>
      <c r="AK600" s="208"/>
      <c r="AL600" s="208"/>
      <c r="AM600" s="208"/>
      <c r="AN600" s="208"/>
      <c r="AO600" s="208"/>
      <c r="AP600" s="208"/>
      <c r="AQ600" s="208"/>
      <c r="AR600" s="208"/>
      <c r="AS600" s="208"/>
      <c r="AT600" s="208"/>
      <c r="AU600" s="208"/>
      <c r="AV600" s="208"/>
      <c r="AW600" s="208"/>
    </row>
    <row r="601" spans="1:49" s="207" customFormat="1" x14ac:dyDescent="0.25">
      <c r="A601" s="47"/>
      <c r="B601" s="47"/>
      <c r="C601" s="47"/>
      <c r="D601" s="208"/>
      <c r="E601" s="220"/>
      <c r="F601" s="220"/>
      <c r="G601" s="220"/>
      <c r="H601" s="220"/>
      <c r="I601" s="220"/>
      <c r="J601" s="220"/>
      <c r="K601" s="220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  <c r="AA601" s="208"/>
      <c r="AB601" s="208"/>
      <c r="AC601" s="208"/>
      <c r="AD601" s="208"/>
      <c r="AE601" s="208"/>
      <c r="AF601" s="208"/>
      <c r="AG601" s="208"/>
      <c r="AH601" s="208"/>
      <c r="AI601" s="208"/>
      <c r="AJ601" s="208"/>
      <c r="AK601" s="208"/>
      <c r="AL601" s="208"/>
      <c r="AM601" s="208"/>
      <c r="AN601" s="208"/>
      <c r="AO601" s="208"/>
      <c r="AP601" s="208"/>
      <c r="AQ601" s="208"/>
      <c r="AR601" s="208"/>
      <c r="AS601" s="208"/>
      <c r="AT601" s="208"/>
      <c r="AU601" s="208"/>
      <c r="AV601" s="208"/>
      <c r="AW601" s="208"/>
    </row>
    <row r="602" spans="1:49" s="207" customFormat="1" x14ac:dyDescent="0.25">
      <c r="A602" s="47"/>
      <c r="B602" s="47"/>
      <c r="C602" s="47"/>
      <c r="D602" s="208"/>
      <c r="E602" s="220"/>
      <c r="F602" s="220"/>
      <c r="G602" s="220"/>
      <c r="H602" s="220"/>
      <c r="I602" s="220"/>
      <c r="J602" s="220"/>
      <c r="K602" s="220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  <c r="AA602" s="208"/>
      <c r="AB602" s="208"/>
      <c r="AC602" s="208"/>
      <c r="AD602" s="208"/>
      <c r="AE602" s="208"/>
      <c r="AF602" s="208"/>
      <c r="AG602" s="208"/>
      <c r="AH602" s="208"/>
      <c r="AI602" s="208"/>
      <c r="AJ602" s="208"/>
      <c r="AK602" s="208"/>
      <c r="AL602" s="208"/>
      <c r="AM602" s="208"/>
      <c r="AN602" s="208"/>
      <c r="AO602" s="208"/>
      <c r="AP602" s="208"/>
      <c r="AQ602" s="208"/>
      <c r="AR602" s="208"/>
      <c r="AS602" s="208"/>
      <c r="AT602" s="208"/>
      <c r="AU602" s="208"/>
      <c r="AV602" s="208"/>
      <c r="AW602" s="208"/>
    </row>
    <row r="603" spans="1:49" s="207" customFormat="1" x14ac:dyDescent="0.25">
      <c r="A603" s="47"/>
      <c r="B603" s="47"/>
      <c r="C603" s="47"/>
      <c r="D603" s="208"/>
      <c r="E603" s="220"/>
      <c r="F603" s="220"/>
      <c r="G603" s="220"/>
      <c r="H603" s="220"/>
      <c r="I603" s="220"/>
      <c r="J603" s="220"/>
      <c r="K603" s="220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  <c r="AA603" s="208"/>
      <c r="AB603" s="208"/>
      <c r="AC603" s="208"/>
      <c r="AD603" s="208"/>
      <c r="AE603" s="208"/>
      <c r="AF603" s="208"/>
      <c r="AG603" s="208"/>
      <c r="AH603" s="208"/>
      <c r="AI603" s="208"/>
      <c r="AJ603" s="208"/>
      <c r="AK603" s="208"/>
      <c r="AL603" s="208"/>
      <c r="AM603" s="208"/>
      <c r="AN603" s="208"/>
      <c r="AO603" s="208"/>
      <c r="AP603" s="208"/>
      <c r="AQ603" s="208"/>
      <c r="AR603" s="208"/>
      <c r="AS603" s="208"/>
      <c r="AT603" s="208"/>
      <c r="AU603" s="208"/>
      <c r="AV603" s="208"/>
      <c r="AW603" s="208"/>
    </row>
    <row r="604" spans="1:49" s="207" customFormat="1" x14ac:dyDescent="0.25">
      <c r="A604" s="47"/>
      <c r="B604" s="47"/>
      <c r="C604" s="47"/>
      <c r="D604" s="208"/>
      <c r="E604" s="220"/>
      <c r="F604" s="220"/>
      <c r="G604" s="220"/>
      <c r="H604" s="220"/>
      <c r="I604" s="220"/>
      <c r="J604" s="220"/>
      <c r="K604" s="220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  <c r="AA604" s="208"/>
      <c r="AB604" s="208"/>
      <c r="AC604" s="208"/>
      <c r="AD604" s="208"/>
      <c r="AE604" s="208"/>
      <c r="AF604" s="208"/>
      <c r="AG604" s="208"/>
      <c r="AH604" s="208"/>
      <c r="AI604" s="208"/>
      <c r="AJ604" s="208"/>
      <c r="AK604" s="208"/>
      <c r="AL604" s="208"/>
      <c r="AM604" s="208"/>
      <c r="AN604" s="208"/>
      <c r="AO604" s="208"/>
      <c r="AP604" s="208"/>
      <c r="AQ604" s="208"/>
      <c r="AR604" s="208"/>
      <c r="AS604" s="208"/>
      <c r="AT604" s="208"/>
      <c r="AU604" s="208"/>
      <c r="AV604" s="208"/>
      <c r="AW604" s="208"/>
    </row>
    <row r="605" spans="1:49" s="207" customFormat="1" x14ac:dyDescent="0.25">
      <c r="A605" s="47"/>
      <c r="B605" s="47"/>
      <c r="C605" s="47"/>
      <c r="D605" s="208"/>
      <c r="E605" s="220"/>
      <c r="F605" s="220"/>
      <c r="G605" s="220"/>
      <c r="H605" s="220"/>
      <c r="I605" s="220"/>
      <c r="J605" s="220"/>
      <c r="K605" s="220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  <c r="AA605" s="208"/>
      <c r="AB605" s="208"/>
      <c r="AC605" s="208"/>
      <c r="AD605" s="208"/>
      <c r="AE605" s="208"/>
      <c r="AF605" s="208"/>
      <c r="AG605" s="208"/>
      <c r="AH605" s="208"/>
      <c r="AI605" s="208"/>
      <c r="AJ605" s="208"/>
      <c r="AK605" s="208"/>
      <c r="AL605" s="208"/>
      <c r="AM605" s="208"/>
      <c r="AN605" s="208"/>
      <c r="AO605" s="208"/>
      <c r="AP605" s="208"/>
      <c r="AQ605" s="208"/>
      <c r="AR605" s="208"/>
      <c r="AS605" s="208"/>
      <c r="AT605" s="208"/>
      <c r="AU605" s="208"/>
      <c r="AV605" s="208"/>
      <c r="AW605" s="208"/>
    </row>
    <row r="606" spans="1:49" s="207" customFormat="1" x14ac:dyDescent="0.25">
      <c r="A606" s="47"/>
      <c r="B606" s="47"/>
      <c r="C606" s="47"/>
      <c r="D606" s="208"/>
      <c r="E606" s="220"/>
      <c r="F606" s="220"/>
      <c r="G606" s="220"/>
      <c r="H606" s="220"/>
      <c r="I606" s="220"/>
      <c r="J606" s="220"/>
      <c r="K606" s="220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  <c r="AA606" s="208"/>
      <c r="AB606" s="208"/>
      <c r="AC606" s="208"/>
      <c r="AD606" s="208"/>
      <c r="AE606" s="208"/>
      <c r="AF606" s="208"/>
      <c r="AG606" s="208"/>
      <c r="AH606" s="208"/>
      <c r="AI606" s="208"/>
      <c r="AJ606" s="208"/>
      <c r="AK606" s="208"/>
      <c r="AL606" s="208"/>
      <c r="AM606" s="208"/>
      <c r="AN606" s="208"/>
      <c r="AO606" s="208"/>
      <c r="AP606" s="208"/>
      <c r="AQ606" s="208"/>
      <c r="AR606" s="208"/>
      <c r="AS606" s="208"/>
      <c r="AT606" s="208"/>
      <c r="AU606" s="208"/>
      <c r="AV606" s="208"/>
      <c r="AW606" s="208"/>
    </row>
    <row r="607" spans="1:49" s="207" customFormat="1" x14ac:dyDescent="0.25">
      <c r="A607" s="47"/>
      <c r="B607" s="47"/>
      <c r="C607" s="47"/>
      <c r="D607" s="208"/>
      <c r="E607" s="220"/>
      <c r="F607" s="220"/>
      <c r="G607" s="220"/>
      <c r="H607" s="220"/>
      <c r="I607" s="220"/>
      <c r="J607" s="220"/>
      <c r="K607" s="220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  <c r="AA607" s="208"/>
      <c r="AB607" s="208"/>
      <c r="AC607" s="208"/>
      <c r="AD607" s="208"/>
      <c r="AE607" s="208"/>
      <c r="AF607" s="208"/>
      <c r="AG607" s="208"/>
      <c r="AH607" s="208"/>
      <c r="AI607" s="208"/>
      <c r="AJ607" s="208"/>
      <c r="AK607" s="208"/>
      <c r="AL607" s="208"/>
      <c r="AM607" s="208"/>
      <c r="AN607" s="208"/>
      <c r="AO607" s="208"/>
      <c r="AP607" s="208"/>
      <c r="AQ607" s="208"/>
      <c r="AR607" s="208"/>
      <c r="AS607" s="208"/>
      <c r="AT607" s="208"/>
      <c r="AU607" s="208"/>
      <c r="AV607" s="208"/>
      <c r="AW607" s="208"/>
    </row>
    <row r="608" spans="1:49" s="207" customFormat="1" x14ac:dyDescent="0.25">
      <c r="A608" s="47"/>
      <c r="B608" s="47"/>
      <c r="C608" s="47"/>
      <c r="D608" s="208"/>
      <c r="E608" s="220"/>
      <c r="F608" s="220"/>
      <c r="G608" s="220"/>
      <c r="H608" s="220"/>
      <c r="I608" s="220"/>
      <c r="J608" s="220"/>
      <c r="K608" s="220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  <c r="AA608" s="208"/>
      <c r="AB608" s="208"/>
      <c r="AC608" s="208"/>
      <c r="AD608" s="208"/>
      <c r="AE608" s="208"/>
      <c r="AF608" s="208"/>
      <c r="AG608" s="208"/>
      <c r="AH608" s="208"/>
      <c r="AI608" s="208"/>
      <c r="AJ608" s="208"/>
      <c r="AK608" s="208"/>
      <c r="AL608" s="208"/>
      <c r="AM608" s="208"/>
      <c r="AN608" s="208"/>
      <c r="AO608" s="208"/>
      <c r="AP608" s="208"/>
      <c r="AQ608" s="208"/>
      <c r="AR608" s="208"/>
      <c r="AS608" s="208"/>
      <c r="AT608" s="208"/>
      <c r="AU608" s="208"/>
      <c r="AV608" s="208"/>
      <c r="AW608" s="208"/>
    </row>
    <row r="609" spans="1:49" s="207" customFormat="1" x14ac:dyDescent="0.25">
      <c r="A609" s="47"/>
      <c r="B609" s="47"/>
      <c r="C609" s="47"/>
      <c r="D609" s="208"/>
      <c r="E609" s="220"/>
      <c r="F609" s="220"/>
      <c r="G609" s="220"/>
      <c r="H609" s="220"/>
      <c r="I609" s="220"/>
      <c r="J609" s="220"/>
      <c r="K609" s="220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  <c r="AA609" s="208"/>
      <c r="AB609" s="208"/>
      <c r="AC609" s="208"/>
      <c r="AD609" s="208"/>
      <c r="AE609" s="208"/>
      <c r="AF609" s="208"/>
      <c r="AG609" s="208"/>
      <c r="AH609" s="208"/>
      <c r="AI609" s="208"/>
      <c r="AJ609" s="208"/>
      <c r="AK609" s="208"/>
      <c r="AL609" s="208"/>
      <c r="AM609" s="208"/>
      <c r="AN609" s="208"/>
      <c r="AO609" s="208"/>
      <c r="AP609" s="208"/>
      <c r="AQ609" s="208"/>
      <c r="AR609" s="208"/>
      <c r="AS609" s="208"/>
      <c r="AT609" s="208"/>
      <c r="AU609" s="208"/>
      <c r="AV609" s="208"/>
      <c r="AW609" s="208"/>
    </row>
    <row r="610" spans="1:49" s="207" customFormat="1" x14ac:dyDescent="0.25">
      <c r="A610" s="47"/>
      <c r="B610" s="47"/>
      <c r="C610" s="47"/>
      <c r="D610" s="208"/>
      <c r="E610" s="220"/>
      <c r="F610" s="220"/>
      <c r="G610" s="220"/>
      <c r="H610" s="220"/>
      <c r="I610" s="220"/>
      <c r="J610" s="220"/>
      <c r="K610" s="220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  <c r="AA610" s="208"/>
      <c r="AB610" s="208"/>
      <c r="AC610" s="208"/>
      <c r="AD610" s="208"/>
      <c r="AE610" s="208"/>
      <c r="AF610" s="208"/>
      <c r="AG610" s="208"/>
      <c r="AH610" s="208"/>
      <c r="AI610" s="208"/>
      <c r="AJ610" s="208"/>
      <c r="AK610" s="208"/>
      <c r="AL610" s="208"/>
      <c r="AM610" s="208"/>
      <c r="AN610" s="208"/>
      <c r="AO610" s="208"/>
      <c r="AP610" s="208"/>
      <c r="AQ610" s="208"/>
      <c r="AR610" s="208"/>
      <c r="AS610" s="208"/>
      <c r="AT610" s="208"/>
      <c r="AU610" s="208"/>
      <c r="AV610" s="208"/>
      <c r="AW610" s="208"/>
    </row>
    <row r="611" spans="1:49" s="207" customFormat="1" x14ac:dyDescent="0.25">
      <c r="A611" s="47"/>
      <c r="B611" s="47"/>
      <c r="C611" s="47"/>
      <c r="D611" s="208"/>
      <c r="E611" s="220"/>
      <c r="F611" s="220"/>
      <c r="G611" s="220"/>
      <c r="H611" s="220"/>
      <c r="I611" s="220"/>
      <c r="J611" s="220"/>
      <c r="K611" s="220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  <c r="AA611" s="208"/>
      <c r="AB611" s="208"/>
      <c r="AC611" s="208"/>
      <c r="AD611" s="208"/>
      <c r="AE611" s="208"/>
      <c r="AF611" s="208"/>
      <c r="AG611" s="208"/>
      <c r="AH611" s="208"/>
      <c r="AI611" s="208"/>
      <c r="AJ611" s="208"/>
      <c r="AK611" s="208"/>
      <c r="AL611" s="208"/>
      <c r="AM611" s="208"/>
      <c r="AN611" s="208"/>
      <c r="AO611" s="208"/>
      <c r="AP611" s="208"/>
      <c r="AQ611" s="208"/>
      <c r="AR611" s="208"/>
      <c r="AS611" s="208"/>
      <c r="AT611" s="208"/>
      <c r="AU611" s="208"/>
      <c r="AV611" s="208"/>
      <c r="AW611" s="208"/>
    </row>
    <row r="612" spans="1:49" s="207" customFormat="1" x14ac:dyDescent="0.25">
      <c r="A612" s="47"/>
      <c r="B612" s="47"/>
      <c r="C612" s="47"/>
      <c r="D612" s="208"/>
      <c r="E612" s="220"/>
      <c r="F612" s="220"/>
      <c r="G612" s="220"/>
      <c r="H612" s="220"/>
      <c r="I612" s="220"/>
      <c r="J612" s="220"/>
      <c r="K612" s="220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  <c r="AA612" s="208"/>
      <c r="AB612" s="208"/>
      <c r="AC612" s="208"/>
      <c r="AD612" s="208"/>
      <c r="AE612" s="208"/>
      <c r="AF612" s="208"/>
      <c r="AG612" s="208"/>
      <c r="AH612" s="208"/>
      <c r="AI612" s="208"/>
      <c r="AJ612" s="208"/>
      <c r="AK612" s="208"/>
      <c r="AL612" s="208"/>
      <c r="AM612" s="208"/>
      <c r="AN612" s="208"/>
      <c r="AO612" s="208"/>
      <c r="AP612" s="208"/>
      <c r="AQ612" s="208"/>
      <c r="AR612" s="208"/>
      <c r="AS612" s="208"/>
      <c r="AT612" s="208"/>
      <c r="AU612" s="208"/>
      <c r="AV612" s="208"/>
      <c r="AW612" s="208"/>
    </row>
    <row r="613" spans="1:49" s="207" customFormat="1" x14ac:dyDescent="0.25">
      <c r="A613" s="47"/>
      <c r="B613" s="47"/>
      <c r="C613" s="47"/>
      <c r="D613" s="208"/>
      <c r="E613" s="220"/>
      <c r="F613" s="220"/>
      <c r="G613" s="220"/>
      <c r="H613" s="220"/>
      <c r="I613" s="220"/>
      <c r="J613" s="220"/>
      <c r="K613" s="220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  <c r="AA613" s="208"/>
      <c r="AB613" s="208"/>
      <c r="AC613" s="208"/>
      <c r="AD613" s="208"/>
      <c r="AE613" s="208"/>
      <c r="AF613" s="208"/>
      <c r="AG613" s="208"/>
      <c r="AH613" s="208"/>
      <c r="AI613" s="208"/>
      <c r="AJ613" s="208"/>
      <c r="AK613" s="208"/>
      <c r="AL613" s="208"/>
      <c r="AM613" s="208"/>
      <c r="AN613" s="208"/>
      <c r="AO613" s="208"/>
      <c r="AP613" s="208"/>
      <c r="AQ613" s="208"/>
      <c r="AR613" s="208"/>
      <c r="AS613" s="208"/>
      <c r="AT613" s="208"/>
      <c r="AU613" s="208"/>
      <c r="AV613" s="208"/>
      <c r="AW613" s="208"/>
    </row>
    <row r="614" spans="1:49" s="207" customFormat="1" x14ac:dyDescent="0.25">
      <c r="A614" s="47"/>
      <c r="B614" s="47"/>
      <c r="C614" s="47"/>
      <c r="D614" s="208"/>
      <c r="E614" s="220"/>
      <c r="F614" s="220"/>
      <c r="G614" s="220"/>
      <c r="H614" s="220"/>
      <c r="I614" s="220"/>
      <c r="J614" s="220"/>
      <c r="K614" s="220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  <c r="AA614" s="208"/>
      <c r="AB614" s="208"/>
      <c r="AC614" s="208"/>
      <c r="AD614" s="208"/>
      <c r="AE614" s="208"/>
      <c r="AF614" s="208"/>
      <c r="AG614" s="208"/>
      <c r="AH614" s="208"/>
      <c r="AI614" s="208"/>
      <c r="AJ614" s="208"/>
      <c r="AK614" s="208"/>
      <c r="AL614" s="208"/>
      <c r="AM614" s="208"/>
      <c r="AN614" s="208"/>
      <c r="AO614" s="208"/>
      <c r="AP614" s="208"/>
      <c r="AQ614" s="208"/>
      <c r="AR614" s="208"/>
      <c r="AS614" s="208"/>
      <c r="AT614" s="208"/>
      <c r="AU614" s="208"/>
      <c r="AV614" s="208"/>
      <c r="AW614" s="208"/>
    </row>
    <row r="615" spans="1:49" s="207" customFormat="1" x14ac:dyDescent="0.25">
      <c r="A615" s="47"/>
      <c r="B615" s="47"/>
      <c r="C615" s="47"/>
      <c r="D615" s="208"/>
      <c r="E615" s="220"/>
      <c r="F615" s="220"/>
      <c r="G615" s="220"/>
      <c r="H615" s="220"/>
      <c r="I615" s="220"/>
      <c r="J615" s="220"/>
      <c r="K615" s="220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  <c r="AA615" s="208"/>
      <c r="AB615" s="208"/>
      <c r="AC615" s="208"/>
      <c r="AD615" s="208"/>
      <c r="AE615" s="208"/>
      <c r="AF615" s="208"/>
      <c r="AG615" s="208"/>
      <c r="AH615" s="208"/>
      <c r="AI615" s="208"/>
      <c r="AJ615" s="208"/>
      <c r="AK615" s="208"/>
      <c r="AL615" s="208"/>
      <c r="AM615" s="208"/>
      <c r="AN615" s="208"/>
      <c r="AO615" s="208"/>
      <c r="AP615" s="208"/>
      <c r="AQ615" s="208"/>
      <c r="AR615" s="208"/>
      <c r="AS615" s="208"/>
      <c r="AT615" s="208"/>
      <c r="AU615" s="208"/>
      <c r="AV615" s="208"/>
      <c r="AW615" s="208"/>
    </row>
    <row r="616" spans="1:49" s="207" customFormat="1" x14ac:dyDescent="0.25">
      <c r="A616" s="47"/>
      <c r="B616" s="47"/>
      <c r="C616" s="47"/>
      <c r="D616" s="208"/>
      <c r="E616" s="220"/>
      <c r="F616" s="220"/>
      <c r="G616" s="220"/>
      <c r="H616" s="220"/>
      <c r="I616" s="220"/>
      <c r="J616" s="220"/>
      <c r="K616" s="220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  <c r="AA616" s="208"/>
      <c r="AB616" s="208"/>
      <c r="AC616" s="208"/>
      <c r="AD616" s="208"/>
      <c r="AE616" s="208"/>
      <c r="AF616" s="208"/>
      <c r="AG616" s="208"/>
      <c r="AH616" s="208"/>
      <c r="AI616" s="208"/>
      <c r="AJ616" s="208"/>
      <c r="AK616" s="208"/>
      <c r="AL616" s="208"/>
      <c r="AM616" s="208"/>
      <c r="AN616" s="208"/>
      <c r="AO616" s="208"/>
      <c r="AP616" s="208"/>
      <c r="AQ616" s="208"/>
      <c r="AR616" s="208"/>
      <c r="AS616" s="208"/>
      <c r="AT616" s="208"/>
      <c r="AU616" s="208"/>
      <c r="AV616" s="208"/>
      <c r="AW616" s="208"/>
    </row>
    <row r="617" spans="1:49" s="207" customFormat="1" x14ac:dyDescent="0.25">
      <c r="A617" s="47"/>
      <c r="B617" s="47"/>
      <c r="C617" s="47"/>
      <c r="D617" s="208"/>
      <c r="E617" s="220"/>
      <c r="F617" s="220"/>
      <c r="G617" s="220"/>
      <c r="H617" s="220"/>
      <c r="I617" s="220"/>
      <c r="J617" s="220"/>
      <c r="K617" s="220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  <c r="AA617" s="208"/>
      <c r="AB617" s="208"/>
      <c r="AC617" s="208"/>
      <c r="AD617" s="208"/>
      <c r="AE617" s="208"/>
      <c r="AF617" s="208"/>
      <c r="AG617" s="208"/>
      <c r="AH617" s="208"/>
      <c r="AI617" s="208"/>
      <c r="AJ617" s="208"/>
      <c r="AK617" s="208"/>
      <c r="AL617" s="208"/>
      <c r="AM617" s="208"/>
      <c r="AN617" s="208"/>
      <c r="AO617" s="208"/>
      <c r="AP617" s="208"/>
      <c r="AQ617" s="208"/>
      <c r="AR617" s="208"/>
      <c r="AS617" s="208"/>
      <c r="AT617" s="208"/>
      <c r="AU617" s="208"/>
      <c r="AV617" s="208"/>
      <c r="AW617" s="208"/>
    </row>
    <row r="618" spans="1:49" s="207" customFormat="1" x14ac:dyDescent="0.25">
      <c r="A618" s="47"/>
      <c r="B618" s="47"/>
      <c r="C618" s="47"/>
      <c r="D618" s="208"/>
      <c r="E618" s="220"/>
      <c r="F618" s="220"/>
      <c r="G618" s="220"/>
      <c r="H618" s="220"/>
      <c r="I618" s="220"/>
      <c r="J618" s="220"/>
      <c r="K618" s="220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  <c r="AA618" s="208"/>
      <c r="AB618" s="208"/>
      <c r="AC618" s="208"/>
      <c r="AD618" s="208"/>
      <c r="AE618" s="208"/>
      <c r="AF618" s="208"/>
      <c r="AG618" s="208"/>
      <c r="AH618" s="208"/>
      <c r="AI618" s="208"/>
      <c r="AJ618" s="208"/>
      <c r="AK618" s="208"/>
      <c r="AL618" s="208"/>
      <c r="AM618" s="208"/>
      <c r="AN618" s="208"/>
      <c r="AO618" s="208"/>
      <c r="AP618" s="208"/>
      <c r="AQ618" s="208"/>
      <c r="AR618" s="208"/>
      <c r="AS618" s="208"/>
      <c r="AT618" s="208"/>
      <c r="AU618" s="208"/>
      <c r="AV618" s="208"/>
      <c r="AW618" s="208"/>
    </row>
    <row r="619" spans="1:49" s="207" customFormat="1" x14ac:dyDescent="0.25">
      <c r="A619" s="47"/>
      <c r="B619" s="47"/>
      <c r="C619" s="47"/>
      <c r="D619" s="208"/>
      <c r="E619" s="220"/>
      <c r="F619" s="220"/>
      <c r="G619" s="220"/>
      <c r="H619" s="220"/>
      <c r="I619" s="220"/>
      <c r="J619" s="220"/>
      <c r="K619" s="220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  <c r="AA619" s="208"/>
      <c r="AB619" s="208"/>
      <c r="AC619" s="208"/>
      <c r="AD619" s="208"/>
      <c r="AE619" s="208"/>
      <c r="AF619" s="208"/>
      <c r="AG619" s="208"/>
      <c r="AH619" s="208"/>
      <c r="AI619" s="208"/>
      <c r="AJ619" s="208"/>
      <c r="AK619" s="208"/>
      <c r="AL619" s="208"/>
      <c r="AM619" s="208"/>
      <c r="AN619" s="208"/>
      <c r="AO619" s="208"/>
      <c r="AP619" s="208"/>
      <c r="AQ619" s="208"/>
      <c r="AR619" s="208"/>
      <c r="AS619" s="208"/>
      <c r="AT619" s="208"/>
      <c r="AU619" s="208"/>
      <c r="AV619" s="208"/>
      <c r="AW619" s="208"/>
    </row>
    <row r="620" spans="1:49" s="207" customFormat="1" x14ac:dyDescent="0.25">
      <c r="A620" s="47"/>
      <c r="B620" s="47"/>
      <c r="C620" s="47"/>
      <c r="D620" s="208"/>
      <c r="E620" s="220"/>
      <c r="F620" s="220"/>
      <c r="G620" s="220"/>
      <c r="H620" s="220"/>
      <c r="I620" s="220"/>
      <c r="J620" s="220"/>
      <c r="K620" s="220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  <c r="AA620" s="208"/>
      <c r="AB620" s="208"/>
      <c r="AC620" s="208"/>
      <c r="AD620" s="208"/>
      <c r="AE620" s="208"/>
      <c r="AF620" s="208"/>
      <c r="AG620" s="208"/>
      <c r="AH620" s="208"/>
      <c r="AI620" s="208"/>
      <c r="AJ620" s="208"/>
      <c r="AK620" s="208"/>
      <c r="AL620" s="208"/>
      <c r="AM620" s="208"/>
      <c r="AN620" s="208"/>
      <c r="AO620" s="208"/>
      <c r="AP620" s="208"/>
      <c r="AQ620" s="208"/>
      <c r="AR620" s="208"/>
      <c r="AS620" s="208"/>
      <c r="AT620" s="208"/>
      <c r="AU620" s="208"/>
      <c r="AV620" s="208"/>
      <c r="AW620" s="208"/>
    </row>
    <row r="621" spans="1:49" s="207" customFormat="1" x14ac:dyDescent="0.25">
      <c r="A621" s="47"/>
      <c r="B621" s="47"/>
      <c r="C621" s="47"/>
      <c r="D621" s="208"/>
      <c r="E621" s="220"/>
      <c r="F621" s="220"/>
      <c r="G621" s="220"/>
      <c r="H621" s="220"/>
      <c r="I621" s="220"/>
      <c r="J621" s="220"/>
      <c r="K621" s="220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  <c r="AA621" s="208"/>
      <c r="AB621" s="208"/>
      <c r="AC621" s="208"/>
      <c r="AD621" s="208"/>
      <c r="AE621" s="208"/>
      <c r="AF621" s="208"/>
      <c r="AG621" s="208"/>
      <c r="AH621" s="208"/>
      <c r="AI621" s="208"/>
      <c r="AJ621" s="208"/>
      <c r="AK621" s="208"/>
      <c r="AL621" s="208"/>
      <c r="AM621" s="208"/>
      <c r="AN621" s="208"/>
      <c r="AO621" s="208"/>
      <c r="AP621" s="208"/>
      <c r="AQ621" s="208"/>
      <c r="AR621" s="208"/>
      <c r="AS621" s="208"/>
      <c r="AT621" s="208"/>
      <c r="AU621" s="208"/>
      <c r="AV621" s="208"/>
      <c r="AW621" s="208"/>
    </row>
    <row r="622" spans="1:49" s="207" customFormat="1" x14ac:dyDescent="0.25">
      <c r="A622" s="47"/>
      <c r="B622" s="47"/>
      <c r="C622" s="47"/>
      <c r="D622" s="208"/>
      <c r="E622" s="220"/>
      <c r="F622" s="220"/>
      <c r="G622" s="220"/>
      <c r="H622" s="220"/>
      <c r="I622" s="220"/>
      <c r="J622" s="220"/>
      <c r="K622" s="220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  <c r="AA622" s="208"/>
      <c r="AB622" s="208"/>
      <c r="AC622" s="208"/>
      <c r="AD622" s="208"/>
      <c r="AE622" s="208"/>
      <c r="AF622" s="208"/>
      <c r="AG622" s="208"/>
      <c r="AH622" s="208"/>
      <c r="AI622" s="208"/>
      <c r="AJ622" s="208"/>
      <c r="AK622" s="208"/>
      <c r="AL622" s="208"/>
      <c r="AM622" s="208"/>
      <c r="AN622" s="208"/>
      <c r="AO622" s="208"/>
      <c r="AP622" s="208"/>
      <c r="AQ622" s="208"/>
      <c r="AR622" s="208"/>
      <c r="AS622" s="208"/>
      <c r="AT622" s="208"/>
      <c r="AU622" s="208"/>
      <c r="AV622" s="208"/>
      <c r="AW622" s="208"/>
    </row>
    <row r="623" spans="1:49" s="207" customFormat="1" x14ac:dyDescent="0.25">
      <c r="A623" s="47"/>
      <c r="B623" s="47"/>
      <c r="C623" s="47"/>
      <c r="D623" s="208"/>
      <c r="E623" s="220"/>
      <c r="F623" s="220"/>
      <c r="G623" s="220"/>
      <c r="H623" s="220"/>
      <c r="I623" s="220"/>
      <c r="J623" s="220"/>
      <c r="K623" s="220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  <c r="AA623" s="208"/>
      <c r="AB623" s="208"/>
      <c r="AC623" s="208"/>
      <c r="AD623" s="208"/>
      <c r="AE623" s="208"/>
      <c r="AF623" s="208"/>
      <c r="AG623" s="208"/>
      <c r="AH623" s="208"/>
      <c r="AI623" s="208"/>
      <c r="AJ623" s="208"/>
      <c r="AK623" s="208"/>
      <c r="AL623" s="208"/>
      <c r="AM623" s="208"/>
      <c r="AN623" s="208"/>
      <c r="AO623" s="208"/>
      <c r="AP623" s="208"/>
      <c r="AQ623" s="208"/>
      <c r="AR623" s="208"/>
      <c r="AS623" s="208"/>
      <c r="AT623" s="208"/>
      <c r="AU623" s="208"/>
      <c r="AV623" s="208"/>
      <c r="AW623" s="208"/>
    </row>
    <row r="624" spans="1:49" s="207" customFormat="1" x14ac:dyDescent="0.25">
      <c r="A624" s="47"/>
      <c r="B624" s="47"/>
      <c r="C624" s="47"/>
      <c r="D624" s="208"/>
      <c r="E624" s="220"/>
      <c r="F624" s="220"/>
      <c r="G624" s="220"/>
      <c r="H624" s="220"/>
      <c r="I624" s="220"/>
      <c r="J624" s="220"/>
      <c r="K624" s="220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  <c r="AA624" s="208"/>
      <c r="AB624" s="208"/>
      <c r="AC624" s="208"/>
      <c r="AD624" s="208"/>
      <c r="AE624" s="208"/>
      <c r="AF624" s="208"/>
      <c r="AG624" s="208"/>
      <c r="AH624" s="208"/>
      <c r="AI624" s="208"/>
      <c r="AJ624" s="208"/>
      <c r="AK624" s="208"/>
      <c r="AL624" s="208"/>
      <c r="AM624" s="208"/>
      <c r="AN624" s="208"/>
      <c r="AO624" s="208"/>
      <c r="AP624" s="208"/>
      <c r="AQ624" s="208"/>
      <c r="AR624" s="208"/>
      <c r="AS624" s="208"/>
      <c r="AT624" s="208"/>
      <c r="AU624" s="208"/>
      <c r="AV624" s="208"/>
      <c r="AW624" s="208"/>
    </row>
    <row r="625" spans="1:49" s="207" customFormat="1" x14ac:dyDescent="0.25">
      <c r="A625" s="47"/>
      <c r="B625" s="47"/>
      <c r="C625" s="47"/>
      <c r="D625" s="208"/>
      <c r="E625" s="220"/>
      <c r="F625" s="220"/>
      <c r="G625" s="220"/>
      <c r="H625" s="220"/>
      <c r="I625" s="220"/>
      <c r="J625" s="220"/>
      <c r="K625" s="220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  <c r="AA625" s="208"/>
      <c r="AB625" s="208"/>
      <c r="AC625" s="208"/>
      <c r="AD625" s="208"/>
      <c r="AE625" s="208"/>
      <c r="AF625" s="208"/>
      <c r="AG625" s="208"/>
      <c r="AH625" s="208"/>
      <c r="AI625" s="208"/>
      <c r="AJ625" s="208"/>
      <c r="AK625" s="208"/>
      <c r="AL625" s="208"/>
      <c r="AM625" s="208"/>
      <c r="AN625" s="208"/>
      <c r="AO625" s="208"/>
      <c r="AP625" s="208"/>
      <c r="AQ625" s="208"/>
      <c r="AR625" s="208"/>
      <c r="AS625" s="208"/>
      <c r="AT625" s="208"/>
      <c r="AU625" s="208"/>
      <c r="AV625" s="208"/>
      <c r="AW625" s="208"/>
    </row>
    <row r="626" spans="1:49" s="207" customFormat="1" x14ac:dyDescent="0.25">
      <c r="A626" s="47"/>
      <c r="B626" s="47"/>
      <c r="C626" s="47"/>
      <c r="D626" s="208"/>
      <c r="E626" s="220"/>
      <c r="F626" s="220"/>
      <c r="G626" s="220"/>
      <c r="H626" s="220"/>
      <c r="I626" s="220"/>
      <c r="J626" s="220"/>
      <c r="K626" s="220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  <c r="AA626" s="208"/>
      <c r="AB626" s="208"/>
      <c r="AC626" s="208"/>
      <c r="AD626" s="208"/>
      <c r="AE626" s="208"/>
      <c r="AF626" s="208"/>
      <c r="AG626" s="208"/>
      <c r="AH626" s="208"/>
      <c r="AI626" s="208"/>
      <c r="AJ626" s="208"/>
      <c r="AK626" s="208"/>
      <c r="AL626" s="208"/>
      <c r="AM626" s="208"/>
      <c r="AN626" s="208"/>
      <c r="AO626" s="208"/>
      <c r="AP626" s="208"/>
      <c r="AQ626" s="208"/>
      <c r="AR626" s="208"/>
      <c r="AS626" s="208"/>
      <c r="AT626" s="208"/>
      <c r="AU626" s="208"/>
      <c r="AV626" s="208"/>
      <c r="AW626" s="208"/>
    </row>
    <row r="627" spans="1:49" s="207" customFormat="1" x14ac:dyDescent="0.25">
      <c r="A627" s="47"/>
      <c r="B627" s="47"/>
      <c r="C627" s="47"/>
      <c r="D627" s="208"/>
      <c r="E627" s="220"/>
      <c r="F627" s="220"/>
      <c r="G627" s="220"/>
      <c r="H627" s="220"/>
      <c r="I627" s="220"/>
      <c r="J627" s="220"/>
      <c r="K627" s="220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  <c r="AA627" s="208"/>
      <c r="AB627" s="208"/>
      <c r="AC627" s="208"/>
      <c r="AD627" s="208"/>
      <c r="AE627" s="208"/>
      <c r="AF627" s="208"/>
      <c r="AG627" s="208"/>
      <c r="AH627" s="208"/>
      <c r="AI627" s="208"/>
      <c r="AJ627" s="208"/>
      <c r="AK627" s="208"/>
      <c r="AL627" s="208"/>
      <c r="AM627" s="208"/>
      <c r="AN627" s="208"/>
      <c r="AO627" s="208"/>
      <c r="AP627" s="208"/>
      <c r="AQ627" s="208"/>
      <c r="AR627" s="208"/>
      <c r="AS627" s="208"/>
      <c r="AT627" s="208"/>
      <c r="AU627" s="208"/>
      <c r="AV627" s="208"/>
      <c r="AW627" s="208"/>
    </row>
    <row r="628" spans="1:49" s="207" customFormat="1" x14ac:dyDescent="0.25">
      <c r="A628" s="47"/>
      <c r="B628" s="47"/>
      <c r="C628" s="47"/>
      <c r="D628" s="208"/>
      <c r="E628" s="220"/>
      <c r="F628" s="220"/>
      <c r="G628" s="220"/>
      <c r="H628" s="220"/>
      <c r="I628" s="220"/>
      <c r="J628" s="220"/>
      <c r="K628" s="220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  <c r="AA628" s="208"/>
      <c r="AB628" s="208"/>
      <c r="AC628" s="208"/>
      <c r="AD628" s="208"/>
      <c r="AE628" s="208"/>
      <c r="AF628" s="208"/>
      <c r="AG628" s="208"/>
      <c r="AH628" s="208"/>
      <c r="AI628" s="208"/>
      <c r="AJ628" s="208"/>
      <c r="AK628" s="208"/>
      <c r="AL628" s="208"/>
      <c r="AM628" s="208"/>
      <c r="AN628" s="208"/>
      <c r="AO628" s="208"/>
      <c r="AP628" s="208"/>
      <c r="AQ628" s="208"/>
      <c r="AR628" s="208"/>
      <c r="AS628" s="208"/>
      <c r="AT628" s="208"/>
      <c r="AU628" s="208"/>
      <c r="AV628" s="208"/>
      <c r="AW628" s="208"/>
    </row>
    <row r="629" spans="1:49" s="207" customFormat="1" x14ac:dyDescent="0.25">
      <c r="A629" s="47"/>
      <c r="B629" s="47"/>
      <c r="C629" s="47"/>
      <c r="D629" s="208"/>
      <c r="E629" s="220"/>
      <c r="F629" s="220"/>
      <c r="G629" s="220"/>
      <c r="H629" s="220"/>
      <c r="I629" s="220"/>
      <c r="J629" s="220"/>
      <c r="K629" s="220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  <c r="AA629" s="208"/>
      <c r="AB629" s="208"/>
      <c r="AC629" s="208"/>
      <c r="AD629" s="208"/>
      <c r="AE629" s="208"/>
      <c r="AF629" s="208"/>
      <c r="AG629" s="208"/>
      <c r="AH629" s="208"/>
      <c r="AI629" s="208"/>
      <c r="AJ629" s="208"/>
      <c r="AK629" s="208"/>
      <c r="AL629" s="208"/>
      <c r="AM629" s="208"/>
      <c r="AN629" s="208"/>
      <c r="AO629" s="208"/>
      <c r="AP629" s="208"/>
      <c r="AQ629" s="208"/>
      <c r="AR629" s="208"/>
      <c r="AS629" s="208"/>
      <c r="AT629" s="208"/>
      <c r="AU629" s="208"/>
      <c r="AV629" s="208"/>
      <c r="AW629" s="208"/>
    </row>
    <row r="630" spans="1:49" s="207" customFormat="1" x14ac:dyDescent="0.25">
      <c r="A630" s="47"/>
      <c r="B630" s="47"/>
      <c r="C630" s="47"/>
      <c r="D630" s="208"/>
      <c r="E630" s="220"/>
      <c r="F630" s="220"/>
      <c r="G630" s="220"/>
      <c r="H630" s="220"/>
      <c r="I630" s="220"/>
      <c r="J630" s="220"/>
      <c r="K630" s="220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  <c r="AA630" s="208"/>
      <c r="AB630" s="208"/>
      <c r="AC630" s="208"/>
      <c r="AD630" s="208"/>
      <c r="AE630" s="208"/>
      <c r="AF630" s="208"/>
      <c r="AG630" s="208"/>
      <c r="AH630" s="208"/>
      <c r="AI630" s="208"/>
      <c r="AJ630" s="208"/>
      <c r="AK630" s="208"/>
      <c r="AL630" s="208"/>
      <c r="AM630" s="208"/>
      <c r="AN630" s="208"/>
      <c r="AO630" s="208"/>
      <c r="AP630" s="208"/>
      <c r="AQ630" s="208"/>
      <c r="AR630" s="208"/>
      <c r="AS630" s="208"/>
      <c r="AT630" s="208"/>
      <c r="AU630" s="208"/>
      <c r="AV630" s="208"/>
      <c r="AW630" s="208"/>
    </row>
    <row r="631" spans="1:49" s="207" customFormat="1" x14ac:dyDescent="0.25">
      <c r="A631" s="47"/>
      <c r="B631" s="47"/>
      <c r="C631" s="47"/>
      <c r="D631" s="208"/>
      <c r="E631" s="220"/>
      <c r="F631" s="220"/>
      <c r="G631" s="220"/>
      <c r="H631" s="220"/>
      <c r="I631" s="220"/>
      <c r="J631" s="220"/>
      <c r="K631" s="220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  <c r="AA631" s="208"/>
      <c r="AB631" s="208"/>
      <c r="AC631" s="208"/>
      <c r="AD631" s="208"/>
      <c r="AE631" s="208"/>
      <c r="AF631" s="208"/>
      <c r="AG631" s="208"/>
      <c r="AH631" s="208"/>
      <c r="AI631" s="208"/>
      <c r="AJ631" s="208"/>
      <c r="AK631" s="208"/>
      <c r="AL631" s="208"/>
      <c r="AM631" s="208"/>
      <c r="AN631" s="208"/>
      <c r="AO631" s="208"/>
      <c r="AP631" s="208"/>
      <c r="AQ631" s="208"/>
      <c r="AR631" s="208"/>
      <c r="AS631" s="208"/>
      <c r="AT631" s="208"/>
      <c r="AU631" s="208"/>
      <c r="AV631" s="208"/>
      <c r="AW631" s="208"/>
    </row>
    <row r="632" spans="1:49" s="207" customFormat="1" x14ac:dyDescent="0.25">
      <c r="A632" s="47"/>
      <c r="B632" s="47"/>
      <c r="C632" s="47"/>
      <c r="D632" s="208"/>
      <c r="E632" s="220"/>
      <c r="F632" s="220"/>
      <c r="G632" s="220"/>
      <c r="H632" s="220"/>
      <c r="I632" s="220"/>
      <c r="J632" s="220"/>
      <c r="K632" s="220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  <c r="AA632" s="208"/>
      <c r="AB632" s="208"/>
      <c r="AC632" s="208"/>
      <c r="AD632" s="208"/>
      <c r="AE632" s="208"/>
      <c r="AF632" s="208"/>
      <c r="AG632" s="208"/>
      <c r="AH632" s="208"/>
      <c r="AI632" s="208"/>
      <c r="AJ632" s="208"/>
      <c r="AK632" s="208"/>
      <c r="AL632" s="208"/>
      <c r="AM632" s="208"/>
      <c r="AN632" s="208"/>
      <c r="AO632" s="208"/>
      <c r="AP632" s="208"/>
      <c r="AQ632" s="208"/>
      <c r="AR632" s="208"/>
      <c r="AS632" s="208"/>
      <c r="AT632" s="208"/>
      <c r="AU632" s="208"/>
      <c r="AV632" s="208"/>
      <c r="AW632" s="208"/>
    </row>
    <row r="633" spans="1:49" s="207" customFormat="1" x14ac:dyDescent="0.25">
      <c r="A633" s="47"/>
      <c r="B633" s="47"/>
      <c r="C633" s="47"/>
      <c r="D633" s="208"/>
      <c r="E633" s="220"/>
      <c r="F633" s="220"/>
      <c r="G633" s="220"/>
      <c r="H633" s="220"/>
      <c r="I633" s="220"/>
      <c r="J633" s="220"/>
      <c r="K633" s="220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  <c r="AA633" s="208"/>
      <c r="AB633" s="208"/>
      <c r="AC633" s="208"/>
      <c r="AD633" s="208"/>
      <c r="AE633" s="208"/>
      <c r="AF633" s="208"/>
      <c r="AG633" s="208"/>
      <c r="AH633" s="208"/>
      <c r="AI633" s="208"/>
      <c r="AJ633" s="208"/>
      <c r="AK633" s="208"/>
      <c r="AL633" s="208"/>
      <c r="AM633" s="208"/>
      <c r="AN633" s="208"/>
      <c r="AO633" s="208"/>
      <c r="AP633" s="208"/>
      <c r="AQ633" s="208"/>
      <c r="AR633" s="208"/>
      <c r="AS633" s="208"/>
      <c r="AT633" s="208"/>
      <c r="AU633" s="208"/>
      <c r="AV633" s="208"/>
      <c r="AW633" s="208"/>
    </row>
    <row r="634" spans="1:49" s="207" customFormat="1" x14ac:dyDescent="0.25">
      <c r="A634" s="47"/>
      <c r="B634" s="47"/>
      <c r="C634" s="47"/>
      <c r="D634" s="208"/>
      <c r="E634" s="220"/>
      <c r="F634" s="220"/>
      <c r="G634" s="220"/>
      <c r="H634" s="220"/>
      <c r="I634" s="220"/>
      <c r="J634" s="220"/>
      <c r="K634" s="220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  <c r="AA634" s="208"/>
      <c r="AB634" s="208"/>
      <c r="AC634" s="208"/>
      <c r="AD634" s="208"/>
      <c r="AE634" s="208"/>
      <c r="AF634" s="208"/>
      <c r="AG634" s="208"/>
      <c r="AH634" s="208"/>
      <c r="AI634" s="208"/>
      <c r="AJ634" s="208"/>
      <c r="AK634" s="208"/>
      <c r="AL634" s="208"/>
      <c r="AM634" s="208"/>
      <c r="AN634" s="208"/>
      <c r="AO634" s="208"/>
      <c r="AP634" s="208"/>
      <c r="AQ634" s="208"/>
      <c r="AR634" s="208"/>
      <c r="AS634" s="208"/>
      <c r="AT634" s="208"/>
      <c r="AU634" s="208"/>
      <c r="AV634" s="208"/>
      <c r="AW634" s="208"/>
    </row>
    <row r="635" spans="1:49" s="207" customFormat="1" x14ac:dyDescent="0.25">
      <c r="A635" s="47"/>
      <c r="B635" s="47"/>
      <c r="C635" s="47"/>
      <c r="D635" s="208"/>
      <c r="E635" s="220"/>
      <c r="F635" s="220"/>
      <c r="G635" s="220"/>
      <c r="H635" s="220"/>
      <c r="I635" s="220"/>
      <c r="J635" s="220"/>
      <c r="K635" s="220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  <c r="AA635" s="208"/>
      <c r="AB635" s="208"/>
      <c r="AC635" s="208"/>
      <c r="AD635" s="208"/>
      <c r="AE635" s="208"/>
      <c r="AF635" s="208"/>
      <c r="AG635" s="208"/>
      <c r="AH635" s="208"/>
      <c r="AI635" s="208"/>
      <c r="AJ635" s="208"/>
      <c r="AK635" s="208"/>
      <c r="AL635" s="208"/>
      <c r="AM635" s="208"/>
      <c r="AN635" s="208"/>
      <c r="AO635" s="208"/>
      <c r="AP635" s="208"/>
      <c r="AQ635" s="208"/>
      <c r="AR635" s="208"/>
      <c r="AS635" s="208"/>
      <c r="AT635" s="208"/>
      <c r="AU635" s="208"/>
      <c r="AV635" s="208"/>
      <c r="AW635" s="208"/>
    </row>
    <row r="636" spans="1:49" s="207" customFormat="1" x14ac:dyDescent="0.25">
      <c r="A636" s="47"/>
      <c r="B636" s="47"/>
      <c r="C636" s="47"/>
      <c r="D636" s="208"/>
      <c r="E636" s="220"/>
      <c r="F636" s="220"/>
      <c r="G636" s="220"/>
      <c r="H636" s="220"/>
      <c r="I636" s="220"/>
      <c r="J636" s="220"/>
      <c r="K636" s="220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  <c r="AA636" s="208"/>
      <c r="AB636" s="208"/>
      <c r="AC636" s="208"/>
      <c r="AD636" s="208"/>
      <c r="AE636" s="208"/>
      <c r="AF636" s="208"/>
      <c r="AG636" s="208"/>
      <c r="AH636" s="208"/>
      <c r="AI636" s="208"/>
      <c r="AJ636" s="208"/>
      <c r="AK636" s="208"/>
      <c r="AL636" s="208"/>
      <c r="AM636" s="208"/>
      <c r="AN636" s="208"/>
      <c r="AO636" s="208"/>
      <c r="AP636" s="208"/>
      <c r="AQ636" s="208"/>
      <c r="AR636" s="208"/>
      <c r="AS636" s="208"/>
      <c r="AT636" s="208"/>
      <c r="AU636" s="208"/>
      <c r="AV636" s="208"/>
      <c r="AW636" s="208"/>
    </row>
    <row r="637" spans="1:49" s="207" customFormat="1" x14ac:dyDescent="0.25">
      <c r="A637" s="47"/>
      <c r="B637" s="47"/>
      <c r="C637" s="47"/>
      <c r="D637" s="208"/>
      <c r="E637" s="220"/>
      <c r="F637" s="220"/>
      <c r="G637" s="220"/>
      <c r="H637" s="220"/>
      <c r="I637" s="220"/>
      <c r="J637" s="220"/>
      <c r="K637" s="220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  <c r="AA637" s="208"/>
      <c r="AB637" s="208"/>
      <c r="AC637" s="208"/>
      <c r="AD637" s="208"/>
      <c r="AE637" s="208"/>
      <c r="AF637" s="208"/>
      <c r="AG637" s="208"/>
      <c r="AH637" s="208"/>
      <c r="AI637" s="208"/>
      <c r="AJ637" s="208"/>
      <c r="AK637" s="208"/>
      <c r="AL637" s="208"/>
      <c r="AM637" s="208"/>
      <c r="AN637" s="208"/>
      <c r="AO637" s="208"/>
      <c r="AP637" s="208"/>
      <c r="AQ637" s="208"/>
      <c r="AR637" s="208"/>
      <c r="AS637" s="208"/>
      <c r="AT637" s="208"/>
      <c r="AU637" s="208"/>
      <c r="AV637" s="208"/>
      <c r="AW637" s="208"/>
    </row>
    <row r="638" spans="1:49" s="207" customFormat="1" x14ac:dyDescent="0.25">
      <c r="A638" s="47"/>
      <c r="B638" s="47"/>
      <c r="C638" s="47"/>
      <c r="D638" s="208"/>
      <c r="E638" s="220"/>
      <c r="F638" s="220"/>
      <c r="G638" s="220"/>
      <c r="H638" s="220"/>
      <c r="I638" s="220"/>
      <c r="J638" s="220"/>
      <c r="K638" s="220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  <c r="AA638" s="208"/>
      <c r="AB638" s="208"/>
      <c r="AC638" s="208"/>
      <c r="AD638" s="208"/>
      <c r="AE638" s="208"/>
      <c r="AF638" s="208"/>
      <c r="AG638" s="208"/>
      <c r="AH638" s="208"/>
      <c r="AI638" s="208"/>
      <c r="AJ638" s="208"/>
      <c r="AK638" s="208"/>
      <c r="AL638" s="208"/>
      <c r="AM638" s="208"/>
      <c r="AN638" s="208"/>
      <c r="AO638" s="208"/>
      <c r="AP638" s="208"/>
      <c r="AQ638" s="208"/>
      <c r="AR638" s="208"/>
      <c r="AS638" s="208"/>
      <c r="AT638" s="208"/>
      <c r="AU638" s="208"/>
      <c r="AV638" s="208"/>
      <c r="AW638" s="208"/>
    </row>
    <row r="639" spans="1:49" s="207" customFormat="1" x14ac:dyDescent="0.25">
      <c r="A639" s="47"/>
      <c r="B639" s="47"/>
      <c r="C639" s="47"/>
      <c r="D639" s="208"/>
      <c r="E639" s="220"/>
      <c r="F639" s="220"/>
      <c r="G639" s="220"/>
      <c r="H639" s="220"/>
      <c r="I639" s="220"/>
      <c r="J639" s="220"/>
      <c r="K639" s="220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  <c r="AA639" s="208"/>
      <c r="AB639" s="208"/>
      <c r="AC639" s="208"/>
      <c r="AD639" s="208"/>
      <c r="AE639" s="208"/>
      <c r="AF639" s="208"/>
      <c r="AG639" s="208"/>
      <c r="AH639" s="208"/>
      <c r="AI639" s="208"/>
      <c r="AJ639" s="208"/>
      <c r="AK639" s="208"/>
      <c r="AL639" s="208"/>
      <c r="AM639" s="208"/>
      <c r="AN639" s="208"/>
      <c r="AO639" s="208"/>
      <c r="AP639" s="208"/>
      <c r="AQ639" s="208"/>
      <c r="AR639" s="208"/>
      <c r="AS639" s="208"/>
      <c r="AT639" s="208"/>
      <c r="AU639" s="208"/>
      <c r="AV639" s="208"/>
      <c r="AW639" s="208"/>
    </row>
    <row r="640" spans="1:49" s="207" customFormat="1" x14ac:dyDescent="0.25">
      <c r="A640" s="47"/>
      <c r="B640" s="47"/>
      <c r="C640" s="47"/>
      <c r="D640" s="208"/>
      <c r="E640" s="220"/>
      <c r="F640" s="220"/>
      <c r="G640" s="220"/>
      <c r="H640" s="220"/>
      <c r="I640" s="220"/>
      <c r="J640" s="220"/>
      <c r="K640" s="220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  <c r="AA640" s="208"/>
      <c r="AB640" s="208"/>
      <c r="AC640" s="208"/>
      <c r="AD640" s="208"/>
      <c r="AE640" s="208"/>
      <c r="AF640" s="208"/>
      <c r="AG640" s="208"/>
      <c r="AH640" s="208"/>
      <c r="AI640" s="208"/>
      <c r="AJ640" s="208"/>
      <c r="AK640" s="208"/>
      <c r="AL640" s="208"/>
      <c r="AM640" s="208"/>
      <c r="AN640" s="208"/>
      <c r="AO640" s="208"/>
      <c r="AP640" s="208"/>
      <c r="AQ640" s="208"/>
      <c r="AR640" s="208"/>
      <c r="AS640" s="208"/>
      <c r="AT640" s="208"/>
      <c r="AU640" s="208"/>
      <c r="AV640" s="208"/>
      <c r="AW640" s="208"/>
    </row>
    <row r="641" spans="1:49" s="207" customFormat="1" x14ac:dyDescent="0.25">
      <c r="A641" s="47"/>
      <c r="B641" s="47"/>
      <c r="C641" s="47"/>
      <c r="D641" s="208"/>
      <c r="E641" s="220"/>
      <c r="F641" s="220"/>
      <c r="G641" s="220"/>
      <c r="H641" s="220"/>
      <c r="I641" s="220"/>
      <c r="J641" s="220"/>
      <c r="K641" s="220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  <c r="AA641" s="208"/>
      <c r="AB641" s="208"/>
      <c r="AC641" s="208"/>
      <c r="AD641" s="208"/>
      <c r="AE641" s="208"/>
      <c r="AF641" s="208"/>
      <c r="AG641" s="208"/>
      <c r="AH641" s="208"/>
      <c r="AI641" s="208"/>
      <c r="AJ641" s="208"/>
      <c r="AK641" s="208"/>
      <c r="AL641" s="208"/>
      <c r="AM641" s="208"/>
      <c r="AN641" s="208"/>
      <c r="AO641" s="208"/>
      <c r="AP641" s="208"/>
      <c r="AQ641" s="208"/>
      <c r="AR641" s="208"/>
      <c r="AS641" s="208"/>
      <c r="AT641" s="208"/>
      <c r="AU641" s="208"/>
      <c r="AV641" s="208"/>
      <c r="AW641" s="208"/>
    </row>
    <row r="642" spans="1:49" s="207" customFormat="1" x14ac:dyDescent="0.25">
      <c r="A642" s="47"/>
      <c r="B642" s="47"/>
      <c r="C642" s="47"/>
      <c r="D642" s="208"/>
      <c r="E642" s="220"/>
      <c r="F642" s="220"/>
      <c r="G642" s="220"/>
      <c r="H642" s="220"/>
      <c r="I642" s="220"/>
      <c r="J642" s="220"/>
      <c r="K642" s="220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  <c r="AA642" s="208"/>
      <c r="AB642" s="208"/>
      <c r="AC642" s="208"/>
      <c r="AD642" s="208"/>
      <c r="AE642" s="208"/>
      <c r="AF642" s="208"/>
      <c r="AG642" s="208"/>
      <c r="AH642" s="208"/>
      <c r="AI642" s="208"/>
      <c r="AJ642" s="208"/>
      <c r="AK642" s="208"/>
      <c r="AL642" s="208"/>
      <c r="AM642" s="208"/>
      <c r="AN642" s="208"/>
      <c r="AO642" s="208"/>
      <c r="AP642" s="208"/>
      <c r="AQ642" s="208"/>
      <c r="AR642" s="208"/>
      <c r="AS642" s="208"/>
      <c r="AT642" s="208"/>
      <c r="AU642" s="208"/>
      <c r="AV642" s="208"/>
      <c r="AW642" s="208"/>
    </row>
    <row r="643" spans="1:49" s="207" customFormat="1" x14ac:dyDescent="0.25">
      <c r="A643" s="47"/>
      <c r="B643" s="47"/>
      <c r="C643" s="47"/>
      <c r="D643" s="208"/>
      <c r="E643" s="220"/>
      <c r="F643" s="220"/>
      <c r="G643" s="220"/>
      <c r="H643" s="220"/>
      <c r="I643" s="220"/>
      <c r="J643" s="220"/>
      <c r="K643" s="220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  <c r="AA643" s="208"/>
      <c r="AB643" s="208"/>
      <c r="AC643" s="208"/>
      <c r="AD643" s="208"/>
      <c r="AE643" s="208"/>
      <c r="AF643" s="208"/>
      <c r="AG643" s="208"/>
      <c r="AH643" s="208"/>
      <c r="AI643" s="208"/>
      <c r="AJ643" s="208"/>
      <c r="AK643" s="208"/>
      <c r="AL643" s="208"/>
      <c r="AM643" s="208"/>
      <c r="AN643" s="208"/>
      <c r="AO643" s="208"/>
      <c r="AP643" s="208"/>
      <c r="AQ643" s="208"/>
      <c r="AR643" s="208"/>
      <c r="AS643" s="208"/>
      <c r="AT643" s="208"/>
      <c r="AU643" s="208"/>
      <c r="AV643" s="208"/>
      <c r="AW643" s="208"/>
    </row>
    <row r="644" spans="1:49" s="207" customFormat="1" x14ac:dyDescent="0.25">
      <c r="A644" s="47"/>
      <c r="B644" s="47"/>
      <c r="C644" s="47"/>
      <c r="D644" s="208"/>
      <c r="E644" s="220"/>
      <c r="F644" s="220"/>
      <c r="G644" s="220"/>
      <c r="H644" s="220"/>
      <c r="I644" s="220"/>
      <c r="J644" s="220"/>
      <c r="K644" s="220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  <c r="AA644" s="208"/>
      <c r="AB644" s="208"/>
      <c r="AC644" s="208"/>
      <c r="AD644" s="208"/>
      <c r="AE644" s="208"/>
      <c r="AF644" s="208"/>
      <c r="AG644" s="208"/>
      <c r="AH644" s="208"/>
      <c r="AI644" s="208"/>
      <c r="AJ644" s="208"/>
      <c r="AK644" s="208"/>
      <c r="AL644" s="208"/>
      <c r="AM644" s="208"/>
      <c r="AN644" s="208"/>
      <c r="AO644" s="208"/>
      <c r="AP644" s="208"/>
      <c r="AQ644" s="208"/>
      <c r="AR644" s="208"/>
      <c r="AS644" s="208"/>
      <c r="AT644" s="208"/>
      <c r="AU644" s="208"/>
      <c r="AV644" s="208"/>
      <c r="AW644" s="208"/>
    </row>
    <row r="645" spans="1:49" s="207" customFormat="1" x14ac:dyDescent="0.25">
      <c r="A645" s="47"/>
      <c r="B645" s="47"/>
      <c r="C645" s="47"/>
      <c r="D645" s="208"/>
      <c r="E645" s="220"/>
      <c r="F645" s="220"/>
      <c r="G645" s="220"/>
      <c r="H645" s="220"/>
      <c r="I645" s="220"/>
      <c r="J645" s="220"/>
      <c r="K645" s="220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  <c r="AA645" s="208"/>
      <c r="AB645" s="208"/>
      <c r="AC645" s="208"/>
      <c r="AD645" s="208"/>
      <c r="AE645" s="208"/>
      <c r="AF645" s="208"/>
      <c r="AG645" s="208"/>
      <c r="AH645" s="208"/>
      <c r="AI645" s="208"/>
      <c r="AJ645" s="208"/>
      <c r="AK645" s="208"/>
      <c r="AL645" s="208"/>
      <c r="AM645" s="208"/>
      <c r="AN645" s="208"/>
      <c r="AO645" s="208"/>
      <c r="AP645" s="208"/>
      <c r="AQ645" s="208"/>
      <c r="AR645" s="208"/>
      <c r="AS645" s="208"/>
      <c r="AT645" s="208"/>
      <c r="AU645" s="208"/>
      <c r="AV645" s="208"/>
      <c r="AW645" s="208"/>
    </row>
    <row r="646" spans="1:49" s="207" customFormat="1" x14ac:dyDescent="0.25">
      <c r="A646" s="47"/>
      <c r="B646" s="47"/>
      <c r="C646" s="47"/>
      <c r="D646" s="208"/>
      <c r="E646" s="220"/>
      <c r="F646" s="220"/>
      <c r="G646" s="220"/>
      <c r="H646" s="220"/>
      <c r="I646" s="220"/>
      <c r="J646" s="220"/>
      <c r="K646" s="220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  <c r="AA646" s="208"/>
      <c r="AB646" s="208"/>
      <c r="AC646" s="208"/>
      <c r="AD646" s="208"/>
      <c r="AE646" s="208"/>
      <c r="AF646" s="208"/>
      <c r="AG646" s="208"/>
      <c r="AH646" s="208"/>
      <c r="AI646" s="208"/>
      <c r="AJ646" s="208"/>
      <c r="AK646" s="208"/>
      <c r="AL646" s="208"/>
      <c r="AM646" s="208"/>
      <c r="AN646" s="208"/>
      <c r="AO646" s="208"/>
      <c r="AP646" s="208"/>
      <c r="AQ646" s="208"/>
      <c r="AR646" s="208"/>
      <c r="AS646" s="208"/>
      <c r="AT646" s="208"/>
      <c r="AU646" s="208"/>
      <c r="AV646" s="208"/>
      <c r="AW646" s="208"/>
    </row>
    <row r="647" spans="1:49" s="207" customFormat="1" x14ac:dyDescent="0.25">
      <c r="A647" s="47"/>
      <c r="B647" s="47"/>
      <c r="C647" s="47"/>
      <c r="D647" s="208"/>
      <c r="E647" s="220"/>
      <c r="F647" s="220"/>
      <c r="G647" s="220"/>
      <c r="H647" s="220"/>
      <c r="I647" s="220"/>
      <c r="J647" s="220"/>
      <c r="K647" s="220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  <c r="AA647" s="208"/>
      <c r="AB647" s="208"/>
      <c r="AC647" s="208"/>
      <c r="AD647" s="208"/>
      <c r="AE647" s="208"/>
      <c r="AF647" s="208"/>
      <c r="AG647" s="208"/>
      <c r="AH647" s="208"/>
      <c r="AI647" s="208"/>
      <c r="AJ647" s="208"/>
      <c r="AK647" s="208"/>
      <c r="AL647" s="208"/>
      <c r="AM647" s="208"/>
      <c r="AN647" s="208"/>
      <c r="AO647" s="208"/>
      <c r="AP647" s="208"/>
      <c r="AQ647" s="208"/>
      <c r="AR647" s="208"/>
      <c r="AS647" s="208"/>
      <c r="AT647" s="208"/>
      <c r="AU647" s="208"/>
      <c r="AV647" s="208"/>
      <c r="AW647" s="208"/>
    </row>
    <row r="648" spans="1:49" s="207" customFormat="1" x14ac:dyDescent="0.25">
      <c r="A648" s="47"/>
      <c r="B648" s="47"/>
      <c r="C648" s="47"/>
      <c r="D648" s="208"/>
      <c r="E648" s="220"/>
      <c r="F648" s="220"/>
      <c r="G648" s="220"/>
      <c r="H648" s="220"/>
      <c r="I648" s="220"/>
      <c r="J648" s="220"/>
      <c r="K648" s="220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  <c r="AA648" s="208"/>
      <c r="AB648" s="208"/>
      <c r="AC648" s="208"/>
      <c r="AD648" s="208"/>
      <c r="AE648" s="208"/>
      <c r="AF648" s="208"/>
      <c r="AG648" s="208"/>
      <c r="AH648" s="208"/>
      <c r="AI648" s="208"/>
      <c r="AJ648" s="208"/>
      <c r="AK648" s="208"/>
      <c r="AL648" s="208"/>
      <c r="AM648" s="208"/>
      <c r="AN648" s="208"/>
      <c r="AO648" s="208"/>
      <c r="AP648" s="208"/>
      <c r="AQ648" s="208"/>
      <c r="AR648" s="208"/>
      <c r="AS648" s="208"/>
      <c r="AT648" s="208"/>
      <c r="AU648" s="208"/>
      <c r="AV648" s="208"/>
      <c r="AW648" s="208"/>
    </row>
    <row r="649" spans="1:49" s="207" customFormat="1" x14ac:dyDescent="0.25">
      <c r="A649" s="47"/>
      <c r="B649" s="47"/>
      <c r="C649" s="47"/>
      <c r="D649" s="208"/>
      <c r="E649" s="220"/>
      <c r="F649" s="220"/>
      <c r="G649" s="220"/>
      <c r="H649" s="220"/>
      <c r="I649" s="220"/>
      <c r="J649" s="220"/>
      <c r="K649" s="220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  <c r="AA649" s="208"/>
      <c r="AB649" s="208"/>
      <c r="AC649" s="208"/>
      <c r="AD649" s="208"/>
      <c r="AE649" s="208"/>
      <c r="AF649" s="208"/>
      <c r="AG649" s="208"/>
      <c r="AH649" s="208"/>
      <c r="AI649" s="208"/>
      <c r="AJ649" s="208"/>
      <c r="AK649" s="208"/>
      <c r="AL649" s="208"/>
      <c r="AM649" s="208"/>
      <c r="AN649" s="208"/>
      <c r="AO649" s="208"/>
      <c r="AP649" s="208"/>
      <c r="AQ649" s="208"/>
      <c r="AR649" s="208"/>
      <c r="AS649" s="208"/>
      <c r="AT649" s="208"/>
      <c r="AU649" s="208"/>
      <c r="AV649" s="208"/>
      <c r="AW649" s="208"/>
    </row>
    <row r="650" spans="1:49" s="207" customFormat="1" x14ac:dyDescent="0.25">
      <c r="A650" s="47"/>
      <c r="B650" s="47"/>
      <c r="C650" s="47"/>
      <c r="D650" s="208"/>
      <c r="E650" s="220"/>
      <c r="F650" s="220"/>
      <c r="G650" s="220"/>
      <c r="H650" s="220"/>
      <c r="I650" s="220"/>
      <c r="J650" s="220"/>
      <c r="K650" s="220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  <c r="AA650" s="208"/>
      <c r="AB650" s="208"/>
      <c r="AC650" s="208"/>
      <c r="AD650" s="208"/>
      <c r="AE650" s="208"/>
      <c r="AF650" s="208"/>
      <c r="AG650" s="208"/>
      <c r="AH650" s="208"/>
      <c r="AI650" s="208"/>
      <c r="AJ650" s="208"/>
      <c r="AK650" s="208"/>
      <c r="AL650" s="208"/>
      <c r="AM650" s="208"/>
      <c r="AN650" s="208"/>
      <c r="AO650" s="208"/>
      <c r="AP650" s="208"/>
      <c r="AQ650" s="208"/>
      <c r="AR650" s="208"/>
      <c r="AS650" s="208"/>
      <c r="AT650" s="208"/>
      <c r="AU650" s="208"/>
      <c r="AV650" s="208"/>
      <c r="AW650" s="208"/>
    </row>
    <row r="651" spans="1:49" s="207" customFormat="1" x14ac:dyDescent="0.25">
      <c r="A651" s="47"/>
      <c r="B651" s="47"/>
      <c r="C651" s="47"/>
      <c r="D651" s="208"/>
      <c r="E651" s="220"/>
      <c r="F651" s="220"/>
      <c r="G651" s="220"/>
      <c r="H651" s="220"/>
      <c r="I651" s="220"/>
      <c r="J651" s="220"/>
      <c r="K651" s="220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  <c r="AA651" s="208"/>
      <c r="AB651" s="208"/>
      <c r="AC651" s="208"/>
      <c r="AD651" s="208"/>
      <c r="AE651" s="208"/>
      <c r="AF651" s="208"/>
      <c r="AG651" s="208"/>
      <c r="AH651" s="208"/>
      <c r="AI651" s="208"/>
      <c r="AJ651" s="208"/>
      <c r="AK651" s="208"/>
      <c r="AL651" s="208"/>
      <c r="AM651" s="208"/>
      <c r="AN651" s="208"/>
      <c r="AO651" s="208"/>
      <c r="AP651" s="208"/>
      <c r="AQ651" s="208"/>
      <c r="AR651" s="208"/>
      <c r="AS651" s="208"/>
      <c r="AT651" s="208"/>
      <c r="AU651" s="208"/>
      <c r="AV651" s="208"/>
      <c r="AW651" s="208"/>
    </row>
    <row r="652" spans="1:49" s="207" customFormat="1" x14ac:dyDescent="0.25">
      <c r="A652" s="47"/>
      <c r="B652" s="47"/>
      <c r="C652" s="47"/>
      <c r="D652" s="208"/>
      <c r="E652" s="220"/>
      <c r="F652" s="220"/>
      <c r="G652" s="220"/>
      <c r="H652" s="220"/>
      <c r="I652" s="220"/>
      <c r="J652" s="220"/>
      <c r="K652" s="220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  <c r="AA652" s="208"/>
      <c r="AB652" s="208"/>
      <c r="AC652" s="208"/>
      <c r="AD652" s="208"/>
      <c r="AE652" s="208"/>
      <c r="AF652" s="208"/>
      <c r="AG652" s="208"/>
      <c r="AH652" s="208"/>
      <c r="AI652" s="208"/>
      <c r="AJ652" s="208"/>
      <c r="AK652" s="208"/>
      <c r="AL652" s="208"/>
      <c r="AM652" s="208"/>
      <c r="AN652" s="208"/>
      <c r="AO652" s="208"/>
      <c r="AP652" s="208"/>
      <c r="AQ652" s="208"/>
      <c r="AR652" s="208"/>
      <c r="AS652" s="208"/>
      <c r="AT652" s="208"/>
      <c r="AU652" s="208"/>
      <c r="AV652" s="208"/>
      <c r="AW652" s="208"/>
    </row>
    <row r="653" spans="1:49" s="207" customFormat="1" x14ac:dyDescent="0.25">
      <c r="A653" s="47"/>
      <c r="B653" s="47"/>
      <c r="C653" s="47"/>
      <c r="D653" s="208"/>
      <c r="E653" s="220"/>
      <c r="F653" s="220"/>
      <c r="G653" s="220"/>
      <c r="H653" s="220"/>
      <c r="I653" s="220"/>
      <c r="J653" s="220"/>
      <c r="K653" s="220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  <c r="AA653" s="208"/>
      <c r="AB653" s="208"/>
      <c r="AC653" s="208"/>
      <c r="AD653" s="208"/>
      <c r="AE653" s="208"/>
      <c r="AF653" s="208"/>
      <c r="AG653" s="208"/>
      <c r="AH653" s="208"/>
      <c r="AI653" s="208"/>
      <c r="AJ653" s="208"/>
      <c r="AK653" s="208"/>
      <c r="AL653" s="208"/>
      <c r="AM653" s="208"/>
      <c r="AN653" s="208"/>
      <c r="AO653" s="208"/>
      <c r="AP653" s="208"/>
      <c r="AQ653" s="208"/>
      <c r="AR653" s="208"/>
      <c r="AS653" s="208"/>
      <c r="AT653" s="208"/>
      <c r="AU653" s="208"/>
      <c r="AV653" s="208"/>
      <c r="AW653" s="208"/>
    </row>
    <row r="654" spans="1:49" s="207" customFormat="1" x14ac:dyDescent="0.25">
      <c r="A654" s="47"/>
      <c r="B654" s="47"/>
      <c r="C654" s="47"/>
      <c r="D654" s="208"/>
      <c r="E654" s="220"/>
      <c r="F654" s="220"/>
      <c r="G654" s="220"/>
      <c r="H654" s="220"/>
      <c r="I654" s="220"/>
      <c r="J654" s="220"/>
      <c r="K654" s="220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  <c r="AA654" s="208"/>
      <c r="AB654" s="208"/>
      <c r="AC654" s="208"/>
      <c r="AD654" s="208"/>
      <c r="AE654" s="208"/>
      <c r="AF654" s="208"/>
      <c r="AG654" s="208"/>
      <c r="AH654" s="208"/>
      <c r="AI654" s="208"/>
      <c r="AJ654" s="208"/>
      <c r="AK654" s="208"/>
      <c r="AL654" s="208"/>
      <c r="AM654" s="208"/>
      <c r="AN654" s="208"/>
      <c r="AO654" s="208"/>
      <c r="AP654" s="208"/>
      <c r="AQ654" s="208"/>
      <c r="AR654" s="208"/>
      <c r="AS654" s="208"/>
      <c r="AT654" s="208"/>
      <c r="AU654" s="208"/>
      <c r="AV654" s="208"/>
      <c r="AW654" s="208"/>
    </row>
    <row r="655" spans="1:49" s="207" customFormat="1" x14ac:dyDescent="0.25">
      <c r="A655" s="47"/>
      <c r="B655" s="47"/>
      <c r="C655" s="47"/>
      <c r="D655" s="208"/>
      <c r="E655" s="220"/>
      <c r="F655" s="220"/>
      <c r="G655" s="220"/>
      <c r="H655" s="220"/>
      <c r="I655" s="220"/>
      <c r="J655" s="220"/>
      <c r="K655" s="220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  <c r="AA655" s="208"/>
      <c r="AB655" s="208"/>
      <c r="AC655" s="208"/>
      <c r="AD655" s="208"/>
      <c r="AE655" s="208"/>
      <c r="AF655" s="208"/>
      <c r="AG655" s="208"/>
      <c r="AH655" s="208"/>
      <c r="AI655" s="208"/>
      <c r="AJ655" s="208"/>
      <c r="AK655" s="208"/>
      <c r="AL655" s="208"/>
      <c r="AM655" s="208"/>
      <c r="AN655" s="208"/>
      <c r="AO655" s="208"/>
      <c r="AP655" s="208"/>
      <c r="AQ655" s="208"/>
      <c r="AR655" s="208"/>
      <c r="AS655" s="208"/>
      <c r="AT655" s="208"/>
      <c r="AU655" s="208"/>
      <c r="AV655" s="208"/>
      <c r="AW655" s="208"/>
    </row>
    <row r="656" spans="1:49" s="207" customFormat="1" x14ac:dyDescent="0.25">
      <c r="A656" s="47"/>
      <c r="B656" s="47"/>
      <c r="C656" s="47"/>
      <c r="D656" s="208"/>
      <c r="E656" s="220"/>
      <c r="F656" s="220"/>
      <c r="G656" s="220"/>
      <c r="H656" s="220"/>
      <c r="I656" s="220"/>
      <c r="J656" s="220"/>
      <c r="K656" s="220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  <c r="AA656" s="208"/>
      <c r="AB656" s="208"/>
      <c r="AC656" s="208"/>
      <c r="AD656" s="208"/>
      <c r="AE656" s="208"/>
      <c r="AF656" s="208"/>
      <c r="AG656" s="208"/>
      <c r="AH656" s="208"/>
      <c r="AI656" s="208"/>
      <c r="AJ656" s="208"/>
      <c r="AK656" s="208"/>
      <c r="AL656" s="208"/>
      <c r="AM656" s="208"/>
      <c r="AN656" s="208"/>
      <c r="AO656" s="208"/>
      <c r="AP656" s="208"/>
      <c r="AQ656" s="208"/>
      <c r="AR656" s="208"/>
      <c r="AS656" s="208"/>
      <c r="AT656" s="208"/>
      <c r="AU656" s="208"/>
      <c r="AV656" s="208"/>
      <c r="AW656" s="208"/>
    </row>
    <row r="657" spans="1:49" s="207" customFormat="1" x14ac:dyDescent="0.25">
      <c r="A657" s="47"/>
      <c r="B657" s="47"/>
      <c r="C657" s="47"/>
      <c r="D657" s="208"/>
      <c r="E657" s="220"/>
      <c r="F657" s="220"/>
      <c r="G657" s="220"/>
      <c r="H657" s="220"/>
      <c r="I657" s="220"/>
      <c r="J657" s="220"/>
      <c r="K657" s="220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  <c r="AA657" s="208"/>
      <c r="AB657" s="208"/>
      <c r="AC657" s="208"/>
      <c r="AD657" s="208"/>
      <c r="AE657" s="208"/>
      <c r="AF657" s="208"/>
      <c r="AG657" s="208"/>
      <c r="AH657" s="208"/>
      <c r="AI657" s="208"/>
      <c r="AJ657" s="208"/>
      <c r="AK657" s="208"/>
      <c r="AL657" s="208"/>
      <c r="AM657" s="208"/>
      <c r="AN657" s="208"/>
      <c r="AO657" s="208"/>
      <c r="AP657" s="208"/>
      <c r="AQ657" s="208"/>
      <c r="AR657" s="208"/>
      <c r="AS657" s="208"/>
      <c r="AT657" s="208"/>
      <c r="AU657" s="208"/>
      <c r="AV657" s="208"/>
      <c r="AW657" s="208"/>
    </row>
    <row r="658" spans="1:49" s="207" customFormat="1" x14ac:dyDescent="0.25">
      <c r="A658" s="47"/>
      <c r="B658" s="47"/>
      <c r="C658" s="47"/>
      <c r="D658" s="208"/>
      <c r="E658" s="220"/>
      <c r="F658" s="220"/>
      <c r="G658" s="220"/>
      <c r="H658" s="220"/>
      <c r="I658" s="220"/>
      <c r="J658" s="220"/>
      <c r="K658" s="220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  <c r="AA658" s="208"/>
      <c r="AB658" s="208"/>
      <c r="AC658" s="208"/>
      <c r="AD658" s="208"/>
      <c r="AE658" s="208"/>
      <c r="AF658" s="208"/>
      <c r="AG658" s="208"/>
      <c r="AH658" s="208"/>
      <c r="AI658" s="208"/>
      <c r="AJ658" s="208"/>
      <c r="AK658" s="208"/>
      <c r="AL658" s="208"/>
      <c r="AM658" s="208"/>
      <c r="AN658" s="208"/>
      <c r="AO658" s="208"/>
      <c r="AP658" s="208"/>
      <c r="AQ658" s="208"/>
      <c r="AR658" s="208"/>
      <c r="AS658" s="208"/>
      <c r="AT658" s="208"/>
      <c r="AU658" s="208"/>
      <c r="AV658" s="208"/>
      <c r="AW658" s="208"/>
    </row>
    <row r="659" spans="1:49" s="207" customFormat="1" x14ac:dyDescent="0.25">
      <c r="A659" s="47"/>
      <c r="B659" s="47"/>
      <c r="C659" s="47"/>
      <c r="D659" s="208"/>
      <c r="E659" s="220"/>
      <c r="F659" s="220"/>
      <c r="G659" s="220"/>
      <c r="H659" s="220"/>
      <c r="I659" s="220"/>
      <c r="J659" s="220"/>
      <c r="K659" s="220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  <c r="AA659" s="208"/>
      <c r="AB659" s="208"/>
      <c r="AC659" s="208"/>
      <c r="AD659" s="208"/>
      <c r="AE659" s="208"/>
      <c r="AF659" s="208"/>
      <c r="AG659" s="208"/>
      <c r="AH659" s="208"/>
      <c r="AI659" s="208"/>
      <c r="AJ659" s="208"/>
      <c r="AK659" s="208"/>
      <c r="AL659" s="208"/>
      <c r="AM659" s="208"/>
      <c r="AN659" s="208"/>
      <c r="AO659" s="208"/>
      <c r="AP659" s="208"/>
      <c r="AQ659" s="208"/>
      <c r="AR659" s="208"/>
      <c r="AS659" s="208"/>
      <c r="AT659" s="208"/>
      <c r="AU659" s="208"/>
      <c r="AV659" s="208"/>
      <c r="AW659" s="208"/>
    </row>
    <row r="660" spans="1:49" s="207" customFormat="1" x14ac:dyDescent="0.25">
      <c r="A660" s="47"/>
      <c r="B660" s="47"/>
      <c r="C660" s="47"/>
      <c r="D660" s="208"/>
      <c r="E660" s="220"/>
      <c r="F660" s="220"/>
      <c r="G660" s="220"/>
      <c r="H660" s="220"/>
      <c r="I660" s="220"/>
      <c r="J660" s="220"/>
      <c r="K660" s="220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  <c r="AA660" s="208"/>
      <c r="AB660" s="208"/>
      <c r="AC660" s="208"/>
      <c r="AD660" s="208"/>
      <c r="AE660" s="208"/>
      <c r="AF660" s="208"/>
      <c r="AG660" s="208"/>
      <c r="AH660" s="208"/>
      <c r="AI660" s="208"/>
      <c r="AJ660" s="208"/>
      <c r="AK660" s="208"/>
      <c r="AL660" s="208"/>
      <c r="AM660" s="208"/>
      <c r="AN660" s="208"/>
      <c r="AO660" s="208"/>
      <c r="AP660" s="208"/>
      <c r="AQ660" s="208"/>
      <c r="AR660" s="208"/>
      <c r="AS660" s="208"/>
      <c r="AT660" s="208"/>
      <c r="AU660" s="208"/>
      <c r="AV660" s="208"/>
      <c r="AW660" s="208"/>
    </row>
    <row r="661" spans="1:49" s="207" customFormat="1" x14ac:dyDescent="0.25">
      <c r="A661" s="47"/>
      <c r="B661" s="47"/>
      <c r="C661" s="47"/>
      <c r="D661" s="208"/>
      <c r="E661" s="220"/>
      <c r="F661" s="220"/>
      <c r="G661" s="220"/>
      <c r="H661" s="220"/>
      <c r="I661" s="220"/>
      <c r="J661" s="220"/>
      <c r="K661" s="220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  <c r="AA661" s="208"/>
      <c r="AB661" s="208"/>
      <c r="AC661" s="208"/>
      <c r="AD661" s="208"/>
      <c r="AE661" s="208"/>
      <c r="AF661" s="208"/>
      <c r="AG661" s="208"/>
      <c r="AH661" s="208"/>
      <c r="AI661" s="208"/>
      <c r="AJ661" s="208"/>
      <c r="AK661" s="208"/>
      <c r="AL661" s="208"/>
      <c r="AM661" s="208"/>
      <c r="AN661" s="208"/>
      <c r="AO661" s="208"/>
      <c r="AP661" s="208"/>
      <c r="AQ661" s="208"/>
      <c r="AR661" s="208"/>
      <c r="AS661" s="208"/>
      <c r="AT661" s="208"/>
      <c r="AU661" s="208"/>
      <c r="AV661" s="208"/>
      <c r="AW661" s="208"/>
    </row>
    <row r="662" spans="1:49" s="207" customFormat="1" x14ac:dyDescent="0.25">
      <c r="A662" s="47"/>
      <c r="B662" s="47"/>
      <c r="C662" s="47"/>
      <c r="D662" s="208"/>
      <c r="E662" s="220"/>
      <c r="F662" s="220"/>
      <c r="G662" s="220"/>
      <c r="H662" s="220"/>
      <c r="I662" s="220"/>
      <c r="J662" s="220"/>
      <c r="K662" s="220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  <c r="AA662" s="208"/>
      <c r="AB662" s="208"/>
      <c r="AC662" s="208"/>
      <c r="AD662" s="208"/>
      <c r="AE662" s="208"/>
      <c r="AF662" s="208"/>
      <c r="AG662" s="208"/>
      <c r="AH662" s="208"/>
      <c r="AI662" s="208"/>
      <c r="AJ662" s="208"/>
      <c r="AK662" s="208"/>
      <c r="AL662" s="208"/>
      <c r="AM662" s="208"/>
      <c r="AN662" s="208"/>
      <c r="AO662" s="208"/>
      <c r="AP662" s="208"/>
      <c r="AQ662" s="208"/>
      <c r="AR662" s="208"/>
      <c r="AS662" s="208"/>
      <c r="AT662" s="208"/>
      <c r="AU662" s="208"/>
      <c r="AV662" s="208"/>
      <c r="AW662" s="208"/>
    </row>
    <row r="663" spans="1:49" s="207" customFormat="1" x14ac:dyDescent="0.25">
      <c r="A663" s="47"/>
      <c r="B663" s="47"/>
      <c r="C663" s="47"/>
      <c r="D663" s="208"/>
      <c r="E663" s="220"/>
      <c r="F663" s="220"/>
      <c r="G663" s="220"/>
      <c r="H663" s="220"/>
      <c r="I663" s="220"/>
      <c r="J663" s="220"/>
      <c r="K663" s="220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  <c r="AA663" s="208"/>
      <c r="AB663" s="208"/>
      <c r="AC663" s="208"/>
      <c r="AD663" s="208"/>
      <c r="AE663" s="208"/>
      <c r="AF663" s="208"/>
      <c r="AG663" s="208"/>
      <c r="AH663" s="208"/>
      <c r="AI663" s="208"/>
      <c r="AJ663" s="208"/>
      <c r="AK663" s="208"/>
      <c r="AL663" s="208"/>
      <c r="AM663" s="208"/>
      <c r="AN663" s="208"/>
      <c r="AO663" s="208"/>
      <c r="AP663" s="208"/>
      <c r="AQ663" s="208"/>
      <c r="AR663" s="208"/>
      <c r="AS663" s="208"/>
      <c r="AT663" s="208"/>
      <c r="AU663" s="208"/>
      <c r="AV663" s="208"/>
      <c r="AW663" s="208"/>
    </row>
    <row r="664" spans="1:49" s="207" customFormat="1" x14ac:dyDescent="0.25">
      <c r="A664" s="47"/>
      <c r="B664" s="47"/>
      <c r="C664" s="47"/>
      <c r="D664" s="208"/>
      <c r="E664" s="220"/>
      <c r="F664" s="220"/>
      <c r="G664" s="220"/>
      <c r="H664" s="220"/>
      <c r="I664" s="220"/>
      <c r="J664" s="220"/>
      <c r="K664" s="220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  <c r="AA664" s="208"/>
      <c r="AB664" s="208"/>
      <c r="AC664" s="208"/>
      <c r="AD664" s="208"/>
      <c r="AE664" s="208"/>
      <c r="AF664" s="208"/>
      <c r="AG664" s="208"/>
      <c r="AH664" s="208"/>
      <c r="AI664" s="208"/>
      <c r="AJ664" s="208"/>
      <c r="AK664" s="208"/>
      <c r="AL664" s="208"/>
      <c r="AM664" s="208"/>
      <c r="AN664" s="208"/>
      <c r="AO664" s="208"/>
      <c r="AP664" s="208"/>
      <c r="AQ664" s="208"/>
      <c r="AR664" s="208"/>
      <c r="AS664" s="208"/>
      <c r="AT664" s="208"/>
      <c r="AU664" s="208"/>
      <c r="AV664" s="208"/>
      <c r="AW664" s="208"/>
    </row>
    <row r="665" spans="1:49" s="207" customFormat="1" x14ac:dyDescent="0.25">
      <c r="A665" s="47"/>
      <c r="B665" s="47"/>
      <c r="C665" s="47"/>
      <c r="D665" s="208"/>
      <c r="E665" s="220"/>
      <c r="F665" s="220"/>
      <c r="G665" s="220"/>
      <c r="H665" s="220"/>
      <c r="I665" s="220"/>
      <c r="J665" s="220"/>
      <c r="K665" s="220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  <c r="AA665" s="208"/>
      <c r="AB665" s="208"/>
      <c r="AC665" s="208"/>
      <c r="AD665" s="208"/>
      <c r="AE665" s="208"/>
      <c r="AF665" s="208"/>
      <c r="AG665" s="208"/>
      <c r="AH665" s="208"/>
      <c r="AI665" s="208"/>
      <c r="AJ665" s="208"/>
      <c r="AK665" s="208"/>
      <c r="AL665" s="208"/>
      <c r="AM665" s="208"/>
      <c r="AN665" s="208"/>
      <c r="AO665" s="208"/>
      <c r="AP665" s="208"/>
      <c r="AQ665" s="208"/>
      <c r="AR665" s="208"/>
      <c r="AS665" s="208"/>
      <c r="AT665" s="208"/>
      <c r="AU665" s="208"/>
      <c r="AV665" s="208"/>
      <c r="AW665" s="208"/>
    </row>
    <row r="666" spans="1:49" s="207" customFormat="1" x14ac:dyDescent="0.25">
      <c r="A666" s="47"/>
      <c r="B666" s="47"/>
      <c r="C666" s="47"/>
      <c r="D666" s="208"/>
      <c r="E666" s="220"/>
      <c r="F666" s="220"/>
      <c r="G666" s="220"/>
      <c r="H666" s="220"/>
      <c r="I666" s="220"/>
      <c r="J666" s="220"/>
      <c r="K666" s="220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  <c r="AA666" s="208"/>
      <c r="AB666" s="208"/>
      <c r="AC666" s="208"/>
      <c r="AD666" s="208"/>
      <c r="AE666" s="208"/>
      <c r="AF666" s="208"/>
      <c r="AG666" s="208"/>
      <c r="AH666" s="208"/>
      <c r="AI666" s="208"/>
      <c r="AJ666" s="208"/>
      <c r="AK666" s="208"/>
      <c r="AL666" s="208"/>
      <c r="AM666" s="208"/>
      <c r="AN666" s="208"/>
      <c r="AO666" s="208"/>
      <c r="AP666" s="208"/>
      <c r="AQ666" s="208"/>
      <c r="AR666" s="208"/>
      <c r="AS666" s="208"/>
      <c r="AT666" s="208"/>
      <c r="AU666" s="208"/>
      <c r="AV666" s="208"/>
      <c r="AW666" s="208"/>
    </row>
    <row r="667" spans="1:49" s="207" customFormat="1" x14ac:dyDescent="0.25">
      <c r="A667" s="47"/>
      <c r="B667" s="47"/>
      <c r="C667" s="47"/>
      <c r="D667" s="208"/>
      <c r="E667" s="220"/>
      <c r="F667" s="220"/>
      <c r="G667" s="220"/>
      <c r="H667" s="220"/>
      <c r="I667" s="220"/>
      <c r="J667" s="220"/>
      <c r="K667" s="220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  <c r="AA667" s="208"/>
      <c r="AB667" s="208"/>
      <c r="AC667" s="208"/>
      <c r="AD667" s="208"/>
      <c r="AE667" s="208"/>
      <c r="AF667" s="208"/>
      <c r="AG667" s="208"/>
      <c r="AH667" s="208"/>
      <c r="AI667" s="208"/>
      <c r="AJ667" s="208"/>
      <c r="AK667" s="208"/>
      <c r="AL667" s="208"/>
      <c r="AM667" s="208"/>
      <c r="AN667" s="208"/>
      <c r="AO667" s="208"/>
      <c r="AP667" s="208"/>
      <c r="AQ667" s="208"/>
      <c r="AR667" s="208"/>
      <c r="AS667" s="208"/>
      <c r="AT667" s="208"/>
      <c r="AU667" s="208"/>
      <c r="AV667" s="208"/>
      <c r="AW667" s="208"/>
    </row>
    <row r="668" spans="1:49" s="207" customFormat="1" x14ac:dyDescent="0.25">
      <c r="A668" s="47"/>
      <c r="B668" s="47"/>
      <c r="C668" s="47"/>
      <c r="D668" s="208"/>
      <c r="E668" s="220"/>
      <c r="F668" s="220"/>
      <c r="G668" s="220"/>
      <c r="H668" s="220"/>
      <c r="I668" s="220"/>
      <c r="J668" s="220"/>
      <c r="K668" s="220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  <c r="AA668" s="208"/>
      <c r="AB668" s="208"/>
      <c r="AC668" s="208"/>
      <c r="AD668" s="208"/>
      <c r="AE668" s="208"/>
      <c r="AF668" s="208"/>
      <c r="AG668" s="208"/>
      <c r="AH668" s="208"/>
      <c r="AI668" s="208"/>
      <c r="AJ668" s="208"/>
      <c r="AK668" s="208"/>
      <c r="AL668" s="208"/>
      <c r="AM668" s="208"/>
      <c r="AN668" s="208"/>
      <c r="AO668" s="208"/>
      <c r="AP668" s="208"/>
      <c r="AQ668" s="208"/>
      <c r="AR668" s="208"/>
      <c r="AS668" s="208"/>
      <c r="AT668" s="208"/>
      <c r="AU668" s="208"/>
      <c r="AV668" s="208"/>
      <c r="AW668" s="208"/>
    </row>
    <row r="669" spans="1:49" s="207" customFormat="1" x14ac:dyDescent="0.25">
      <c r="A669" s="47"/>
      <c r="B669" s="47"/>
      <c r="C669" s="47"/>
      <c r="D669" s="208"/>
      <c r="E669" s="220"/>
      <c r="F669" s="220"/>
      <c r="G669" s="220"/>
      <c r="H669" s="220"/>
      <c r="I669" s="220"/>
      <c r="J669" s="220"/>
      <c r="K669" s="220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  <c r="AA669" s="208"/>
      <c r="AB669" s="208"/>
      <c r="AC669" s="208"/>
      <c r="AD669" s="208"/>
      <c r="AE669" s="208"/>
      <c r="AF669" s="208"/>
      <c r="AG669" s="208"/>
      <c r="AH669" s="208"/>
      <c r="AI669" s="208"/>
      <c r="AJ669" s="208"/>
      <c r="AK669" s="208"/>
      <c r="AL669" s="208"/>
      <c r="AM669" s="208"/>
      <c r="AN669" s="208"/>
      <c r="AO669" s="208"/>
      <c r="AP669" s="208"/>
      <c r="AQ669" s="208"/>
      <c r="AR669" s="208"/>
      <c r="AS669" s="208"/>
      <c r="AT669" s="208"/>
      <c r="AU669" s="208"/>
      <c r="AV669" s="208"/>
      <c r="AW669" s="208"/>
    </row>
    <row r="670" spans="1:49" s="207" customFormat="1" x14ac:dyDescent="0.25">
      <c r="A670" s="47"/>
      <c r="B670" s="47"/>
      <c r="C670" s="47"/>
      <c r="D670" s="208"/>
      <c r="E670" s="220"/>
      <c r="F670" s="220"/>
      <c r="G670" s="220"/>
      <c r="H670" s="220"/>
      <c r="I670" s="220"/>
      <c r="J670" s="220"/>
      <c r="K670" s="220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  <c r="AA670" s="208"/>
      <c r="AB670" s="208"/>
      <c r="AC670" s="208"/>
      <c r="AD670" s="208"/>
      <c r="AE670" s="208"/>
      <c r="AF670" s="208"/>
      <c r="AG670" s="208"/>
      <c r="AH670" s="208"/>
      <c r="AI670" s="208"/>
      <c r="AJ670" s="208"/>
      <c r="AK670" s="208"/>
      <c r="AL670" s="208"/>
      <c r="AM670" s="208"/>
      <c r="AN670" s="208"/>
      <c r="AO670" s="208"/>
      <c r="AP670" s="208"/>
      <c r="AQ670" s="208"/>
      <c r="AR670" s="208"/>
      <c r="AS670" s="208"/>
      <c r="AT670" s="208"/>
      <c r="AU670" s="208"/>
      <c r="AV670" s="208"/>
      <c r="AW670" s="208"/>
    </row>
    <row r="671" spans="1:49" s="207" customFormat="1" x14ac:dyDescent="0.25">
      <c r="A671" s="47"/>
      <c r="B671" s="47"/>
      <c r="C671" s="47"/>
      <c r="D671" s="208"/>
      <c r="E671" s="220"/>
      <c r="F671" s="220"/>
      <c r="G671" s="220"/>
      <c r="H671" s="220"/>
      <c r="I671" s="220"/>
      <c r="J671" s="220"/>
      <c r="K671" s="220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  <c r="AA671" s="208"/>
      <c r="AB671" s="208"/>
      <c r="AC671" s="208"/>
      <c r="AD671" s="208"/>
      <c r="AE671" s="208"/>
      <c r="AF671" s="208"/>
      <c r="AG671" s="208"/>
      <c r="AH671" s="208"/>
      <c r="AI671" s="208"/>
      <c r="AJ671" s="208"/>
      <c r="AK671" s="208"/>
      <c r="AL671" s="208"/>
      <c r="AM671" s="208"/>
      <c r="AN671" s="208"/>
      <c r="AO671" s="208"/>
      <c r="AP671" s="208"/>
      <c r="AQ671" s="208"/>
      <c r="AR671" s="208"/>
      <c r="AS671" s="208"/>
      <c r="AT671" s="208"/>
      <c r="AU671" s="208"/>
      <c r="AV671" s="208"/>
      <c r="AW671" s="208"/>
    </row>
    <row r="672" spans="1:49" s="207" customFormat="1" x14ac:dyDescent="0.25">
      <c r="A672" s="47"/>
      <c r="B672" s="47"/>
      <c r="C672" s="47"/>
      <c r="D672" s="208"/>
      <c r="E672" s="220"/>
      <c r="F672" s="220"/>
      <c r="G672" s="220"/>
      <c r="H672" s="220"/>
      <c r="I672" s="220"/>
      <c r="J672" s="220"/>
      <c r="K672" s="220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  <c r="AA672" s="208"/>
      <c r="AB672" s="208"/>
      <c r="AC672" s="208"/>
      <c r="AD672" s="208"/>
      <c r="AE672" s="208"/>
      <c r="AF672" s="208"/>
      <c r="AG672" s="208"/>
      <c r="AH672" s="208"/>
      <c r="AI672" s="208"/>
      <c r="AJ672" s="208"/>
      <c r="AK672" s="208"/>
      <c r="AL672" s="208"/>
      <c r="AM672" s="208"/>
      <c r="AN672" s="208"/>
      <c r="AO672" s="208"/>
      <c r="AP672" s="208"/>
      <c r="AQ672" s="208"/>
      <c r="AR672" s="208"/>
      <c r="AS672" s="208"/>
      <c r="AT672" s="208"/>
      <c r="AU672" s="208"/>
      <c r="AV672" s="208"/>
      <c r="AW672" s="208"/>
    </row>
    <row r="673" spans="1:49" s="207" customFormat="1" x14ac:dyDescent="0.25">
      <c r="A673" s="47"/>
      <c r="B673" s="47"/>
      <c r="C673" s="47"/>
      <c r="D673" s="208"/>
      <c r="E673" s="220"/>
      <c r="F673" s="220"/>
      <c r="G673" s="220"/>
      <c r="H673" s="220"/>
      <c r="I673" s="220"/>
      <c r="J673" s="220"/>
      <c r="K673" s="220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  <c r="AA673" s="208"/>
      <c r="AB673" s="208"/>
      <c r="AC673" s="208"/>
      <c r="AD673" s="208"/>
      <c r="AE673" s="208"/>
      <c r="AF673" s="208"/>
      <c r="AG673" s="208"/>
      <c r="AH673" s="208"/>
      <c r="AI673" s="208"/>
      <c r="AJ673" s="208"/>
      <c r="AK673" s="208"/>
      <c r="AL673" s="208"/>
      <c r="AM673" s="208"/>
      <c r="AN673" s="208"/>
      <c r="AO673" s="208"/>
      <c r="AP673" s="208"/>
      <c r="AQ673" s="208"/>
      <c r="AR673" s="208"/>
      <c r="AS673" s="208"/>
      <c r="AT673" s="208"/>
      <c r="AU673" s="208"/>
      <c r="AV673" s="208"/>
      <c r="AW673" s="208"/>
    </row>
    <row r="674" spans="1:49" s="207" customFormat="1" x14ac:dyDescent="0.25">
      <c r="A674" s="47"/>
      <c r="B674" s="47"/>
      <c r="C674" s="47"/>
      <c r="D674" s="208"/>
      <c r="E674" s="220"/>
      <c r="F674" s="220"/>
      <c r="G674" s="220"/>
      <c r="H674" s="220"/>
      <c r="I674" s="220"/>
      <c r="J674" s="220"/>
      <c r="K674" s="220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  <c r="AA674" s="208"/>
      <c r="AB674" s="208"/>
      <c r="AC674" s="208"/>
      <c r="AD674" s="208"/>
      <c r="AE674" s="208"/>
      <c r="AF674" s="208"/>
      <c r="AG674" s="208"/>
      <c r="AH674" s="208"/>
      <c r="AI674" s="208"/>
      <c r="AJ674" s="208"/>
      <c r="AK674" s="208"/>
      <c r="AL674" s="208"/>
      <c r="AM674" s="208"/>
      <c r="AN674" s="208"/>
      <c r="AO674" s="208"/>
      <c r="AP674" s="208"/>
      <c r="AQ674" s="208"/>
      <c r="AR674" s="208"/>
      <c r="AS674" s="208"/>
      <c r="AT674" s="208"/>
      <c r="AU674" s="208"/>
      <c r="AV674" s="208"/>
      <c r="AW674" s="208"/>
    </row>
    <row r="675" spans="1:49" s="207" customFormat="1" x14ac:dyDescent="0.25">
      <c r="A675" s="47"/>
      <c r="B675" s="47"/>
      <c r="C675" s="47"/>
      <c r="D675" s="208"/>
      <c r="E675" s="220"/>
      <c r="F675" s="220"/>
      <c r="G675" s="220"/>
      <c r="H675" s="220"/>
      <c r="I675" s="220"/>
      <c r="J675" s="220"/>
      <c r="K675" s="220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  <c r="AA675" s="208"/>
      <c r="AB675" s="208"/>
      <c r="AC675" s="208"/>
      <c r="AD675" s="208"/>
      <c r="AE675" s="208"/>
      <c r="AF675" s="208"/>
      <c r="AG675" s="208"/>
      <c r="AH675" s="208"/>
      <c r="AI675" s="208"/>
      <c r="AJ675" s="208"/>
      <c r="AK675" s="208"/>
      <c r="AL675" s="208"/>
      <c r="AM675" s="208"/>
      <c r="AN675" s="208"/>
      <c r="AO675" s="208"/>
      <c r="AP675" s="208"/>
      <c r="AQ675" s="208"/>
      <c r="AR675" s="208"/>
      <c r="AS675" s="208"/>
      <c r="AT675" s="208"/>
      <c r="AU675" s="208"/>
      <c r="AV675" s="208"/>
      <c r="AW675" s="208"/>
    </row>
    <row r="676" spans="1:49" s="207" customFormat="1" x14ac:dyDescent="0.25">
      <c r="A676" s="47"/>
      <c r="B676" s="47"/>
      <c r="C676" s="47"/>
      <c r="D676" s="208"/>
      <c r="E676" s="220"/>
      <c r="F676" s="220"/>
      <c r="G676" s="220"/>
      <c r="H676" s="220"/>
      <c r="I676" s="220"/>
      <c r="J676" s="220"/>
      <c r="K676" s="220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  <c r="AA676" s="208"/>
      <c r="AB676" s="208"/>
      <c r="AC676" s="208"/>
      <c r="AD676" s="208"/>
      <c r="AE676" s="208"/>
      <c r="AF676" s="208"/>
      <c r="AG676" s="208"/>
      <c r="AH676" s="208"/>
      <c r="AI676" s="208"/>
      <c r="AJ676" s="208"/>
      <c r="AK676" s="208"/>
      <c r="AL676" s="208"/>
      <c r="AM676" s="208"/>
      <c r="AN676" s="208"/>
      <c r="AO676" s="208"/>
      <c r="AP676" s="208"/>
      <c r="AQ676" s="208"/>
      <c r="AR676" s="208"/>
      <c r="AS676" s="208"/>
      <c r="AT676" s="208"/>
      <c r="AU676" s="208"/>
      <c r="AV676" s="208"/>
      <c r="AW676" s="208"/>
    </row>
    <row r="677" spans="1:49" s="207" customFormat="1" x14ac:dyDescent="0.25">
      <c r="A677" s="47"/>
      <c r="B677" s="47"/>
      <c r="C677" s="47"/>
      <c r="D677" s="208"/>
      <c r="E677" s="220"/>
      <c r="F677" s="220"/>
      <c r="G677" s="220"/>
      <c r="H677" s="220"/>
      <c r="I677" s="220"/>
      <c r="J677" s="220"/>
      <c r="K677" s="220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  <c r="AA677" s="208"/>
      <c r="AB677" s="208"/>
      <c r="AC677" s="208"/>
      <c r="AD677" s="208"/>
      <c r="AE677" s="208"/>
      <c r="AF677" s="208"/>
      <c r="AG677" s="208"/>
      <c r="AH677" s="208"/>
      <c r="AI677" s="208"/>
      <c r="AJ677" s="208"/>
      <c r="AK677" s="208"/>
      <c r="AL677" s="208"/>
      <c r="AM677" s="208"/>
      <c r="AN677" s="208"/>
      <c r="AO677" s="208"/>
      <c r="AP677" s="208"/>
      <c r="AQ677" s="208"/>
      <c r="AR677" s="208"/>
      <c r="AS677" s="208"/>
      <c r="AT677" s="208"/>
      <c r="AU677" s="208"/>
      <c r="AV677" s="208"/>
      <c r="AW677" s="208"/>
    </row>
    <row r="678" spans="1:49" s="207" customFormat="1" x14ac:dyDescent="0.25">
      <c r="A678" s="47"/>
      <c r="B678" s="47"/>
      <c r="C678" s="47"/>
      <c r="D678" s="208"/>
      <c r="E678" s="220"/>
      <c r="F678" s="220"/>
      <c r="G678" s="220"/>
      <c r="H678" s="220"/>
      <c r="I678" s="220"/>
      <c r="J678" s="220"/>
      <c r="K678" s="220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  <c r="AA678" s="208"/>
      <c r="AB678" s="208"/>
      <c r="AC678" s="208"/>
      <c r="AD678" s="208"/>
      <c r="AE678" s="208"/>
      <c r="AF678" s="208"/>
      <c r="AG678" s="208"/>
      <c r="AH678" s="208"/>
      <c r="AI678" s="208"/>
      <c r="AJ678" s="208"/>
      <c r="AK678" s="208"/>
      <c r="AL678" s="208"/>
      <c r="AM678" s="208"/>
      <c r="AN678" s="208"/>
      <c r="AO678" s="208"/>
      <c r="AP678" s="208"/>
      <c r="AQ678" s="208"/>
      <c r="AR678" s="208"/>
      <c r="AS678" s="208"/>
      <c r="AT678" s="208"/>
      <c r="AU678" s="208"/>
      <c r="AV678" s="208"/>
      <c r="AW678" s="208"/>
    </row>
    <row r="679" spans="1:49" s="207" customFormat="1" x14ac:dyDescent="0.25">
      <c r="A679" s="47"/>
      <c r="B679" s="47"/>
      <c r="C679" s="47"/>
      <c r="D679" s="208"/>
      <c r="E679" s="220"/>
      <c r="F679" s="220"/>
      <c r="G679" s="220"/>
      <c r="H679" s="220"/>
      <c r="I679" s="220"/>
      <c r="J679" s="220"/>
      <c r="K679" s="220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  <c r="AA679" s="208"/>
      <c r="AB679" s="208"/>
      <c r="AC679" s="208"/>
      <c r="AD679" s="208"/>
      <c r="AE679" s="208"/>
      <c r="AF679" s="208"/>
      <c r="AG679" s="208"/>
      <c r="AH679" s="208"/>
      <c r="AI679" s="208"/>
      <c r="AJ679" s="208"/>
      <c r="AK679" s="208"/>
      <c r="AL679" s="208"/>
      <c r="AM679" s="208"/>
      <c r="AN679" s="208"/>
      <c r="AO679" s="208"/>
      <c r="AP679" s="208"/>
      <c r="AQ679" s="208"/>
      <c r="AR679" s="208"/>
      <c r="AS679" s="208"/>
      <c r="AT679" s="208"/>
      <c r="AU679" s="208"/>
      <c r="AV679" s="208"/>
      <c r="AW679" s="208"/>
    </row>
    <row r="680" spans="1:49" s="207" customFormat="1" x14ac:dyDescent="0.25">
      <c r="A680" s="47"/>
      <c r="B680" s="47"/>
      <c r="C680" s="47"/>
      <c r="D680" s="208"/>
      <c r="E680" s="220"/>
      <c r="F680" s="220"/>
      <c r="G680" s="220"/>
      <c r="H680" s="220"/>
      <c r="I680" s="220"/>
      <c r="J680" s="220"/>
      <c r="K680" s="220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  <c r="AA680" s="208"/>
      <c r="AB680" s="208"/>
      <c r="AC680" s="208"/>
      <c r="AD680" s="208"/>
      <c r="AE680" s="208"/>
      <c r="AF680" s="208"/>
      <c r="AG680" s="208"/>
      <c r="AH680" s="208"/>
      <c r="AI680" s="208"/>
      <c r="AJ680" s="208"/>
      <c r="AK680" s="208"/>
      <c r="AL680" s="208"/>
      <c r="AM680" s="208"/>
      <c r="AN680" s="208"/>
      <c r="AO680" s="208"/>
      <c r="AP680" s="208"/>
      <c r="AQ680" s="208"/>
      <c r="AR680" s="208"/>
      <c r="AS680" s="208"/>
      <c r="AT680" s="208"/>
      <c r="AU680" s="208"/>
      <c r="AV680" s="208"/>
      <c r="AW680" s="208"/>
    </row>
    <row r="681" spans="1:49" s="207" customFormat="1" x14ac:dyDescent="0.25">
      <c r="A681" s="47"/>
      <c r="B681" s="47"/>
      <c r="C681" s="47"/>
      <c r="D681" s="208"/>
      <c r="E681" s="220"/>
      <c r="F681" s="220"/>
      <c r="G681" s="220"/>
      <c r="H681" s="220"/>
      <c r="I681" s="220"/>
      <c r="J681" s="220"/>
      <c r="K681" s="220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  <c r="AA681" s="208"/>
      <c r="AB681" s="208"/>
      <c r="AC681" s="208"/>
      <c r="AD681" s="208"/>
      <c r="AE681" s="208"/>
      <c r="AF681" s="208"/>
      <c r="AG681" s="208"/>
      <c r="AH681" s="208"/>
      <c r="AI681" s="208"/>
      <c r="AJ681" s="208"/>
      <c r="AK681" s="208"/>
      <c r="AL681" s="208"/>
      <c r="AM681" s="208"/>
      <c r="AN681" s="208"/>
      <c r="AO681" s="208"/>
      <c r="AP681" s="208"/>
      <c r="AQ681" s="208"/>
      <c r="AR681" s="208"/>
      <c r="AS681" s="208"/>
      <c r="AT681" s="208"/>
      <c r="AU681" s="208"/>
      <c r="AV681" s="208"/>
      <c r="AW681" s="208"/>
    </row>
    <row r="682" spans="1:49" s="207" customFormat="1" x14ac:dyDescent="0.25">
      <c r="A682" s="47"/>
      <c r="B682" s="47"/>
      <c r="C682" s="47"/>
      <c r="D682" s="208"/>
      <c r="E682" s="220"/>
      <c r="F682" s="220"/>
      <c r="G682" s="220"/>
      <c r="H682" s="220"/>
      <c r="I682" s="220"/>
      <c r="J682" s="220"/>
      <c r="K682" s="220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  <c r="AA682" s="208"/>
      <c r="AB682" s="208"/>
      <c r="AC682" s="208"/>
      <c r="AD682" s="208"/>
      <c r="AE682" s="208"/>
      <c r="AF682" s="208"/>
      <c r="AG682" s="208"/>
      <c r="AH682" s="208"/>
      <c r="AI682" s="208"/>
      <c r="AJ682" s="208"/>
      <c r="AK682" s="208"/>
      <c r="AL682" s="208"/>
      <c r="AM682" s="208"/>
      <c r="AN682" s="208"/>
      <c r="AO682" s="208"/>
      <c r="AP682" s="208"/>
      <c r="AQ682" s="208"/>
      <c r="AR682" s="208"/>
      <c r="AS682" s="208"/>
      <c r="AT682" s="208"/>
      <c r="AU682" s="208"/>
      <c r="AV682" s="208"/>
      <c r="AW682" s="208"/>
    </row>
    <row r="683" spans="1:49" s="207" customFormat="1" x14ac:dyDescent="0.25">
      <c r="A683" s="47"/>
      <c r="B683" s="47"/>
      <c r="C683" s="47"/>
      <c r="D683" s="208"/>
      <c r="E683" s="220"/>
      <c r="F683" s="220"/>
      <c r="G683" s="220"/>
      <c r="H683" s="220"/>
      <c r="I683" s="220"/>
      <c r="J683" s="220"/>
      <c r="K683" s="220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  <c r="AA683" s="208"/>
      <c r="AB683" s="208"/>
      <c r="AC683" s="208"/>
      <c r="AD683" s="208"/>
      <c r="AE683" s="208"/>
      <c r="AF683" s="208"/>
      <c r="AG683" s="208"/>
      <c r="AH683" s="208"/>
      <c r="AI683" s="208"/>
      <c r="AJ683" s="208"/>
      <c r="AK683" s="208"/>
      <c r="AL683" s="208"/>
      <c r="AM683" s="208"/>
      <c r="AN683" s="208"/>
      <c r="AO683" s="208"/>
      <c r="AP683" s="208"/>
      <c r="AQ683" s="208"/>
      <c r="AR683" s="208"/>
      <c r="AS683" s="208"/>
      <c r="AT683" s="208"/>
      <c r="AU683" s="208"/>
      <c r="AV683" s="208"/>
      <c r="AW683" s="208"/>
    </row>
    <row r="684" spans="1:49" s="207" customFormat="1" x14ac:dyDescent="0.25">
      <c r="A684" s="47"/>
      <c r="B684" s="47"/>
      <c r="C684" s="47"/>
      <c r="D684" s="208"/>
      <c r="E684" s="220"/>
      <c r="F684" s="220"/>
      <c r="G684" s="220"/>
      <c r="H684" s="220"/>
      <c r="I684" s="220"/>
      <c r="J684" s="220"/>
      <c r="K684" s="220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  <c r="AA684" s="208"/>
      <c r="AB684" s="208"/>
      <c r="AC684" s="208"/>
      <c r="AD684" s="208"/>
      <c r="AE684" s="208"/>
      <c r="AF684" s="208"/>
      <c r="AG684" s="208"/>
      <c r="AH684" s="208"/>
      <c r="AI684" s="208"/>
      <c r="AJ684" s="208"/>
      <c r="AK684" s="208"/>
      <c r="AL684" s="208"/>
      <c r="AM684" s="208"/>
      <c r="AN684" s="208"/>
      <c r="AO684" s="208"/>
      <c r="AP684" s="208"/>
      <c r="AQ684" s="208"/>
      <c r="AR684" s="208"/>
      <c r="AS684" s="208"/>
      <c r="AT684" s="208"/>
      <c r="AU684" s="208"/>
      <c r="AV684" s="208"/>
      <c r="AW684" s="208"/>
    </row>
    <row r="685" spans="1:49" s="207" customFormat="1" x14ac:dyDescent="0.25">
      <c r="A685" s="47"/>
      <c r="B685" s="47"/>
      <c r="C685" s="47"/>
      <c r="D685" s="208"/>
      <c r="E685" s="220"/>
      <c r="F685" s="220"/>
      <c r="G685" s="220"/>
      <c r="H685" s="220"/>
      <c r="I685" s="220"/>
      <c r="J685" s="220"/>
      <c r="K685" s="220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  <c r="AA685" s="208"/>
      <c r="AB685" s="208"/>
      <c r="AC685" s="208"/>
      <c r="AD685" s="208"/>
      <c r="AE685" s="208"/>
      <c r="AF685" s="208"/>
      <c r="AG685" s="208"/>
      <c r="AH685" s="208"/>
      <c r="AI685" s="208"/>
      <c r="AJ685" s="208"/>
      <c r="AK685" s="208"/>
      <c r="AL685" s="208"/>
      <c r="AM685" s="208"/>
      <c r="AN685" s="208"/>
      <c r="AO685" s="208"/>
      <c r="AP685" s="208"/>
      <c r="AQ685" s="208"/>
      <c r="AR685" s="208"/>
      <c r="AS685" s="208"/>
      <c r="AT685" s="208"/>
      <c r="AU685" s="208"/>
      <c r="AV685" s="208"/>
      <c r="AW685" s="208"/>
    </row>
    <row r="686" spans="1:49" s="207" customFormat="1" x14ac:dyDescent="0.25">
      <c r="A686" s="47"/>
      <c r="B686" s="47"/>
      <c r="C686" s="47"/>
      <c r="D686" s="208"/>
      <c r="E686" s="220"/>
      <c r="F686" s="220"/>
      <c r="G686" s="220"/>
      <c r="H686" s="220"/>
      <c r="I686" s="220"/>
      <c r="J686" s="220"/>
      <c r="K686" s="220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  <c r="AA686" s="208"/>
      <c r="AB686" s="208"/>
      <c r="AC686" s="208"/>
      <c r="AD686" s="208"/>
      <c r="AE686" s="208"/>
      <c r="AF686" s="208"/>
      <c r="AG686" s="208"/>
      <c r="AH686" s="208"/>
      <c r="AI686" s="208"/>
      <c r="AJ686" s="208"/>
      <c r="AK686" s="208"/>
      <c r="AL686" s="208"/>
      <c r="AM686" s="208"/>
      <c r="AN686" s="208"/>
      <c r="AO686" s="208"/>
      <c r="AP686" s="208"/>
      <c r="AQ686" s="208"/>
      <c r="AR686" s="208"/>
      <c r="AS686" s="208"/>
      <c r="AT686" s="208"/>
      <c r="AU686" s="208"/>
      <c r="AV686" s="208"/>
      <c r="AW686" s="208"/>
    </row>
    <row r="687" spans="1:49" s="207" customFormat="1" x14ac:dyDescent="0.25">
      <c r="A687" s="47"/>
      <c r="B687" s="47"/>
      <c r="C687" s="47"/>
      <c r="D687" s="208"/>
      <c r="E687" s="220"/>
      <c r="F687" s="220"/>
      <c r="G687" s="220"/>
      <c r="H687" s="220"/>
      <c r="I687" s="220"/>
      <c r="J687" s="220"/>
      <c r="K687" s="220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  <c r="AA687" s="208"/>
      <c r="AB687" s="208"/>
      <c r="AC687" s="208"/>
      <c r="AD687" s="208"/>
      <c r="AE687" s="208"/>
      <c r="AF687" s="208"/>
      <c r="AG687" s="208"/>
      <c r="AH687" s="208"/>
      <c r="AI687" s="208"/>
      <c r="AJ687" s="208"/>
      <c r="AK687" s="208"/>
      <c r="AL687" s="208"/>
      <c r="AM687" s="208"/>
      <c r="AN687" s="208"/>
      <c r="AO687" s="208"/>
      <c r="AP687" s="208"/>
      <c r="AQ687" s="208"/>
      <c r="AR687" s="208"/>
      <c r="AS687" s="208"/>
      <c r="AT687" s="208"/>
      <c r="AU687" s="208"/>
      <c r="AV687" s="208"/>
      <c r="AW687" s="208"/>
    </row>
    <row r="688" spans="1:49" s="207" customFormat="1" x14ac:dyDescent="0.25">
      <c r="A688" s="47"/>
      <c r="B688" s="47"/>
      <c r="C688" s="47"/>
      <c r="D688" s="208"/>
      <c r="E688" s="220"/>
      <c r="F688" s="220"/>
      <c r="G688" s="220"/>
      <c r="H688" s="220"/>
      <c r="I688" s="220"/>
      <c r="J688" s="220"/>
      <c r="K688" s="220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  <c r="AA688" s="208"/>
      <c r="AB688" s="208"/>
      <c r="AC688" s="208"/>
      <c r="AD688" s="208"/>
      <c r="AE688" s="208"/>
      <c r="AF688" s="208"/>
      <c r="AG688" s="208"/>
      <c r="AH688" s="208"/>
      <c r="AI688" s="208"/>
      <c r="AJ688" s="208"/>
      <c r="AK688" s="208"/>
      <c r="AL688" s="208"/>
      <c r="AM688" s="208"/>
      <c r="AN688" s="208"/>
      <c r="AO688" s="208"/>
      <c r="AP688" s="208"/>
      <c r="AQ688" s="208"/>
      <c r="AR688" s="208"/>
      <c r="AS688" s="208"/>
      <c r="AT688" s="208"/>
      <c r="AU688" s="208"/>
      <c r="AV688" s="208"/>
      <c r="AW688" s="208"/>
    </row>
    <row r="689" spans="1:49" s="207" customFormat="1" x14ac:dyDescent="0.25">
      <c r="A689" s="47"/>
      <c r="B689" s="47"/>
      <c r="C689" s="47"/>
      <c r="D689" s="208"/>
      <c r="E689" s="220"/>
      <c r="F689" s="220"/>
      <c r="G689" s="220"/>
      <c r="H689" s="220"/>
      <c r="I689" s="220"/>
      <c r="J689" s="220"/>
      <c r="K689" s="220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  <c r="AA689" s="208"/>
      <c r="AB689" s="208"/>
      <c r="AC689" s="208"/>
      <c r="AD689" s="208"/>
      <c r="AE689" s="208"/>
      <c r="AF689" s="208"/>
      <c r="AG689" s="208"/>
      <c r="AH689" s="208"/>
      <c r="AI689" s="208"/>
      <c r="AJ689" s="208"/>
      <c r="AK689" s="208"/>
      <c r="AL689" s="208"/>
      <c r="AM689" s="208"/>
      <c r="AN689" s="208"/>
      <c r="AO689" s="208"/>
      <c r="AP689" s="208"/>
      <c r="AQ689" s="208"/>
      <c r="AR689" s="208"/>
      <c r="AS689" s="208"/>
      <c r="AT689" s="208"/>
      <c r="AU689" s="208"/>
      <c r="AV689" s="208"/>
      <c r="AW689" s="208"/>
    </row>
    <row r="690" spans="1:49" s="207" customFormat="1" x14ac:dyDescent="0.25">
      <c r="A690" s="47"/>
      <c r="B690" s="47"/>
      <c r="C690" s="47"/>
      <c r="D690" s="208"/>
      <c r="E690" s="220"/>
      <c r="F690" s="220"/>
      <c r="G690" s="220"/>
      <c r="H690" s="220"/>
      <c r="I690" s="220"/>
      <c r="J690" s="220"/>
      <c r="K690" s="220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  <c r="AA690" s="208"/>
      <c r="AB690" s="208"/>
      <c r="AC690" s="208"/>
      <c r="AD690" s="208"/>
      <c r="AE690" s="208"/>
      <c r="AF690" s="208"/>
      <c r="AG690" s="208"/>
      <c r="AH690" s="208"/>
      <c r="AI690" s="208"/>
      <c r="AJ690" s="208"/>
      <c r="AK690" s="208"/>
      <c r="AL690" s="208"/>
      <c r="AM690" s="208"/>
      <c r="AN690" s="208"/>
      <c r="AO690" s="208"/>
      <c r="AP690" s="208"/>
      <c r="AQ690" s="208"/>
      <c r="AR690" s="208"/>
      <c r="AS690" s="208"/>
      <c r="AT690" s="208"/>
      <c r="AU690" s="208"/>
      <c r="AV690" s="208"/>
      <c r="AW690" s="208"/>
    </row>
    <row r="691" spans="1:49" s="207" customFormat="1" x14ac:dyDescent="0.25">
      <c r="A691" s="47"/>
      <c r="B691" s="47"/>
      <c r="C691" s="47"/>
      <c r="D691" s="208"/>
      <c r="E691" s="220"/>
      <c r="F691" s="220"/>
      <c r="G691" s="220"/>
      <c r="H691" s="220"/>
      <c r="I691" s="220"/>
      <c r="J691" s="220"/>
      <c r="K691" s="220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  <c r="AA691" s="208"/>
      <c r="AB691" s="208"/>
      <c r="AC691" s="208"/>
      <c r="AD691" s="208"/>
      <c r="AE691" s="208"/>
      <c r="AF691" s="208"/>
      <c r="AG691" s="208"/>
      <c r="AH691" s="208"/>
      <c r="AI691" s="208"/>
      <c r="AJ691" s="208"/>
      <c r="AK691" s="208"/>
      <c r="AL691" s="208"/>
      <c r="AM691" s="208"/>
      <c r="AN691" s="208"/>
      <c r="AO691" s="208"/>
      <c r="AP691" s="208"/>
      <c r="AQ691" s="208"/>
      <c r="AR691" s="208"/>
      <c r="AS691" s="208"/>
      <c r="AT691" s="208"/>
      <c r="AU691" s="208"/>
      <c r="AV691" s="208"/>
      <c r="AW691" s="208"/>
    </row>
    <row r="692" spans="1:49" s="207" customFormat="1" x14ac:dyDescent="0.25">
      <c r="A692" s="47"/>
      <c r="B692" s="47"/>
      <c r="C692" s="47"/>
      <c r="D692" s="208"/>
      <c r="E692" s="220"/>
      <c r="F692" s="220"/>
      <c r="G692" s="220"/>
      <c r="H692" s="220"/>
      <c r="I692" s="220"/>
      <c r="J692" s="220"/>
      <c r="K692" s="220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  <c r="AA692" s="208"/>
      <c r="AB692" s="208"/>
      <c r="AC692" s="208"/>
      <c r="AD692" s="208"/>
      <c r="AE692" s="208"/>
      <c r="AF692" s="208"/>
      <c r="AG692" s="208"/>
      <c r="AH692" s="208"/>
      <c r="AI692" s="208"/>
      <c r="AJ692" s="208"/>
      <c r="AK692" s="208"/>
      <c r="AL692" s="208"/>
      <c r="AM692" s="208"/>
      <c r="AN692" s="208"/>
      <c r="AO692" s="208"/>
      <c r="AP692" s="208"/>
      <c r="AQ692" s="208"/>
      <c r="AR692" s="208"/>
      <c r="AS692" s="208"/>
      <c r="AT692" s="208"/>
      <c r="AU692" s="208"/>
      <c r="AV692" s="208"/>
      <c r="AW692" s="208"/>
    </row>
    <row r="693" spans="1:49" s="207" customFormat="1" x14ac:dyDescent="0.25">
      <c r="A693" s="47"/>
      <c r="B693" s="47"/>
      <c r="C693" s="47"/>
      <c r="D693" s="208"/>
      <c r="E693" s="220"/>
      <c r="F693" s="220"/>
      <c r="G693" s="220"/>
      <c r="H693" s="220"/>
      <c r="I693" s="220"/>
      <c r="J693" s="220"/>
      <c r="K693" s="220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  <c r="AA693" s="208"/>
      <c r="AB693" s="208"/>
      <c r="AC693" s="208"/>
      <c r="AD693" s="208"/>
      <c r="AE693" s="208"/>
      <c r="AF693" s="208"/>
      <c r="AG693" s="208"/>
      <c r="AH693" s="208"/>
      <c r="AI693" s="208"/>
      <c r="AJ693" s="208"/>
      <c r="AK693" s="208"/>
      <c r="AL693" s="208"/>
      <c r="AM693" s="208"/>
      <c r="AN693" s="208"/>
      <c r="AO693" s="208"/>
      <c r="AP693" s="208"/>
      <c r="AQ693" s="208"/>
      <c r="AR693" s="208"/>
      <c r="AS693" s="208"/>
      <c r="AT693" s="208"/>
      <c r="AU693" s="208"/>
      <c r="AV693" s="208"/>
      <c r="AW693" s="208"/>
    </row>
    <row r="694" spans="1:49" s="207" customFormat="1" x14ac:dyDescent="0.25">
      <c r="A694" s="47"/>
      <c r="B694" s="47"/>
      <c r="C694" s="47"/>
      <c r="D694" s="208"/>
      <c r="E694" s="220"/>
      <c r="F694" s="220"/>
      <c r="G694" s="220"/>
      <c r="H694" s="220"/>
      <c r="I694" s="220"/>
      <c r="J694" s="220"/>
      <c r="K694" s="220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  <c r="AA694" s="208"/>
      <c r="AB694" s="208"/>
      <c r="AC694" s="208"/>
      <c r="AD694" s="208"/>
      <c r="AE694" s="208"/>
      <c r="AF694" s="208"/>
      <c r="AG694" s="208"/>
      <c r="AH694" s="208"/>
      <c r="AI694" s="208"/>
      <c r="AJ694" s="208"/>
      <c r="AK694" s="208"/>
      <c r="AL694" s="208"/>
      <c r="AM694" s="208"/>
      <c r="AN694" s="208"/>
      <c r="AO694" s="208"/>
      <c r="AP694" s="208"/>
      <c r="AQ694" s="208"/>
      <c r="AR694" s="208"/>
      <c r="AS694" s="208"/>
      <c r="AT694" s="208"/>
      <c r="AU694" s="208"/>
      <c r="AV694" s="208"/>
      <c r="AW694" s="208"/>
    </row>
    <row r="695" spans="1:49" s="207" customFormat="1" x14ac:dyDescent="0.25">
      <c r="A695" s="47"/>
      <c r="B695" s="47"/>
      <c r="C695" s="47"/>
      <c r="D695" s="208"/>
      <c r="E695" s="220"/>
      <c r="F695" s="220"/>
      <c r="G695" s="220"/>
      <c r="H695" s="220"/>
      <c r="I695" s="220"/>
      <c r="J695" s="220"/>
      <c r="K695" s="220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  <c r="AA695" s="208"/>
      <c r="AB695" s="208"/>
      <c r="AC695" s="208"/>
      <c r="AD695" s="208"/>
      <c r="AE695" s="208"/>
      <c r="AF695" s="208"/>
      <c r="AG695" s="208"/>
      <c r="AH695" s="208"/>
      <c r="AI695" s="208"/>
      <c r="AJ695" s="208"/>
      <c r="AK695" s="208"/>
      <c r="AL695" s="208"/>
      <c r="AM695" s="208"/>
      <c r="AN695" s="208"/>
      <c r="AO695" s="208"/>
      <c r="AP695" s="208"/>
      <c r="AQ695" s="208"/>
      <c r="AR695" s="208"/>
      <c r="AS695" s="208"/>
      <c r="AT695" s="208"/>
      <c r="AU695" s="208"/>
      <c r="AV695" s="208"/>
      <c r="AW695" s="208"/>
    </row>
    <row r="696" spans="1:49" s="207" customFormat="1" x14ac:dyDescent="0.25">
      <c r="A696" s="47"/>
      <c r="B696" s="47"/>
      <c r="C696" s="47"/>
      <c r="D696" s="208"/>
      <c r="E696" s="220"/>
      <c r="F696" s="220"/>
      <c r="G696" s="220"/>
      <c r="H696" s="220"/>
      <c r="I696" s="220"/>
      <c r="J696" s="220"/>
      <c r="K696" s="220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  <c r="AA696" s="208"/>
      <c r="AB696" s="208"/>
      <c r="AC696" s="208"/>
      <c r="AD696" s="208"/>
      <c r="AE696" s="208"/>
      <c r="AF696" s="208"/>
      <c r="AG696" s="208"/>
      <c r="AH696" s="208"/>
      <c r="AI696" s="208"/>
      <c r="AJ696" s="208"/>
      <c r="AK696" s="208"/>
      <c r="AL696" s="208"/>
      <c r="AM696" s="208"/>
      <c r="AN696" s="208"/>
      <c r="AO696" s="208"/>
      <c r="AP696" s="208"/>
      <c r="AQ696" s="208"/>
      <c r="AR696" s="208"/>
      <c r="AS696" s="208"/>
      <c r="AT696" s="208"/>
      <c r="AU696" s="208"/>
      <c r="AV696" s="208"/>
      <c r="AW696" s="208"/>
    </row>
    <row r="697" spans="1:49" s="207" customFormat="1" x14ac:dyDescent="0.25">
      <c r="A697" s="47"/>
      <c r="B697" s="47"/>
      <c r="C697" s="47"/>
      <c r="D697" s="208"/>
      <c r="E697" s="220"/>
      <c r="F697" s="220"/>
      <c r="G697" s="220"/>
      <c r="H697" s="220"/>
      <c r="I697" s="220"/>
      <c r="J697" s="220"/>
      <c r="K697" s="220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  <c r="AA697" s="208"/>
      <c r="AB697" s="208"/>
      <c r="AC697" s="208"/>
      <c r="AD697" s="208"/>
      <c r="AE697" s="208"/>
      <c r="AF697" s="208"/>
      <c r="AG697" s="208"/>
      <c r="AH697" s="208"/>
      <c r="AI697" s="208"/>
      <c r="AJ697" s="208"/>
      <c r="AK697" s="208"/>
      <c r="AL697" s="208"/>
      <c r="AM697" s="208"/>
      <c r="AN697" s="208"/>
      <c r="AO697" s="208"/>
      <c r="AP697" s="208"/>
      <c r="AQ697" s="208"/>
      <c r="AR697" s="208"/>
      <c r="AS697" s="208"/>
      <c r="AT697" s="208"/>
      <c r="AU697" s="208"/>
      <c r="AV697" s="208"/>
      <c r="AW697" s="208"/>
    </row>
    <row r="698" spans="1:49" s="207" customFormat="1" x14ac:dyDescent="0.25">
      <c r="A698" s="47"/>
      <c r="B698" s="47"/>
      <c r="C698" s="47"/>
      <c r="D698" s="208"/>
      <c r="E698" s="220"/>
      <c r="F698" s="220"/>
      <c r="G698" s="220"/>
      <c r="H698" s="220"/>
      <c r="I698" s="220"/>
      <c r="J698" s="220"/>
      <c r="K698" s="220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  <c r="AA698" s="208"/>
      <c r="AB698" s="208"/>
      <c r="AC698" s="208"/>
      <c r="AD698" s="208"/>
      <c r="AE698" s="208"/>
      <c r="AF698" s="208"/>
      <c r="AG698" s="208"/>
      <c r="AH698" s="208"/>
      <c r="AI698" s="208"/>
      <c r="AJ698" s="208"/>
      <c r="AK698" s="208"/>
      <c r="AL698" s="208"/>
      <c r="AM698" s="208"/>
      <c r="AN698" s="208"/>
      <c r="AO698" s="208"/>
      <c r="AP698" s="208"/>
      <c r="AQ698" s="208"/>
      <c r="AR698" s="208"/>
      <c r="AS698" s="208"/>
      <c r="AT698" s="208"/>
      <c r="AU698" s="208"/>
      <c r="AV698" s="208"/>
      <c r="AW698" s="208"/>
    </row>
    <row r="699" spans="1:49" s="207" customFormat="1" x14ac:dyDescent="0.25">
      <c r="A699" s="47"/>
      <c r="B699" s="47"/>
      <c r="C699" s="47"/>
      <c r="D699" s="208"/>
      <c r="E699" s="220"/>
      <c r="F699" s="220"/>
      <c r="G699" s="220"/>
      <c r="H699" s="220"/>
      <c r="I699" s="220"/>
      <c r="J699" s="220"/>
      <c r="K699" s="220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  <c r="AA699" s="208"/>
      <c r="AB699" s="208"/>
      <c r="AC699" s="208"/>
      <c r="AD699" s="208"/>
      <c r="AE699" s="208"/>
      <c r="AF699" s="208"/>
      <c r="AG699" s="208"/>
      <c r="AH699" s="208"/>
      <c r="AI699" s="208"/>
      <c r="AJ699" s="208"/>
      <c r="AK699" s="208"/>
      <c r="AL699" s="208"/>
      <c r="AM699" s="208"/>
      <c r="AN699" s="208"/>
      <c r="AO699" s="208"/>
      <c r="AP699" s="208"/>
      <c r="AQ699" s="208"/>
      <c r="AR699" s="208"/>
      <c r="AS699" s="208"/>
      <c r="AT699" s="208"/>
      <c r="AU699" s="208"/>
      <c r="AV699" s="208"/>
      <c r="AW699" s="208"/>
    </row>
    <row r="700" spans="1:49" s="207" customFormat="1" x14ac:dyDescent="0.25">
      <c r="A700" s="47"/>
      <c r="B700" s="47"/>
      <c r="C700" s="47"/>
      <c r="D700" s="208"/>
      <c r="E700" s="220"/>
      <c r="F700" s="220"/>
      <c r="G700" s="220"/>
      <c r="H700" s="220"/>
      <c r="I700" s="220"/>
      <c r="J700" s="220"/>
      <c r="K700" s="220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  <c r="AA700" s="208"/>
      <c r="AB700" s="208"/>
      <c r="AC700" s="208"/>
      <c r="AD700" s="208"/>
      <c r="AE700" s="208"/>
      <c r="AF700" s="208"/>
      <c r="AG700" s="208"/>
      <c r="AH700" s="208"/>
      <c r="AI700" s="208"/>
      <c r="AJ700" s="208"/>
      <c r="AK700" s="208"/>
      <c r="AL700" s="208"/>
      <c r="AM700" s="208"/>
      <c r="AN700" s="208"/>
      <c r="AO700" s="208"/>
      <c r="AP700" s="208"/>
      <c r="AQ700" s="208"/>
      <c r="AR700" s="208"/>
      <c r="AS700" s="208"/>
      <c r="AT700" s="208"/>
      <c r="AU700" s="208"/>
      <c r="AV700" s="208"/>
      <c r="AW700" s="208"/>
    </row>
    <row r="701" spans="1:49" s="207" customFormat="1" x14ac:dyDescent="0.25">
      <c r="A701" s="47"/>
      <c r="B701" s="47"/>
      <c r="C701" s="47"/>
      <c r="D701" s="208"/>
      <c r="E701" s="220"/>
      <c r="F701" s="220"/>
      <c r="G701" s="220"/>
      <c r="H701" s="220"/>
      <c r="I701" s="220"/>
      <c r="J701" s="220"/>
      <c r="K701" s="220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  <c r="AA701" s="208"/>
      <c r="AB701" s="208"/>
      <c r="AC701" s="208"/>
      <c r="AD701" s="208"/>
      <c r="AE701" s="208"/>
      <c r="AF701" s="208"/>
      <c r="AG701" s="208"/>
      <c r="AH701" s="208"/>
      <c r="AI701" s="208"/>
      <c r="AJ701" s="208"/>
      <c r="AK701" s="208"/>
      <c r="AL701" s="208"/>
      <c r="AM701" s="208"/>
      <c r="AN701" s="208"/>
      <c r="AO701" s="208"/>
      <c r="AP701" s="208"/>
      <c r="AQ701" s="208"/>
      <c r="AR701" s="208"/>
      <c r="AS701" s="208"/>
      <c r="AT701" s="208"/>
      <c r="AU701" s="208"/>
      <c r="AV701" s="208"/>
      <c r="AW701" s="208"/>
    </row>
    <row r="702" spans="1:49" s="207" customFormat="1" x14ac:dyDescent="0.25">
      <c r="A702" s="47"/>
      <c r="B702" s="47"/>
      <c r="C702" s="47"/>
      <c r="D702" s="208"/>
      <c r="E702" s="220"/>
      <c r="F702" s="220"/>
      <c r="G702" s="220"/>
      <c r="H702" s="220"/>
      <c r="I702" s="220"/>
      <c r="J702" s="220"/>
      <c r="K702" s="220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  <c r="AA702" s="208"/>
      <c r="AB702" s="208"/>
      <c r="AC702" s="208"/>
      <c r="AD702" s="208"/>
      <c r="AE702" s="208"/>
      <c r="AF702" s="208"/>
      <c r="AG702" s="208"/>
      <c r="AH702" s="208"/>
      <c r="AI702" s="208"/>
      <c r="AJ702" s="208"/>
      <c r="AK702" s="208"/>
      <c r="AL702" s="208"/>
      <c r="AM702" s="208"/>
      <c r="AN702" s="208"/>
      <c r="AO702" s="208"/>
      <c r="AP702" s="208"/>
      <c r="AQ702" s="208"/>
      <c r="AR702" s="208"/>
      <c r="AS702" s="208"/>
      <c r="AT702" s="208"/>
      <c r="AU702" s="208"/>
      <c r="AV702" s="208"/>
      <c r="AW702" s="208"/>
    </row>
    <row r="703" spans="1:49" s="207" customFormat="1" x14ac:dyDescent="0.25">
      <c r="A703" s="47"/>
      <c r="B703" s="47"/>
      <c r="C703" s="47"/>
      <c r="D703" s="208"/>
      <c r="E703" s="220"/>
      <c r="F703" s="220"/>
      <c r="G703" s="220"/>
      <c r="H703" s="220"/>
      <c r="I703" s="220"/>
      <c r="J703" s="220"/>
      <c r="K703" s="220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  <c r="AA703" s="208"/>
      <c r="AB703" s="208"/>
      <c r="AC703" s="208"/>
      <c r="AD703" s="208"/>
      <c r="AE703" s="208"/>
      <c r="AF703" s="208"/>
      <c r="AG703" s="208"/>
      <c r="AH703" s="208"/>
      <c r="AI703" s="208"/>
      <c r="AJ703" s="208"/>
      <c r="AK703" s="208"/>
      <c r="AL703" s="208"/>
      <c r="AM703" s="208"/>
      <c r="AN703" s="208"/>
      <c r="AO703" s="208"/>
      <c r="AP703" s="208"/>
      <c r="AQ703" s="208"/>
      <c r="AR703" s="208"/>
      <c r="AS703" s="208"/>
      <c r="AT703" s="208"/>
      <c r="AU703" s="208"/>
      <c r="AV703" s="208"/>
      <c r="AW703" s="208"/>
    </row>
    <row r="704" spans="1:49" s="207" customFormat="1" x14ac:dyDescent="0.25">
      <c r="A704" s="47"/>
      <c r="B704" s="47"/>
      <c r="C704" s="47"/>
      <c r="D704" s="208"/>
      <c r="E704" s="220"/>
      <c r="F704" s="220"/>
      <c r="G704" s="220"/>
      <c r="H704" s="220"/>
      <c r="I704" s="220"/>
      <c r="J704" s="220"/>
      <c r="K704" s="220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  <c r="AA704" s="208"/>
      <c r="AB704" s="208"/>
      <c r="AC704" s="208"/>
      <c r="AD704" s="208"/>
      <c r="AE704" s="208"/>
      <c r="AF704" s="208"/>
      <c r="AG704" s="208"/>
      <c r="AH704" s="208"/>
      <c r="AI704" s="208"/>
      <c r="AJ704" s="208"/>
      <c r="AK704" s="208"/>
      <c r="AL704" s="208"/>
      <c r="AM704" s="208"/>
      <c r="AN704" s="208"/>
      <c r="AO704" s="208"/>
      <c r="AP704" s="208"/>
      <c r="AQ704" s="208"/>
      <c r="AR704" s="208"/>
      <c r="AS704" s="208"/>
      <c r="AT704" s="208"/>
      <c r="AU704" s="208"/>
      <c r="AV704" s="208"/>
      <c r="AW704" s="208"/>
    </row>
    <row r="705" spans="1:49" s="207" customFormat="1" x14ac:dyDescent="0.25">
      <c r="A705" s="47"/>
      <c r="B705" s="47"/>
      <c r="C705" s="47"/>
      <c r="D705" s="208"/>
      <c r="E705" s="220"/>
      <c r="F705" s="220"/>
      <c r="G705" s="220"/>
      <c r="H705" s="220"/>
      <c r="I705" s="220"/>
      <c r="J705" s="220"/>
      <c r="K705" s="220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  <c r="AA705" s="208"/>
      <c r="AB705" s="208"/>
      <c r="AC705" s="208"/>
      <c r="AD705" s="208"/>
      <c r="AE705" s="208"/>
      <c r="AF705" s="208"/>
      <c r="AG705" s="208"/>
      <c r="AH705" s="208"/>
      <c r="AI705" s="208"/>
      <c r="AJ705" s="208"/>
      <c r="AK705" s="208"/>
      <c r="AL705" s="208"/>
      <c r="AM705" s="208"/>
      <c r="AN705" s="208"/>
      <c r="AO705" s="208"/>
      <c r="AP705" s="208"/>
      <c r="AQ705" s="208"/>
      <c r="AR705" s="208"/>
      <c r="AS705" s="208"/>
      <c r="AT705" s="208"/>
      <c r="AU705" s="208"/>
      <c r="AV705" s="208"/>
      <c r="AW705" s="208"/>
    </row>
    <row r="706" spans="1:49" s="207" customFormat="1" x14ac:dyDescent="0.25">
      <c r="A706" s="47"/>
      <c r="B706" s="47"/>
      <c r="C706" s="47"/>
      <c r="D706" s="208"/>
      <c r="E706" s="220"/>
      <c r="F706" s="220"/>
      <c r="G706" s="220"/>
      <c r="H706" s="220"/>
      <c r="I706" s="220"/>
      <c r="J706" s="220"/>
      <c r="K706" s="220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  <c r="AA706" s="208"/>
      <c r="AB706" s="208"/>
      <c r="AC706" s="208"/>
      <c r="AD706" s="208"/>
      <c r="AE706" s="208"/>
      <c r="AF706" s="208"/>
      <c r="AG706" s="208"/>
      <c r="AH706" s="208"/>
      <c r="AI706" s="208"/>
      <c r="AJ706" s="208"/>
      <c r="AK706" s="208"/>
      <c r="AL706" s="208"/>
      <c r="AM706" s="208"/>
      <c r="AN706" s="208"/>
      <c r="AO706" s="208"/>
      <c r="AP706" s="208"/>
      <c r="AQ706" s="208"/>
      <c r="AR706" s="208"/>
      <c r="AS706" s="208"/>
      <c r="AT706" s="208"/>
      <c r="AU706" s="208"/>
      <c r="AV706" s="208"/>
      <c r="AW706" s="208"/>
    </row>
    <row r="707" spans="1:49" s="207" customFormat="1" x14ac:dyDescent="0.25">
      <c r="A707" s="47"/>
      <c r="B707" s="47"/>
      <c r="C707" s="47"/>
      <c r="D707" s="208"/>
      <c r="E707" s="220"/>
      <c r="F707" s="220"/>
      <c r="G707" s="220"/>
      <c r="H707" s="220"/>
      <c r="I707" s="220"/>
      <c r="J707" s="220"/>
      <c r="K707" s="220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  <c r="AA707" s="208"/>
      <c r="AB707" s="208"/>
      <c r="AC707" s="208"/>
      <c r="AD707" s="208"/>
      <c r="AE707" s="208"/>
      <c r="AF707" s="208"/>
      <c r="AG707" s="208"/>
      <c r="AH707" s="208"/>
      <c r="AI707" s="208"/>
      <c r="AJ707" s="208"/>
      <c r="AK707" s="208"/>
      <c r="AL707" s="208"/>
      <c r="AM707" s="208"/>
      <c r="AN707" s="208"/>
      <c r="AO707" s="208"/>
      <c r="AP707" s="208"/>
      <c r="AQ707" s="208"/>
      <c r="AR707" s="208"/>
      <c r="AS707" s="208"/>
      <c r="AT707" s="208"/>
      <c r="AU707" s="208"/>
      <c r="AV707" s="208"/>
      <c r="AW707" s="208"/>
    </row>
    <row r="708" spans="1:49" s="207" customFormat="1" x14ac:dyDescent="0.25">
      <c r="A708" s="47"/>
      <c r="B708" s="47"/>
      <c r="C708" s="47"/>
      <c r="D708" s="208"/>
      <c r="E708" s="220"/>
      <c r="F708" s="220"/>
      <c r="G708" s="220"/>
      <c r="H708" s="220"/>
      <c r="I708" s="220"/>
      <c r="J708" s="220"/>
      <c r="K708" s="220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  <c r="AA708" s="208"/>
      <c r="AB708" s="208"/>
      <c r="AC708" s="208"/>
      <c r="AD708" s="208"/>
      <c r="AE708" s="208"/>
      <c r="AF708" s="208"/>
      <c r="AG708" s="208"/>
      <c r="AH708" s="208"/>
      <c r="AI708" s="208"/>
      <c r="AJ708" s="208"/>
      <c r="AK708" s="208"/>
      <c r="AL708" s="208"/>
      <c r="AM708" s="208"/>
      <c r="AN708" s="208"/>
      <c r="AO708" s="208"/>
      <c r="AP708" s="208"/>
      <c r="AQ708" s="208"/>
      <c r="AR708" s="208"/>
      <c r="AS708" s="208"/>
      <c r="AT708" s="208"/>
      <c r="AU708" s="208"/>
      <c r="AV708" s="208"/>
      <c r="AW708" s="208"/>
    </row>
    <row r="709" spans="1:49" s="207" customFormat="1" x14ac:dyDescent="0.25">
      <c r="A709" s="47"/>
      <c r="B709" s="47"/>
      <c r="C709" s="47"/>
      <c r="D709" s="208"/>
      <c r="E709" s="220"/>
      <c r="F709" s="220"/>
      <c r="G709" s="220"/>
      <c r="H709" s="220"/>
      <c r="I709" s="220"/>
      <c r="J709" s="220"/>
      <c r="K709" s="220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  <c r="AA709" s="208"/>
      <c r="AB709" s="208"/>
      <c r="AC709" s="208"/>
      <c r="AD709" s="208"/>
      <c r="AE709" s="208"/>
      <c r="AF709" s="208"/>
      <c r="AG709" s="208"/>
      <c r="AH709" s="208"/>
      <c r="AI709" s="208"/>
      <c r="AJ709" s="208"/>
      <c r="AK709" s="208"/>
      <c r="AL709" s="208"/>
      <c r="AM709" s="208"/>
      <c r="AN709" s="208"/>
      <c r="AO709" s="208"/>
      <c r="AP709" s="208"/>
      <c r="AQ709" s="208"/>
      <c r="AR709" s="208"/>
      <c r="AS709" s="208"/>
      <c r="AT709" s="208"/>
      <c r="AU709" s="208"/>
      <c r="AV709" s="208"/>
      <c r="AW709" s="208"/>
    </row>
    <row r="710" spans="1:49" s="207" customFormat="1" x14ac:dyDescent="0.25">
      <c r="A710" s="47"/>
      <c r="B710" s="47"/>
      <c r="C710" s="47"/>
      <c r="D710" s="208"/>
      <c r="E710" s="220"/>
      <c r="F710" s="220"/>
      <c r="G710" s="220"/>
      <c r="H710" s="220"/>
      <c r="I710" s="220"/>
      <c r="J710" s="220"/>
      <c r="K710" s="220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  <c r="AA710" s="208"/>
      <c r="AB710" s="208"/>
      <c r="AC710" s="208"/>
      <c r="AD710" s="208"/>
      <c r="AE710" s="208"/>
      <c r="AF710" s="208"/>
      <c r="AG710" s="208"/>
      <c r="AH710" s="208"/>
      <c r="AI710" s="208"/>
      <c r="AJ710" s="208"/>
      <c r="AK710" s="208"/>
      <c r="AL710" s="208"/>
      <c r="AM710" s="208"/>
      <c r="AN710" s="208"/>
      <c r="AO710" s="208"/>
      <c r="AP710" s="208"/>
      <c r="AQ710" s="208"/>
      <c r="AR710" s="208"/>
      <c r="AS710" s="208"/>
      <c r="AT710" s="208"/>
      <c r="AU710" s="208"/>
      <c r="AV710" s="208"/>
      <c r="AW710" s="208"/>
    </row>
    <row r="711" spans="1:49" s="207" customFormat="1" x14ac:dyDescent="0.25">
      <c r="A711" s="47"/>
      <c r="B711" s="47"/>
      <c r="C711" s="47"/>
      <c r="D711" s="208"/>
      <c r="E711" s="220"/>
      <c r="F711" s="220"/>
      <c r="G711" s="220"/>
      <c r="H711" s="220"/>
      <c r="I711" s="220"/>
      <c r="J711" s="220"/>
      <c r="K711" s="220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  <c r="AA711" s="208"/>
      <c r="AB711" s="208"/>
      <c r="AC711" s="208"/>
      <c r="AD711" s="208"/>
      <c r="AE711" s="208"/>
      <c r="AF711" s="208"/>
      <c r="AG711" s="208"/>
      <c r="AH711" s="208"/>
      <c r="AI711" s="208"/>
      <c r="AJ711" s="208"/>
      <c r="AK711" s="208"/>
      <c r="AL711" s="208"/>
      <c r="AM711" s="208"/>
      <c r="AN711" s="208"/>
      <c r="AO711" s="208"/>
      <c r="AP711" s="208"/>
      <c r="AQ711" s="208"/>
      <c r="AR711" s="208"/>
      <c r="AS711" s="208"/>
      <c r="AT711" s="208"/>
      <c r="AU711" s="208"/>
      <c r="AV711" s="208"/>
      <c r="AW711" s="208"/>
    </row>
    <row r="712" spans="1:49" s="207" customFormat="1" x14ac:dyDescent="0.25">
      <c r="A712" s="47"/>
      <c r="B712" s="47"/>
      <c r="C712" s="47"/>
      <c r="D712" s="208"/>
      <c r="E712" s="220"/>
      <c r="F712" s="220"/>
      <c r="G712" s="220"/>
      <c r="H712" s="220"/>
      <c r="I712" s="220"/>
      <c r="J712" s="220"/>
      <c r="K712" s="220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  <c r="AA712" s="208"/>
      <c r="AB712" s="208"/>
      <c r="AC712" s="208"/>
      <c r="AD712" s="208"/>
      <c r="AE712" s="208"/>
      <c r="AF712" s="208"/>
      <c r="AG712" s="208"/>
      <c r="AH712" s="208"/>
      <c r="AI712" s="208"/>
      <c r="AJ712" s="208"/>
      <c r="AK712" s="208"/>
      <c r="AL712" s="208"/>
      <c r="AM712" s="208"/>
      <c r="AN712" s="208"/>
      <c r="AO712" s="208"/>
      <c r="AP712" s="208"/>
      <c r="AQ712" s="208"/>
      <c r="AR712" s="208"/>
      <c r="AS712" s="208"/>
      <c r="AT712" s="208"/>
      <c r="AU712" s="208"/>
      <c r="AV712" s="208"/>
      <c r="AW712" s="208"/>
    </row>
    <row r="713" spans="1:49" s="207" customFormat="1" x14ac:dyDescent="0.25">
      <c r="A713" s="47"/>
      <c r="B713" s="47"/>
      <c r="C713" s="47"/>
      <c r="D713" s="208"/>
      <c r="E713" s="220"/>
      <c r="F713" s="220"/>
      <c r="G713" s="220"/>
      <c r="H713" s="220"/>
      <c r="I713" s="220"/>
      <c r="J713" s="220"/>
      <c r="K713" s="220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  <c r="AA713" s="208"/>
      <c r="AB713" s="208"/>
      <c r="AC713" s="208"/>
      <c r="AD713" s="208"/>
      <c r="AE713" s="208"/>
      <c r="AF713" s="208"/>
      <c r="AG713" s="208"/>
      <c r="AH713" s="208"/>
      <c r="AI713" s="208"/>
      <c r="AJ713" s="208"/>
      <c r="AK713" s="208"/>
      <c r="AL713" s="208"/>
      <c r="AM713" s="208"/>
      <c r="AN713" s="208"/>
      <c r="AO713" s="208"/>
      <c r="AP713" s="208"/>
      <c r="AQ713" s="208"/>
      <c r="AR713" s="208"/>
      <c r="AS713" s="208"/>
      <c r="AT713" s="208"/>
      <c r="AU713" s="208"/>
      <c r="AV713" s="208"/>
      <c r="AW713" s="208"/>
    </row>
    <row r="714" spans="1:49" s="207" customFormat="1" x14ac:dyDescent="0.25">
      <c r="A714" s="47"/>
      <c r="B714" s="47"/>
      <c r="C714" s="47"/>
      <c r="D714" s="208"/>
      <c r="E714" s="220"/>
      <c r="F714" s="220"/>
      <c r="G714" s="220"/>
      <c r="H714" s="220"/>
      <c r="I714" s="220"/>
      <c r="J714" s="220"/>
      <c r="K714" s="220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  <c r="AA714" s="208"/>
      <c r="AB714" s="208"/>
      <c r="AC714" s="208"/>
      <c r="AD714" s="208"/>
      <c r="AE714" s="208"/>
      <c r="AF714" s="208"/>
      <c r="AG714" s="208"/>
      <c r="AH714" s="208"/>
      <c r="AI714" s="208"/>
      <c r="AJ714" s="208"/>
      <c r="AK714" s="208"/>
      <c r="AL714" s="208"/>
      <c r="AM714" s="208"/>
      <c r="AN714" s="208"/>
      <c r="AO714" s="208"/>
      <c r="AP714" s="208"/>
      <c r="AQ714" s="208"/>
      <c r="AR714" s="208"/>
      <c r="AS714" s="208"/>
      <c r="AT714" s="208"/>
      <c r="AU714" s="208"/>
      <c r="AV714" s="208"/>
      <c r="AW714" s="208"/>
    </row>
    <row r="715" spans="1:49" s="207" customFormat="1" x14ac:dyDescent="0.25">
      <c r="A715" s="47"/>
      <c r="B715" s="47"/>
      <c r="C715" s="47"/>
      <c r="D715" s="208"/>
      <c r="E715" s="220"/>
      <c r="F715" s="220"/>
      <c r="G715" s="220"/>
      <c r="H715" s="220"/>
      <c r="I715" s="220"/>
      <c r="J715" s="220"/>
      <c r="K715" s="220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  <c r="AA715" s="208"/>
      <c r="AB715" s="208"/>
      <c r="AC715" s="208"/>
      <c r="AD715" s="208"/>
      <c r="AE715" s="208"/>
      <c r="AF715" s="208"/>
      <c r="AG715" s="208"/>
      <c r="AH715" s="208"/>
      <c r="AI715" s="208"/>
      <c r="AJ715" s="208"/>
      <c r="AK715" s="208"/>
      <c r="AL715" s="208"/>
      <c r="AM715" s="208"/>
      <c r="AN715" s="208"/>
      <c r="AO715" s="208"/>
      <c r="AP715" s="208"/>
      <c r="AQ715" s="208"/>
      <c r="AR715" s="208"/>
      <c r="AS715" s="208"/>
      <c r="AT715" s="208"/>
      <c r="AU715" s="208"/>
      <c r="AV715" s="208"/>
      <c r="AW715" s="208"/>
    </row>
    <row r="716" spans="1:49" s="207" customFormat="1" x14ac:dyDescent="0.25">
      <c r="A716" s="47"/>
      <c r="B716" s="47"/>
      <c r="C716" s="47"/>
      <c r="D716" s="208"/>
      <c r="E716" s="220"/>
      <c r="F716" s="220"/>
      <c r="G716" s="220"/>
      <c r="H716" s="220"/>
      <c r="I716" s="220"/>
      <c r="J716" s="220"/>
      <c r="K716" s="220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  <c r="AA716" s="208"/>
      <c r="AB716" s="208"/>
      <c r="AC716" s="208"/>
      <c r="AD716" s="208"/>
      <c r="AE716" s="208"/>
      <c r="AF716" s="208"/>
      <c r="AG716" s="208"/>
      <c r="AH716" s="208"/>
      <c r="AI716" s="208"/>
      <c r="AJ716" s="208"/>
      <c r="AK716" s="208"/>
      <c r="AL716" s="208"/>
      <c r="AM716" s="208"/>
      <c r="AN716" s="208"/>
      <c r="AO716" s="208"/>
      <c r="AP716" s="208"/>
      <c r="AQ716" s="208"/>
      <c r="AR716" s="208"/>
      <c r="AS716" s="208"/>
      <c r="AT716" s="208"/>
      <c r="AU716" s="208"/>
      <c r="AV716" s="208"/>
      <c r="AW716" s="208"/>
    </row>
    <row r="717" spans="1:49" s="207" customFormat="1" x14ac:dyDescent="0.25">
      <c r="A717" s="47"/>
      <c r="B717" s="47"/>
      <c r="C717" s="47"/>
      <c r="D717" s="208"/>
      <c r="E717" s="220"/>
      <c r="F717" s="220"/>
      <c r="G717" s="220"/>
      <c r="H717" s="220"/>
      <c r="I717" s="220"/>
      <c r="J717" s="220"/>
      <c r="K717" s="220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  <c r="AA717" s="208"/>
      <c r="AB717" s="208"/>
      <c r="AC717" s="208"/>
      <c r="AD717" s="208"/>
      <c r="AE717" s="208"/>
      <c r="AF717" s="208"/>
      <c r="AG717" s="208"/>
      <c r="AH717" s="208"/>
      <c r="AI717" s="208"/>
      <c r="AJ717" s="208"/>
      <c r="AK717" s="208"/>
      <c r="AL717" s="208"/>
      <c r="AM717" s="208"/>
      <c r="AN717" s="208"/>
      <c r="AO717" s="208"/>
      <c r="AP717" s="208"/>
      <c r="AQ717" s="208"/>
      <c r="AR717" s="208"/>
      <c r="AS717" s="208"/>
      <c r="AT717" s="208"/>
      <c r="AU717" s="208"/>
      <c r="AV717" s="208"/>
      <c r="AW717" s="208"/>
    </row>
    <row r="718" spans="1:49" s="207" customFormat="1" x14ac:dyDescent="0.25">
      <c r="A718" s="47"/>
      <c r="B718" s="47"/>
      <c r="C718" s="47"/>
      <c r="D718" s="208"/>
      <c r="E718" s="220"/>
      <c r="F718" s="220"/>
      <c r="G718" s="220"/>
      <c r="H718" s="220"/>
      <c r="I718" s="220"/>
      <c r="J718" s="220"/>
      <c r="K718" s="220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  <c r="AA718" s="208"/>
      <c r="AB718" s="208"/>
      <c r="AC718" s="208"/>
      <c r="AD718" s="208"/>
      <c r="AE718" s="208"/>
      <c r="AF718" s="208"/>
      <c r="AG718" s="208"/>
      <c r="AH718" s="208"/>
      <c r="AI718" s="208"/>
      <c r="AJ718" s="208"/>
      <c r="AK718" s="208"/>
      <c r="AL718" s="208"/>
      <c r="AM718" s="208"/>
      <c r="AN718" s="208"/>
      <c r="AO718" s="208"/>
      <c r="AP718" s="208"/>
      <c r="AQ718" s="208"/>
      <c r="AR718" s="208"/>
      <c r="AS718" s="208"/>
      <c r="AT718" s="208"/>
      <c r="AU718" s="208"/>
      <c r="AV718" s="208"/>
      <c r="AW718" s="208"/>
    </row>
    <row r="719" spans="1:49" s="207" customFormat="1" x14ac:dyDescent="0.25">
      <c r="A719" s="47"/>
      <c r="B719" s="47"/>
      <c r="C719" s="47"/>
      <c r="D719" s="208"/>
      <c r="E719" s="220"/>
      <c r="F719" s="220"/>
      <c r="G719" s="220"/>
      <c r="H719" s="220"/>
      <c r="I719" s="220"/>
      <c r="J719" s="220"/>
      <c r="K719" s="220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  <c r="AA719" s="208"/>
      <c r="AB719" s="208"/>
      <c r="AC719" s="208"/>
      <c r="AD719" s="208"/>
      <c r="AE719" s="208"/>
      <c r="AF719" s="208"/>
      <c r="AG719" s="208"/>
      <c r="AH719" s="208"/>
      <c r="AI719" s="208"/>
      <c r="AJ719" s="208"/>
      <c r="AK719" s="208"/>
      <c r="AL719" s="208"/>
      <c r="AM719" s="208"/>
      <c r="AN719" s="208"/>
      <c r="AO719" s="208"/>
      <c r="AP719" s="208"/>
      <c r="AQ719" s="208"/>
      <c r="AR719" s="208"/>
      <c r="AS719" s="208"/>
      <c r="AT719" s="208"/>
      <c r="AU719" s="208"/>
      <c r="AV719" s="208"/>
      <c r="AW719" s="208"/>
    </row>
    <row r="720" spans="1:49" s="207" customFormat="1" x14ac:dyDescent="0.25">
      <c r="A720" s="47"/>
      <c r="B720" s="47"/>
      <c r="C720" s="47"/>
      <c r="D720" s="208"/>
      <c r="E720" s="220"/>
      <c r="F720" s="220"/>
      <c r="G720" s="220"/>
      <c r="H720" s="220"/>
      <c r="I720" s="220"/>
      <c r="J720" s="220"/>
      <c r="K720" s="220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  <c r="AA720" s="208"/>
      <c r="AB720" s="208"/>
      <c r="AC720" s="208"/>
      <c r="AD720" s="208"/>
      <c r="AE720" s="208"/>
      <c r="AF720" s="208"/>
      <c r="AG720" s="208"/>
      <c r="AH720" s="208"/>
      <c r="AI720" s="208"/>
      <c r="AJ720" s="208"/>
      <c r="AK720" s="208"/>
      <c r="AL720" s="208"/>
      <c r="AM720" s="208"/>
      <c r="AN720" s="208"/>
      <c r="AO720" s="208"/>
      <c r="AP720" s="208"/>
      <c r="AQ720" s="208"/>
      <c r="AR720" s="208"/>
      <c r="AS720" s="208"/>
      <c r="AT720" s="208"/>
      <c r="AU720" s="208"/>
      <c r="AV720" s="208"/>
      <c r="AW720" s="208"/>
    </row>
    <row r="721" spans="1:49" s="207" customFormat="1" x14ac:dyDescent="0.25">
      <c r="A721" s="47"/>
      <c r="B721" s="47"/>
      <c r="C721" s="47"/>
      <c r="D721" s="208"/>
      <c r="E721" s="220"/>
      <c r="F721" s="220"/>
      <c r="G721" s="220"/>
      <c r="H721" s="220"/>
      <c r="I721" s="220"/>
      <c r="J721" s="220"/>
      <c r="K721" s="220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  <c r="AA721" s="208"/>
      <c r="AB721" s="208"/>
      <c r="AC721" s="208"/>
      <c r="AD721" s="208"/>
      <c r="AE721" s="208"/>
      <c r="AF721" s="208"/>
      <c r="AG721" s="208"/>
      <c r="AH721" s="208"/>
      <c r="AI721" s="208"/>
      <c r="AJ721" s="208"/>
      <c r="AK721" s="208"/>
      <c r="AL721" s="208"/>
      <c r="AM721" s="208"/>
      <c r="AN721" s="208"/>
      <c r="AO721" s="208"/>
      <c r="AP721" s="208"/>
      <c r="AQ721" s="208"/>
      <c r="AR721" s="208"/>
      <c r="AS721" s="208"/>
      <c r="AT721" s="208"/>
      <c r="AU721" s="208"/>
      <c r="AV721" s="208"/>
      <c r="AW721" s="208"/>
    </row>
    <row r="722" spans="1:49" s="207" customFormat="1" x14ac:dyDescent="0.25">
      <c r="A722" s="47"/>
      <c r="B722" s="47"/>
      <c r="C722" s="47"/>
      <c r="D722" s="208"/>
      <c r="E722" s="220"/>
      <c r="F722" s="220"/>
      <c r="G722" s="220"/>
      <c r="H722" s="220"/>
      <c r="I722" s="220"/>
      <c r="J722" s="220"/>
      <c r="K722" s="220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  <c r="AA722" s="208"/>
      <c r="AB722" s="208"/>
      <c r="AC722" s="208"/>
      <c r="AD722" s="208"/>
      <c r="AE722" s="208"/>
      <c r="AF722" s="208"/>
      <c r="AG722" s="208"/>
      <c r="AH722" s="208"/>
      <c r="AI722" s="208"/>
      <c r="AJ722" s="208"/>
      <c r="AK722" s="208"/>
      <c r="AL722" s="208"/>
      <c r="AM722" s="208"/>
      <c r="AN722" s="208"/>
      <c r="AO722" s="208"/>
      <c r="AP722" s="208"/>
      <c r="AQ722" s="208"/>
      <c r="AR722" s="208"/>
      <c r="AS722" s="208"/>
      <c r="AT722" s="208"/>
      <c r="AU722" s="208"/>
      <c r="AV722" s="208"/>
      <c r="AW722" s="208"/>
    </row>
    <row r="723" spans="1:49" s="207" customFormat="1" x14ac:dyDescent="0.25">
      <c r="A723" s="47"/>
      <c r="B723" s="47"/>
      <c r="C723" s="47"/>
      <c r="D723" s="208"/>
      <c r="E723" s="220"/>
      <c r="F723" s="220"/>
      <c r="G723" s="220"/>
      <c r="H723" s="220"/>
      <c r="I723" s="220"/>
      <c r="J723" s="220"/>
      <c r="K723" s="220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  <c r="AA723" s="208"/>
      <c r="AB723" s="208"/>
      <c r="AC723" s="208"/>
      <c r="AD723" s="208"/>
      <c r="AE723" s="208"/>
      <c r="AF723" s="208"/>
      <c r="AG723" s="208"/>
      <c r="AH723" s="208"/>
      <c r="AI723" s="208"/>
      <c r="AJ723" s="208"/>
      <c r="AK723" s="208"/>
      <c r="AL723" s="208"/>
      <c r="AM723" s="208"/>
      <c r="AN723" s="208"/>
      <c r="AO723" s="208"/>
      <c r="AP723" s="208"/>
      <c r="AQ723" s="208"/>
      <c r="AR723" s="208"/>
      <c r="AS723" s="208"/>
      <c r="AT723" s="208"/>
      <c r="AU723" s="208"/>
      <c r="AV723" s="208"/>
      <c r="AW723" s="208"/>
    </row>
    <row r="724" spans="1:49" s="207" customFormat="1" x14ac:dyDescent="0.25">
      <c r="A724" s="47"/>
      <c r="B724" s="47"/>
      <c r="C724" s="47"/>
      <c r="D724" s="208"/>
      <c r="E724" s="220"/>
      <c r="F724" s="220"/>
      <c r="G724" s="220"/>
      <c r="H724" s="220"/>
      <c r="I724" s="220"/>
      <c r="J724" s="220"/>
      <c r="K724" s="220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  <c r="AA724" s="208"/>
      <c r="AB724" s="208"/>
      <c r="AC724" s="208"/>
      <c r="AD724" s="208"/>
      <c r="AE724" s="208"/>
      <c r="AF724" s="208"/>
      <c r="AG724" s="208"/>
      <c r="AH724" s="208"/>
      <c r="AI724" s="208"/>
      <c r="AJ724" s="208"/>
      <c r="AK724" s="208"/>
      <c r="AL724" s="208"/>
      <c r="AM724" s="208"/>
      <c r="AN724" s="208"/>
      <c r="AO724" s="208"/>
      <c r="AP724" s="208"/>
      <c r="AQ724" s="208"/>
      <c r="AR724" s="208"/>
      <c r="AS724" s="208"/>
      <c r="AT724" s="208"/>
      <c r="AU724" s="208"/>
      <c r="AV724" s="208"/>
      <c r="AW724" s="208"/>
    </row>
    <row r="725" spans="1:49" s="207" customFormat="1" x14ac:dyDescent="0.25">
      <c r="A725" s="47"/>
      <c r="B725" s="47"/>
      <c r="C725" s="47"/>
      <c r="D725" s="208"/>
      <c r="E725" s="220"/>
      <c r="F725" s="220"/>
      <c r="G725" s="220"/>
      <c r="H725" s="220"/>
      <c r="I725" s="220"/>
      <c r="J725" s="220"/>
      <c r="K725" s="220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  <c r="AA725" s="208"/>
      <c r="AB725" s="208"/>
      <c r="AC725" s="208"/>
      <c r="AD725" s="208"/>
      <c r="AE725" s="208"/>
      <c r="AF725" s="208"/>
      <c r="AG725" s="208"/>
      <c r="AH725" s="208"/>
      <c r="AI725" s="208"/>
      <c r="AJ725" s="208"/>
      <c r="AK725" s="208"/>
      <c r="AL725" s="208"/>
      <c r="AM725" s="208"/>
      <c r="AN725" s="208"/>
      <c r="AO725" s="208"/>
      <c r="AP725" s="208"/>
      <c r="AQ725" s="208"/>
      <c r="AR725" s="208"/>
      <c r="AS725" s="208"/>
      <c r="AT725" s="208"/>
      <c r="AU725" s="208"/>
      <c r="AV725" s="208"/>
      <c r="AW725" s="208"/>
    </row>
    <row r="726" spans="1:49" s="207" customFormat="1" x14ac:dyDescent="0.25">
      <c r="A726" s="47"/>
      <c r="B726" s="47"/>
      <c r="C726" s="47"/>
      <c r="D726" s="208"/>
      <c r="E726" s="220"/>
      <c r="F726" s="220"/>
      <c r="G726" s="220"/>
      <c r="H726" s="220"/>
      <c r="I726" s="220"/>
      <c r="J726" s="220"/>
      <c r="K726" s="220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  <c r="AA726" s="208"/>
      <c r="AB726" s="208"/>
      <c r="AC726" s="208"/>
      <c r="AD726" s="208"/>
      <c r="AE726" s="208"/>
      <c r="AF726" s="208"/>
      <c r="AG726" s="208"/>
      <c r="AH726" s="208"/>
      <c r="AI726" s="208"/>
      <c r="AJ726" s="208"/>
      <c r="AK726" s="208"/>
      <c r="AL726" s="208"/>
      <c r="AM726" s="208"/>
      <c r="AN726" s="208"/>
      <c r="AO726" s="208"/>
      <c r="AP726" s="208"/>
      <c r="AQ726" s="208"/>
      <c r="AR726" s="208"/>
      <c r="AS726" s="208"/>
      <c r="AT726" s="208"/>
      <c r="AU726" s="208"/>
      <c r="AV726" s="208"/>
      <c r="AW726" s="208"/>
    </row>
    <row r="727" spans="1:49" s="207" customFormat="1" x14ac:dyDescent="0.25">
      <c r="A727" s="47"/>
      <c r="B727" s="47"/>
      <c r="C727" s="47"/>
      <c r="D727" s="208"/>
      <c r="E727" s="220"/>
      <c r="F727" s="220"/>
      <c r="G727" s="220"/>
      <c r="H727" s="220"/>
      <c r="I727" s="220"/>
      <c r="J727" s="220"/>
      <c r="K727" s="220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  <c r="AA727" s="208"/>
      <c r="AB727" s="208"/>
      <c r="AC727" s="208"/>
      <c r="AD727" s="208"/>
      <c r="AE727" s="208"/>
      <c r="AF727" s="208"/>
      <c r="AG727" s="208"/>
      <c r="AH727" s="208"/>
      <c r="AI727" s="208"/>
      <c r="AJ727" s="208"/>
      <c r="AK727" s="208"/>
      <c r="AL727" s="208"/>
      <c r="AM727" s="208"/>
      <c r="AN727" s="208"/>
      <c r="AO727" s="208"/>
      <c r="AP727" s="208"/>
      <c r="AQ727" s="208"/>
      <c r="AR727" s="208"/>
      <c r="AS727" s="208"/>
      <c r="AT727" s="208"/>
      <c r="AU727" s="208"/>
      <c r="AV727" s="208"/>
      <c r="AW727" s="208"/>
    </row>
    <row r="728" spans="1:49" s="207" customFormat="1" x14ac:dyDescent="0.25">
      <c r="A728" s="47"/>
      <c r="B728" s="47"/>
      <c r="C728" s="47"/>
      <c r="D728" s="208"/>
      <c r="E728" s="220"/>
      <c r="F728" s="220"/>
      <c r="G728" s="220"/>
      <c r="H728" s="220"/>
      <c r="I728" s="220"/>
      <c r="J728" s="220"/>
      <c r="K728" s="220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  <c r="AA728" s="208"/>
      <c r="AB728" s="208"/>
      <c r="AC728" s="208"/>
      <c r="AD728" s="208"/>
      <c r="AE728" s="208"/>
      <c r="AF728" s="208"/>
      <c r="AG728" s="208"/>
      <c r="AH728" s="208"/>
      <c r="AI728" s="208"/>
      <c r="AJ728" s="208"/>
      <c r="AK728" s="208"/>
      <c r="AL728" s="208"/>
      <c r="AM728" s="208"/>
      <c r="AN728" s="208"/>
      <c r="AO728" s="208"/>
      <c r="AP728" s="208"/>
      <c r="AQ728" s="208"/>
      <c r="AR728" s="208"/>
      <c r="AS728" s="208"/>
      <c r="AT728" s="208"/>
      <c r="AU728" s="208"/>
      <c r="AV728" s="208"/>
      <c r="AW728" s="208"/>
    </row>
    <row r="729" spans="1:49" s="207" customFormat="1" x14ac:dyDescent="0.25">
      <c r="A729" s="47"/>
      <c r="B729" s="47"/>
      <c r="C729" s="47"/>
      <c r="D729" s="208"/>
      <c r="E729" s="220"/>
      <c r="F729" s="220"/>
      <c r="G729" s="220"/>
      <c r="H729" s="220"/>
      <c r="I729" s="220"/>
      <c r="J729" s="220"/>
      <c r="K729" s="220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  <c r="AA729" s="208"/>
      <c r="AB729" s="208"/>
      <c r="AC729" s="208"/>
      <c r="AD729" s="208"/>
      <c r="AE729" s="208"/>
      <c r="AF729" s="208"/>
      <c r="AG729" s="208"/>
      <c r="AH729" s="208"/>
      <c r="AI729" s="208"/>
      <c r="AJ729" s="208"/>
      <c r="AK729" s="208"/>
      <c r="AL729" s="208"/>
      <c r="AM729" s="208"/>
      <c r="AN729" s="208"/>
      <c r="AO729" s="208"/>
      <c r="AP729" s="208"/>
      <c r="AQ729" s="208"/>
      <c r="AR729" s="208"/>
      <c r="AS729" s="208"/>
      <c r="AT729" s="208"/>
      <c r="AU729" s="208"/>
      <c r="AV729" s="208"/>
      <c r="AW729" s="208"/>
    </row>
    <row r="730" spans="1:49" s="207" customFormat="1" x14ac:dyDescent="0.25">
      <c r="A730" s="47"/>
      <c r="B730" s="47"/>
      <c r="C730" s="47"/>
      <c r="D730" s="208"/>
      <c r="E730" s="220"/>
      <c r="F730" s="220"/>
      <c r="G730" s="220"/>
      <c r="H730" s="220"/>
      <c r="I730" s="220"/>
      <c r="J730" s="220"/>
      <c r="K730" s="220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  <c r="AA730" s="208"/>
      <c r="AB730" s="208"/>
      <c r="AC730" s="208"/>
      <c r="AD730" s="208"/>
      <c r="AE730" s="208"/>
      <c r="AF730" s="208"/>
      <c r="AG730" s="208"/>
      <c r="AH730" s="208"/>
      <c r="AI730" s="208"/>
      <c r="AJ730" s="208"/>
      <c r="AK730" s="208"/>
      <c r="AL730" s="208"/>
      <c r="AM730" s="208"/>
      <c r="AN730" s="208"/>
      <c r="AO730" s="208"/>
      <c r="AP730" s="208"/>
      <c r="AQ730" s="208"/>
      <c r="AR730" s="208"/>
      <c r="AS730" s="208"/>
      <c r="AT730" s="208"/>
      <c r="AU730" s="208"/>
      <c r="AV730" s="208"/>
      <c r="AW730" s="208"/>
    </row>
    <row r="731" spans="1:49" s="207" customFormat="1" x14ac:dyDescent="0.25">
      <c r="A731" s="47"/>
      <c r="B731" s="47"/>
      <c r="C731" s="47"/>
      <c r="D731" s="208"/>
      <c r="E731" s="220"/>
      <c r="F731" s="220"/>
      <c r="G731" s="220"/>
      <c r="H731" s="220"/>
      <c r="I731" s="220"/>
      <c r="J731" s="220"/>
      <c r="K731" s="220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  <c r="AA731" s="208"/>
      <c r="AB731" s="208"/>
      <c r="AC731" s="208"/>
      <c r="AD731" s="208"/>
      <c r="AE731" s="208"/>
      <c r="AF731" s="208"/>
      <c r="AG731" s="208"/>
      <c r="AH731" s="208"/>
      <c r="AI731" s="208"/>
      <c r="AJ731" s="208"/>
      <c r="AK731" s="208"/>
      <c r="AL731" s="208"/>
      <c r="AM731" s="208"/>
      <c r="AN731" s="208"/>
      <c r="AO731" s="208"/>
      <c r="AP731" s="208"/>
      <c r="AQ731" s="208"/>
      <c r="AR731" s="208"/>
      <c r="AS731" s="208"/>
      <c r="AT731" s="208"/>
      <c r="AU731" s="208"/>
      <c r="AV731" s="208"/>
      <c r="AW731" s="208"/>
    </row>
    <row r="732" spans="1:49" s="207" customFormat="1" x14ac:dyDescent="0.25">
      <c r="A732" s="47"/>
      <c r="B732" s="47"/>
      <c r="C732" s="47"/>
      <c r="D732" s="208"/>
      <c r="E732" s="220"/>
      <c r="F732" s="220"/>
      <c r="G732" s="220"/>
      <c r="H732" s="220"/>
      <c r="I732" s="220"/>
      <c r="J732" s="220"/>
      <c r="K732" s="220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  <c r="AA732" s="208"/>
      <c r="AB732" s="208"/>
      <c r="AC732" s="208"/>
      <c r="AD732" s="208"/>
      <c r="AE732" s="208"/>
      <c r="AF732" s="208"/>
      <c r="AG732" s="208"/>
      <c r="AH732" s="208"/>
      <c r="AI732" s="208"/>
      <c r="AJ732" s="208"/>
      <c r="AK732" s="208"/>
      <c r="AL732" s="208"/>
      <c r="AM732" s="208"/>
      <c r="AN732" s="208"/>
      <c r="AO732" s="208"/>
      <c r="AP732" s="208"/>
      <c r="AQ732" s="208"/>
      <c r="AR732" s="208"/>
      <c r="AS732" s="208"/>
      <c r="AT732" s="208"/>
      <c r="AU732" s="208"/>
      <c r="AV732" s="208"/>
      <c r="AW732" s="208"/>
    </row>
    <row r="733" spans="1:49" s="207" customFormat="1" x14ac:dyDescent="0.25">
      <c r="A733" s="47"/>
      <c r="B733" s="47"/>
      <c r="C733" s="47"/>
      <c r="D733" s="208"/>
      <c r="E733" s="220"/>
      <c r="F733" s="220"/>
      <c r="G733" s="220"/>
      <c r="H733" s="220"/>
      <c r="I733" s="220"/>
      <c r="J733" s="220"/>
      <c r="K733" s="220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  <c r="AA733" s="208"/>
      <c r="AB733" s="208"/>
      <c r="AC733" s="208"/>
      <c r="AD733" s="208"/>
      <c r="AE733" s="208"/>
      <c r="AF733" s="208"/>
      <c r="AG733" s="208"/>
      <c r="AH733" s="208"/>
      <c r="AI733" s="208"/>
      <c r="AJ733" s="208"/>
      <c r="AK733" s="208"/>
      <c r="AL733" s="208"/>
      <c r="AM733" s="208"/>
      <c r="AN733" s="208"/>
      <c r="AO733" s="208"/>
      <c r="AP733" s="208"/>
      <c r="AQ733" s="208"/>
      <c r="AR733" s="208"/>
      <c r="AS733" s="208"/>
      <c r="AT733" s="208"/>
      <c r="AU733" s="208"/>
      <c r="AV733" s="208"/>
      <c r="AW733" s="208"/>
    </row>
    <row r="734" spans="1:49" s="207" customFormat="1" x14ac:dyDescent="0.25">
      <c r="A734" s="47"/>
      <c r="B734" s="47"/>
      <c r="C734" s="47"/>
      <c r="D734" s="208"/>
      <c r="E734" s="220"/>
      <c r="F734" s="220"/>
      <c r="G734" s="220"/>
      <c r="H734" s="220"/>
      <c r="I734" s="220"/>
      <c r="J734" s="220"/>
      <c r="K734" s="220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  <c r="AA734" s="208"/>
      <c r="AB734" s="208"/>
      <c r="AC734" s="208"/>
      <c r="AD734" s="208"/>
      <c r="AE734" s="208"/>
      <c r="AF734" s="208"/>
      <c r="AG734" s="208"/>
      <c r="AH734" s="208"/>
      <c r="AI734" s="208"/>
      <c r="AJ734" s="208"/>
      <c r="AK734" s="208"/>
      <c r="AL734" s="208"/>
      <c r="AM734" s="208"/>
      <c r="AN734" s="208"/>
      <c r="AO734" s="208"/>
      <c r="AP734" s="208"/>
      <c r="AQ734" s="208"/>
      <c r="AR734" s="208"/>
      <c r="AS734" s="208"/>
      <c r="AT734" s="208"/>
      <c r="AU734" s="208"/>
      <c r="AV734" s="208"/>
      <c r="AW734" s="208"/>
    </row>
    <row r="735" spans="1:49" s="207" customFormat="1" x14ac:dyDescent="0.25">
      <c r="A735" s="47"/>
      <c r="B735" s="47"/>
      <c r="C735" s="47"/>
      <c r="D735" s="208"/>
      <c r="E735" s="220"/>
      <c r="F735" s="220"/>
      <c r="G735" s="220"/>
      <c r="H735" s="220"/>
      <c r="I735" s="220"/>
      <c r="J735" s="220"/>
      <c r="K735" s="220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  <c r="AA735" s="208"/>
      <c r="AB735" s="208"/>
      <c r="AC735" s="208"/>
      <c r="AD735" s="208"/>
      <c r="AE735" s="208"/>
      <c r="AF735" s="208"/>
      <c r="AG735" s="208"/>
      <c r="AH735" s="208"/>
      <c r="AI735" s="208"/>
      <c r="AJ735" s="208"/>
      <c r="AK735" s="208"/>
      <c r="AL735" s="208"/>
      <c r="AM735" s="208"/>
      <c r="AN735" s="208"/>
      <c r="AO735" s="208"/>
      <c r="AP735" s="208"/>
      <c r="AQ735" s="208"/>
      <c r="AR735" s="208"/>
      <c r="AS735" s="208"/>
      <c r="AT735" s="208"/>
      <c r="AU735" s="208"/>
      <c r="AV735" s="208"/>
      <c r="AW735" s="208"/>
    </row>
    <row r="736" spans="1:49" s="207" customFormat="1" x14ac:dyDescent="0.25">
      <c r="A736" s="47"/>
      <c r="B736" s="47"/>
      <c r="C736" s="47"/>
      <c r="D736" s="208"/>
      <c r="E736" s="220"/>
      <c r="F736" s="220"/>
      <c r="G736" s="220"/>
      <c r="H736" s="220"/>
      <c r="I736" s="220"/>
      <c r="J736" s="220"/>
      <c r="K736" s="220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  <c r="AA736" s="208"/>
      <c r="AB736" s="208"/>
      <c r="AC736" s="208"/>
      <c r="AD736" s="208"/>
      <c r="AE736" s="208"/>
      <c r="AF736" s="208"/>
      <c r="AG736" s="208"/>
      <c r="AH736" s="208"/>
      <c r="AI736" s="208"/>
      <c r="AJ736" s="208"/>
      <c r="AK736" s="208"/>
      <c r="AL736" s="208"/>
      <c r="AM736" s="208"/>
      <c r="AN736" s="208"/>
      <c r="AO736" s="208"/>
      <c r="AP736" s="208"/>
      <c r="AQ736" s="208"/>
      <c r="AR736" s="208"/>
      <c r="AS736" s="208"/>
      <c r="AT736" s="208"/>
      <c r="AU736" s="208"/>
      <c r="AV736" s="208"/>
      <c r="AW736" s="208"/>
    </row>
    <row r="737" spans="1:49" s="207" customFormat="1" x14ac:dyDescent="0.25">
      <c r="A737" s="47"/>
      <c r="B737" s="47"/>
      <c r="C737" s="47"/>
      <c r="D737" s="208"/>
      <c r="E737" s="220"/>
      <c r="F737" s="220"/>
      <c r="G737" s="220"/>
      <c r="H737" s="220"/>
      <c r="I737" s="220"/>
      <c r="J737" s="220"/>
      <c r="K737" s="220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  <c r="AA737" s="208"/>
      <c r="AB737" s="208"/>
      <c r="AC737" s="208"/>
      <c r="AD737" s="208"/>
      <c r="AE737" s="208"/>
      <c r="AF737" s="208"/>
      <c r="AG737" s="208"/>
      <c r="AH737" s="208"/>
      <c r="AI737" s="208"/>
      <c r="AJ737" s="208"/>
      <c r="AK737" s="208"/>
      <c r="AL737" s="208"/>
      <c r="AM737" s="208"/>
      <c r="AN737" s="208"/>
      <c r="AO737" s="208"/>
      <c r="AP737" s="208"/>
      <c r="AQ737" s="208"/>
      <c r="AR737" s="208"/>
      <c r="AS737" s="208"/>
      <c r="AT737" s="208"/>
      <c r="AU737" s="208"/>
      <c r="AV737" s="208"/>
      <c r="AW737" s="208"/>
    </row>
    <row r="738" spans="1:49" s="207" customFormat="1" x14ac:dyDescent="0.25">
      <c r="A738" s="47"/>
      <c r="B738" s="47"/>
      <c r="C738" s="47"/>
      <c r="D738" s="208"/>
      <c r="E738" s="220"/>
      <c r="F738" s="220"/>
      <c r="G738" s="220"/>
      <c r="H738" s="220"/>
      <c r="I738" s="220"/>
      <c r="J738" s="220"/>
      <c r="K738" s="220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  <c r="AA738" s="208"/>
      <c r="AB738" s="208"/>
      <c r="AC738" s="208"/>
      <c r="AD738" s="208"/>
      <c r="AE738" s="208"/>
      <c r="AF738" s="208"/>
      <c r="AG738" s="208"/>
      <c r="AH738" s="208"/>
      <c r="AI738" s="208"/>
      <c r="AJ738" s="208"/>
      <c r="AK738" s="208"/>
      <c r="AL738" s="208"/>
      <c r="AM738" s="208"/>
      <c r="AN738" s="208"/>
      <c r="AO738" s="208"/>
      <c r="AP738" s="208"/>
      <c r="AQ738" s="208"/>
      <c r="AR738" s="208"/>
      <c r="AS738" s="208"/>
      <c r="AT738" s="208"/>
      <c r="AU738" s="208"/>
      <c r="AV738" s="208"/>
      <c r="AW738" s="208"/>
    </row>
    <row r="739" spans="1:49" s="207" customFormat="1" x14ac:dyDescent="0.25">
      <c r="A739" s="47"/>
      <c r="B739" s="47"/>
      <c r="C739" s="47"/>
      <c r="D739" s="208"/>
      <c r="E739" s="220"/>
      <c r="F739" s="220"/>
      <c r="G739" s="220"/>
      <c r="H739" s="220"/>
      <c r="I739" s="220"/>
      <c r="J739" s="220"/>
      <c r="K739" s="220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  <c r="AA739" s="208"/>
      <c r="AB739" s="208"/>
      <c r="AC739" s="208"/>
      <c r="AD739" s="208"/>
      <c r="AE739" s="208"/>
      <c r="AF739" s="208"/>
      <c r="AG739" s="208"/>
      <c r="AH739" s="208"/>
      <c r="AI739" s="208"/>
      <c r="AJ739" s="208"/>
      <c r="AK739" s="208"/>
      <c r="AL739" s="208"/>
      <c r="AM739" s="208"/>
      <c r="AN739" s="208"/>
      <c r="AO739" s="208"/>
      <c r="AP739" s="208"/>
      <c r="AQ739" s="208"/>
      <c r="AR739" s="208"/>
      <c r="AS739" s="208"/>
      <c r="AT739" s="208"/>
      <c r="AU739" s="208"/>
      <c r="AV739" s="208"/>
      <c r="AW739" s="208"/>
    </row>
    <row r="740" spans="1:49" s="207" customFormat="1" x14ac:dyDescent="0.25">
      <c r="A740" s="47"/>
      <c r="B740" s="47"/>
      <c r="C740" s="47"/>
      <c r="D740" s="208"/>
      <c r="E740" s="220"/>
      <c r="F740" s="220"/>
      <c r="G740" s="220"/>
      <c r="H740" s="220"/>
      <c r="I740" s="220"/>
      <c r="J740" s="220"/>
      <c r="K740" s="220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  <c r="AA740" s="208"/>
      <c r="AB740" s="208"/>
      <c r="AC740" s="208"/>
      <c r="AD740" s="208"/>
      <c r="AE740" s="208"/>
      <c r="AF740" s="208"/>
      <c r="AG740" s="208"/>
      <c r="AH740" s="208"/>
      <c r="AI740" s="208"/>
      <c r="AJ740" s="208"/>
      <c r="AK740" s="208"/>
      <c r="AL740" s="208"/>
      <c r="AM740" s="208"/>
      <c r="AN740" s="208"/>
      <c r="AO740" s="208"/>
      <c r="AP740" s="208"/>
      <c r="AQ740" s="208"/>
      <c r="AR740" s="208"/>
      <c r="AS740" s="208"/>
      <c r="AT740" s="208"/>
      <c r="AU740" s="208"/>
      <c r="AV740" s="208"/>
      <c r="AW740" s="208"/>
    </row>
    <row r="741" spans="1:49" s="207" customFormat="1" x14ac:dyDescent="0.25">
      <c r="A741" s="47"/>
      <c r="B741" s="47"/>
      <c r="C741" s="47"/>
      <c r="D741" s="208"/>
      <c r="E741" s="220"/>
      <c r="F741" s="220"/>
      <c r="G741" s="220"/>
      <c r="H741" s="220"/>
      <c r="I741" s="220"/>
      <c r="J741" s="220"/>
      <c r="K741" s="220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  <c r="AA741" s="208"/>
      <c r="AB741" s="208"/>
      <c r="AC741" s="208"/>
      <c r="AD741" s="208"/>
      <c r="AE741" s="208"/>
      <c r="AF741" s="208"/>
      <c r="AG741" s="208"/>
      <c r="AH741" s="208"/>
      <c r="AI741" s="208"/>
      <c r="AJ741" s="208"/>
      <c r="AK741" s="208"/>
      <c r="AL741" s="208"/>
      <c r="AM741" s="208"/>
      <c r="AN741" s="208"/>
      <c r="AO741" s="208"/>
      <c r="AP741" s="208"/>
      <c r="AQ741" s="208"/>
      <c r="AR741" s="208"/>
      <c r="AS741" s="208"/>
      <c r="AT741" s="208"/>
      <c r="AU741" s="208"/>
      <c r="AV741" s="208"/>
      <c r="AW741" s="208"/>
    </row>
    <row r="742" spans="1:49" s="207" customFormat="1" x14ac:dyDescent="0.25">
      <c r="A742" s="47"/>
      <c r="B742" s="47"/>
      <c r="C742" s="47"/>
      <c r="D742" s="208"/>
      <c r="E742" s="220"/>
      <c r="F742" s="220"/>
      <c r="G742" s="220"/>
      <c r="H742" s="220"/>
      <c r="I742" s="220"/>
      <c r="J742" s="220"/>
      <c r="K742" s="220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  <c r="AA742" s="208"/>
      <c r="AB742" s="208"/>
      <c r="AC742" s="208"/>
      <c r="AD742" s="208"/>
      <c r="AE742" s="208"/>
      <c r="AF742" s="208"/>
      <c r="AG742" s="208"/>
      <c r="AH742" s="208"/>
      <c r="AI742" s="208"/>
      <c r="AJ742" s="208"/>
      <c r="AK742" s="208"/>
      <c r="AL742" s="208"/>
      <c r="AM742" s="208"/>
      <c r="AN742" s="208"/>
      <c r="AO742" s="208"/>
      <c r="AP742" s="208"/>
      <c r="AQ742" s="208"/>
      <c r="AR742" s="208"/>
      <c r="AS742" s="208"/>
      <c r="AT742" s="208"/>
      <c r="AU742" s="208"/>
      <c r="AV742" s="208"/>
      <c r="AW742" s="208"/>
    </row>
    <row r="743" spans="1:49" s="207" customFormat="1" x14ac:dyDescent="0.25">
      <c r="A743" s="47"/>
      <c r="B743" s="47"/>
      <c r="C743" s="47"/>
      <c r="D743" s="208"/>
      <c r="E743" s="220"/>
      <c r="F743" s="220"/>
      <c r="G743" s="220"/>
      <c r="H743" s="220"/>
      <c r="I743" s="220"/>
      <c r="J743" s="220"/>
      <c r="K743" s="220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  <c r="AA743" s="208"/>
      <c r="AB743" s="208"/>
      <c r="AC743" s="208"/>
      <c r="AD743" s="208"/>
      <c r="AE743" s="208"/>
      <c r="AF743" s="208"/>
      <c r="AG743" s="208"/>
      <c r="AH743" s="208"/>
      <c r="AI743" s="208"/>
      <c r="AJ743" s="208"/>
      <c r="AK743" s="208"/>
      <c r="AL743" s="208"/>
      <c r="AM743" s="208"/>
      <c r="AN743" s="208"/>
      <c r="AO743" s="208"/>
      <c r="AP743" s="208"/>
      <c r="AQ743" s="208"/>
      <c r="AR743" s="208"/>
      <c r="AS743" s="208"/>
      <c r="AT743" s="208"/>
      <c r="AU743" s="208"/>
      <c r="AV743" s="208"/>
      <c r="AW743" s="208"/>
    </row>
    <row r="744" spans="1:49" s="207" customFormat="1" x14ac:dyDescent="0.25">
      <c r="A744" s="47"/>
      <c r="B744" s="47"/>
      <c r="C744" s="47"/>
      <c r="D744" s="208"/>
      <c r="E744" s="220"/>
      <c r="F744" s="220"/>
      <c r="G744" s="220"/>
      <c r="H744" s="220"/>
      <c r="I744" s="220"/>
      <c r="J744" s="220"/>
      <c r="K744" s="220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  <c r="AA744" s="208"/>
      <c r="AB744" s="208"/>
      <c r="AC744" s="208"/>
      <c r="AD744" s="208"/>
      <c r="AE744" s="208"/>
      <c r="AF744" s="208"/>
      <c r="AG744" s="208"/>
      <c r="AH744" s="208"/>
      <c r="AI744" s="208"/>
      <c r="AJ744" s="208"/>
      <c r="AK744" s="208"/>
      <c r="AL744" s="208"/>
      <c r="AM744" s="208"/>
      <c r="AN744" s="208"/>
      <c r="AO744" s="208"/>
      <c r="AP744" s="208"/>
      <c r="AQ744" s="208"/>
      <c r="AR744" s="208"/>
      <c r="AS744" s="208"/>
      <c r="AT744" s="208"/>
      <c r="AU744" s="208"/>
      <c r="AV744" s="208"/>
      <c r="AW744" s="208"/>
    </row>
    <row r="745" spans="1:49" s="207" customFormat="1" x14ac:dyDescent="0.25">
      <c r="A745" s="47"/>
      <c r="B745" s="47"/>
      <c r="C745" s="47"/>
      <c r="D745" s="208"/>
      <c r="E745" s="220"/>
      <c r="F745" s="220"/>
      <c r="G745" s="220"/>
      <c r="H745" s="220"/>
      <c r="I745" s="220"/>
      <c r="J745" s="220"/>
      <c r="K745" s="220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  <c r="AA745" s="208"/>
      <c r="AB745" s="208"/>
      <c r="AC745" s="208"/>
      <c r="AD745" s="208"/>
      <c r="AE745" s="208"/>
      <c r="AF745" s="208"/>
      <c r="AG745" s="208"/>
      <c r="AH745" s="208"/>
      <c r="AI745" s="208"/>
      <c r="AJ745" s="208"/>
      <c r="AK745" s="208"/>
      <c r="AL745" s="208"/>
      <c r="AM745" s="208"/>
      <c r="AN745" s="208"/>
      <c r="AO745" s="208"/>
      <c r="AP745" s="208"/>
      <c r="AQ745" s="208"/>
      <c r="AR745" s="208"/>
      <c r="AS745" s="208"/>
      <c r="AT745" s="208"/>
      <c r="AU745" s="208"/>
      <c r="AV745" s="208"/>
      <c r="AW745" s="208"/>
    </row>
    <row r="746" spans="1:49" s="207" customFormat="1" x14ac:dyDescent="0.25">
      <c r="A746" s="47"/>
      <c r="B746" s="47"/>
      <c r="C746" s="47"/>
      <c r="D746" s="208"/>
      <c r="E746" s="220"/>
      <c r="F746" s="220"/>
      <c r="G746" s="220"/>
      <c r="H746" s="220"/>
      <c r="I746" s="220"/>
      <c r="J746" s="220"/>
      <c r="K746" s="220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  <c r="AA746" s="208"/>
      <c r="AB746" s="208"/>
      <c r="AC746" s="208"/>
      <c r="AD746" s="208"/>
      <c r="AE746" s="208"/>
      <c r="AF746" s="208"/>
      <c r="AG746" s="208"/>
      <c r="AH746" s="208"/>
      <c r="AI746" s="208"/>
      <c r="AJ746" s="208"/>
      <c r="AK746" s="208"/>
      <c r="AL746" s="208"/>
      <c r="AM746" s="208"/>
      <c r="AN746" s="208"/>
      <c r="AO746" s="208"/>
      <c r="AP746" s="208"/>
      <c r="AQ746" s="208"/>
      <c r="AR746" s="208"/>
      <c r="AS746" s="208"/>
      <c r="AT746" s="208"/>
      <c r="AU746" s="208"/>
      <c r="AV746" s="208"/>
      <c r="AW746" s="208"/>
    </row>
    <row r="747" spans="1:49" s="207" customFormat="1" x14ac:dyDescent="0.25">
      <c r="A747" s="47"/>
      <c r="B747" s="47"/>
      <c r="C747" s="47"/>
      <c r="D747" s="208"/>
      <c r="E747" s="220"/>
      <c r="F747" s="220"/>
      <c r="G747" s="220"/>
      <c r="H747" s="220"/>
      <c r="I747" s="220"/>
      <c r="J747" s="220"/>
      <c r="K747" s="220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  <c r="AA747" s="208"/>
      <c r="AB747" s="208"/>
      <c r="AC747" s="208"/>
      <c r="AD747" s="208"/>
      <c r="AE747" s="208"/>
      <c r="AF747" s="208"/>
      <c r="AG747" s="208"/>
      <c r="AH747" s="208"/>
      <c r="AI747" s="208"/>
      <c r="AJ747" s="208"/>
      <c r="AK747" s="208"/>
      <c r="AL747" s="208"/>
      <c r="AM747" s="208"/>
      <c r="AN747" s="208"/>
      <c r="AO747" s="208"/>
      <c r="AP747" s="208"/>
      <c r="AQ747" s="208"/>
      <c r="AR747" s="208"/>
      <c r="AS747" s="208"/>
      <c r="AT747" s="208"/>
      <c r="AU747" s="208"/>
      <c r="AV747" s="208"/>
      <c r="AW747" s="208"/>
    </row>
    <row r="748" spans="1:49" s="207" customFormat="1" x14ac:dyDescent="0.25">
      <c r="A748" s="47"/>
      <c r="B748" s="47"/>
      <c r="C748" s="47"/>
      <c r="D748" s="208"/>
      <c r="E748" s="220"/>
      <c r="F748" s="220"/>
      <c r="G748" s="220"/>
      <c r="H748" s="220"/>
      <c r="I748" s="220"/>
      <c r="J748" s="220"/>
      <c r="K748" s="220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  <c r="AA748" s="208"/>
      <c r="AB748" s="208"/>
      <c r="AC748" s="208"/>
      <c r="AD748" s="208"/>
      <c r="AE748" s="208"/>
      <c r="AF748" s="208"/>
      <c r="AG748" s="208"/>
      <c r="AH748" s="208"/>
      <c r="AI748" s="208"/>
      <c r="AJ748" s="208"/>
      <c r="AK748" s="208"/>
      <c r="AL748" s="208"/>
      <c r="AM748" s="208"/>
      <c r="AN748" s="208"/>
      <c r="AO748" s="208"/>
      <c r="AP748" s="208"/>
      <c r="AQ748" s="208"/>
      <c r="AR748" s="208"/>
      <c r="AS748" s="208"/>
      <c r="AT748" s="208"/>
      <c r="AU748" s="208"/>
      <c r="AV748" s="208"/>
      <c r="AW748" s="208"/>
    </row>
    <row r="749" spans="1:49" s="207" customFormat="1" x14ac:dyDescent="0.25">
      <c r="A749" s="47"/>
      <c r="B749" s="47"/>
      <c r="C749" s="47"/>
      <c r="D749" s="208"/>
      <c r="E749" s="220"/>
      <c r="F749" s="220"/>
      <c r="G749" s="220"/>
      <c r="H749" s="220"/>
      <c r="I749" s="220"/>
      <c r="J749" s="220"/>
      <c r="K749" s="220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  <c r="AA749" s="208"/>
      <c r="AB749" s="208"/>
      <c r="AC749" s="208"/>
      <c r="AD749" s="208"/>
      <c r="AE749" s="208"/>
      <c r="AF749" s="208"/>
      <c r="AG749" s="208"/>
      <c r="AH749" s="208"/>
      <c r="AI749" s="208"/>
      <c r="AJ749" s="208"/>
      <c r="AK749" s="208"/>
      <c r="AL749" s="208"/>
      <c r="AM749" s="208"/>
      <c r="AN749" s="208"/>
      <c r="AO749" s="208"/>
      <c r="AP749" s="208"/>
      <c r="AQ749" s="208"/>
      <c r="AR749" s="208"/>
      <c r="AS749" s="208"/>
      <c r="AT749" s="208"/>
      <c r="AU749" s="208"/>
      <c r="AV749" s="208"/>
      <c r="AW749" s="208"/>
    </row>
    <row r="750" spans="1:49" s="207" customFormat="1" x14ac:dyDescent="0.25">
      <c r="A750" s="47"/>
      <c r="B750" s="47"/>
      <c r="C750" s="47"/>
      <c r="D750" s="208"/>
      <c r="E750" s="220"/>
      <c r="F750" s="220"/>
      <c r="G750" s="220"/>
      <c r="H750" s="220"/>
      <c r="I750" s="220"/>
      <c r="J750" s="220"/>
      <c r="K750" s="220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  <c r="AA750" s="208"/>
      <c r="AB750" s="208"/>
      <c r="AC750" s="208"/>
      <c r="AD750" s="208"/>
      <c r="AE750" s="208"/>
      <c r="AF750" s="208"/>
      <c r="AG750" s="208"/>
      <c r="AH750" s="208"/>
      <c r="AI750" s="208"/>
      <c r="AJ750" s="208"/>
      <c r="AK750" s="208"/>
      <c r="AL750" s="208"/>
      <c r="AM750" s="208"/>
      <c r="AN750" s="208"/>
      <c r="AO750" s="208"/>
      <c r="AP750" s="208"/>
      <c r="AQ750" s="208"/>
      <c r="AR750" s="208"/>
      <c r="AS750" s="208"/>
      <c r="AT750" s="208"/>
      <c r="AU750" s="208"/>
      <c r="AV750" s="208"/>
      <c r="AW750" s="208"/>
    </row>
    <row r="751" spans="1:49" s="207" customFormat="1" x14ac:dyDescent="0.25">
      <c r="A751" s="47"/>
      <c r="B751" s="47"/>
      <c r="C751" s="47"/>
      <c r="D751" s="208"/>
      <c r="E751" s="220"/>
      <c r="F751" s="220"/>
      <c r="G751" s="220"/>
      <c r="H751" s="220"/>
      <c r="I751" s="220"/>
      <c r="J751" s="220"/>
      <c r="K751" s="220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  <c r="AA751" s="208"/>
      <c r="AB751" s="208"/>
      <c r="AC751" s="208"/>
      <c r="AD751" s="208"/>
      <c r="AE751" s="208"/>
      <c r="AF751" s="208"/>
      <c r="AG751" s="208"/>
      <c r="AH751" s="208"/>
      <c r="AI751" s="208"/>
      <c r="AJ751" s="208"/>
      <c r="AK751" s="208"/>
      <c r="AL751" s="208"/>
      <c r="AM751" s="208"/>
      <c r="AN751" s="208"/>
      <c r="AO751" s="208"/>
      <c r="AP751" s="208"/>
      <c r="AQ751" s="208"/>
      <c r="AR751" s="208"/>
      <c r="AS751" s="208"/>
      <c r="AT751" s="208"/>
      <c r="AU751" s="208"/>
      <c r="AV751" s="208"/>
      <c r="AW751" s="208"/>
    </row>
    <row r="752" spans="1:49" s="207" customFormat="1" x14ac:dyDescent="0.25">
      <c r="A752" s="47"/>
      <c r="B752" s="47"/>
      <c r="C752" s="47"/>
      <c r="D752" s="208"/>
      <c r="E752" s="220"/>
      <c r="F752" s="220"/>
      <c r="G752" s="220"/>
      <c r="H752" s="220"/>
      <c r="I752" s="220"/>
      <c r="J752" s="220"/>
      <c r="K752" s="220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  <c r="AA752" s="208"/>
      <c r="AB752" s="208"/>
      <c r="AC752" s="208"/>
      <c r="AD752" s="208"/>
      <c r="AE752" s="208"/>
      <c r="AF752" s="208"/>
      <c r="AG752" s="208"/>
      <c r="AH752" s="208"/>
      <c r="AI752" s="208"/>
      <c r="AJ752" s="208"/>
      <c r="AK752" s="208"/>
      <c r="AL752" s="208"/>
      <c r="AM752" s="208"/>
      <c r="AN752" s="208"/>
      <c r="AO752" s="208"/>
      <c r="AP752" s="208"/>
      <c r="AQ752" s="208"/>
      <c r="AR752" s="208"/>
      <c r="AS752" s="208"/>
      <c r="AT752" s="208"/>
      <c r="AU752" s="208"/>
      <c r="AV752" s="208"/>
      <c r="AW752" s="208"/>
    </row>
    <row r="753" spans="1:49" s="207" customFormat="1" x14ac:dyDescent="0.25">
      <c r="A753" s="47"/>
      <c r="B753" s="47"/>
      <c r="C753" s="47"/>
      <c r="D753" s="208"/>
      <c r="E753" s="220"/>
      <c r="F753" s="220"/>
      <c r="G753" s="220"/>
      <c r="H753" s="220"/>
      <c r="I753" s="220"/>
      <c r="J753" s="220"/>
      <c r="K753" s="220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  <c r="AA753" s="208"/>
      <c r="AB753" s="208"/>
      <c r="AC753" s="208"/>
      <c r="AD753" s="208"/>
      <c r="AE753" s="208"/>
      <c r="AF753" s="208"/>
      <c r="AG753" s="208"/>
      <c r="AH753" s="208"/>
      <c r="AI753" s="208"/>
      <c r="AJ753" s="208"/>
      <c r="AK753" s="208"/>
      <c r="AL753" s="208"/>
      <c r="AM753" s="208"/>
      <c r="AN753" s="208"/>
      <c r="AO753" s="208"/>
      <c r="AP753" s="208"/>
      <c r="AQ753" s="208"/>
      <c r="AR753" s="208"/>
      <c r="AS753" s="208"/>
      <c r="AT753" s="208"/>
      <c r="AU753" s="208"/>
      <c r="AV753" s="208"/>
      <c r="AW753" s="208"/>
    </row>
    <row r="754" spans="1:49" s="207" customFormat="1" x14ac:dyDescent="0.25">
      <c r="A754" s="47"/>
      <c r="B754" s="47"/>
      <c r="C754" s="47"/>
      <c r="D754" s="208"/>
      <c r="E754" s="220"/>
      <c r="F754" s="220"/>
      <c r="G754" s="220"/>
      <c r="H754" s="220"/>
      <c r="I754" s="220"/>
      <c r="J754" s="220"/>
      <c r="K754" s="220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  <c r="AA754" s="208"/>
      <c r="AB754" s="208"/>
      <c r="AC754" s="208"/>
      <c r="AD754" s="208"/>
      <c r="AE754" s="208"/>
      <c r="AF754" s="208"/>
      <c r="AG754" s="208"/>
      <c r="AH754" s="208"/>
      <c r="AI754" s="208"/>
      <c r="AJ754" s="208"/>
      <c r="AK754" s="208"/>
      <c r="AL754" s="208"/>
      <c r="AM754" s="208"/>
      <c r="AN754" s="208"/>
      <c r="AO754" s="208"/>
      <c r="AP754" s="208"/>
      <c r="AQ754" s="208"/>
      <c r="AR754" s="208"/>
      <c r="AS754" s="208"/>
      <c r="AT754" s="208"/>
      <c r="AU754" s="208"/>
      <c r="AV754" s="208"/>
      <c r="AW754" s="208"/>
    </row>
    <row r="755" spans="1:49" s="207" customFormat="1" x14ac:dyDescent="0.25">
      <c r="A755" s="47"/>
      <c r="B755" s="47"/>
      <c r="C755" s="47"/>
      <c r="D755" s="208"/>
      <c r="E755" s="220"/>
      <c r="F755" s="220"/>
      <c r="G755" s="220"/>
      <c r="H755" s="220"/>
      <c r="I755" s="220"/>
      <c r="J755" s="220"/>
      <c r="K755" s="220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  <c r="AA755" s="208"/>
      <c r="AB755" s="208"/>
      <c r="AC755" s="208"/>
      <c r="AD755" s="208"/>
      <c r="AE755" s="208"/>
      <c r="AF755" s="208"/>
      <c r="AG755" s="208"/>
      <c r="AH755" s="208"/>
      <c r="AI755" s="208"/>
      <c r="AJ755" s="208"/>
      <c r="AK755" s="208"/>
      <c r="AL755" s="208"/>
      <c r="AM755" s="208"/>
      <c r="AN755" s="208"/>
      <c r="AO755" s="208"/>
      <c r="AP755" s="208"/>
      <c r="AQ755" s="208"/>
      <c r="AR755" s="208"/>
      <c r="AS755" s="208"/>
      <c r="AT755" s="208"/>
      <c r="AU755" s="208"/>
      <c r="AV755" s="208"/>
      <c r="AW755" s="208"/>
    </row>
    <row r="756" spans="1:49" s="207" customFormat="1" x14ac:dyDescent="0.25">
      <c r="A756" s="47"/>
      <c r="B756" s="47"/>
      <c r="C756" s="47"/>
      <c r="D756" s="208"/>
      <c r="E756" s="220"/>
      <c r="F756" s="220"/>
      <c r="G756" s="220"/>
      <c r="H756" s="220"/>
      <c r="I756" s="220"/>
      <c r="J756" s="220"/>
      <c r="K756" s="220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  <c r="AA756" s="208"/>
      <c r="AB756" s="208"/>
      <c r="AC756" s="208"/>
      <c r="AD756" s="208"/>
      <c r="AE756" s="208"/>
      <c r="AF756" s="208"/>
      <c r="AG756" s="208"/>
      <c r="AH756" s="208"/>
      <c r="AI756" s="208"/>
      <c r="AJ756" s="208"/>
      <c r="AK756" s="208"/>
      <c r="AL756" s="208"/>
      <c r="AM756" s="208"/>
      <c r="AN756" s="208"/>
      <c r="AO756" s="208"/>
      <c r="AP756" s="208"/>
      <c r="AQ756" s="208"/>
      <c r="AR756" s="208"/>
      <c r="AS756" s="208"/>
      <c r="AT756" s="208"/>
      <c r="AU756" s="208"/>
      <c r="AV756" s="208"/>
      <c r="AW756" s="208"/>
    </row>
    <row r="757" spans="1:49" s="207" customFormat="1" x14ac:dyDescent="0.25">
      <c r="A757" s="47"/>
      <c r="B757" s="47"/>
      <c r="C757" s="47"/>
      <c r="D757" s="208"/>
      <c r="E757" s="220"/>
      <c r="F757" s="220"/>
      <c r="G757" s="220"/>
      <c r="H757" s="220"/>
      <c r="I757" s="220"/>
      <c r="J757" s="220"/>
      <c r="K757" s="220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  <c r="AA757" s="208"/>
      <c r="AB757" s="208"/>
      <c r="AC757" s="208"/>
      <c r="AD757" s="208"/>
      <c r="AE757" s="208"/>
      <c r="AF757" s="208"/>
      <c r="AG757" s="208"/>
      <c r="AH757" s="208"/>
      <c r="AI757" s="208"/>
      <c r="AJ757" s="208"/>
      <c r="AK757" s="208"/>
      <c r="AL757" s="208"/>
      <c r="AM757" s="208"/>
      <c r="AN757" s="208"/>
      <c r="AO757" s="208"/>
      <c r="AP757" s="208"/>
      <c r="AQ757" s="208"/>
      <c r="AR757" s="208"/>
      <c r="AS757" s="208"/>
      <c r="AT757" s="208"/>
      <c r="AU757" s="208"/>
      <c r="AV757" s="208"/>
      <c r="AW757" s="208"/>
    </row>
    <row r="758" spans="1:49" s="207" customFormat="1" x14ac:dyDescent="0.25">
      <c r="A758" s="47"/>
      <c r="B758" s="47"/>
      <c r="C758" s="47"/>
      <c r="D758" s="208"/>
      <c r="E758" s="220"/>
      <c r="F758" s="220"/>
      <c r="G758" s="220"/>
      <c r="H758" s="220"/>
      <c r="I758" s="220"/>
      <c r="J758" s="220"/>
      <c r="K758" s="220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  <c r="AA758" s="208"/>
      <c r="AB758" s="208"/>
      <c r="AC758" s="208"/>
      <c r="AD758" s="208"/>
      <c r="AE758" s="208"/>
      <c r="AF758" s="208"/>
      <c r="AG758" s="208"/>
      <c r="AH758" s="208"/>
      <c r="AI758" s="208"/>
      <c r="AJ758" s="208"/>
      <c r="AK758" s="208"/>
      <c r="AL758" s="208"/>
      <c r="AM758" s="208"/>
      <c r="AN758" s="208"/>
      <c r="AO758" s="208"/>
      <c r="AP758" s="208"/>
      <c r="AQ758" s="208"/>
      <c r="AR758" s="208"/>
      <c r="AS758" s="208"/>
      <c r="AT758" s="208"/>
      <c r="AU758" s="208"/>
      <c r="AV758" s="208"/>
      <c r="AW758" s="208"/>
    </row>
    <row r="759" spans="1:49" s="207" customFormat="1" x14ac:dyDescent="0.25">
      <c r="A759" s="47"/>
      <c r="B759" s="47"/>
      <c r="C759" s="47"/>
      <c r="D759" s="208"/>
      <c r="E759" s="220"/>
      <c r="F759" s="220"/>
      <c r="G759" s="220"/>
      <c r="H759" s="220"/>
      <c r="I759" s="220"/>
      <c r="J759" s="220"/>
      <c r="K759" s="220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  <c r="AA759" s="208"/>
      <c r="AB759" s="208"/>
      <c r="AC759" s="208"/>
      <c r="AD759" s="208"/>
      <c r="AE759" s="208"/>
      <c r="AF759" s="208"/>
      <c r="AG759" s="208"/>
      <c r="AH759" s="208"/>
      <c r="AI759" s="208"/>
      <c r="AJ759" s="208"/>
      <c r="AK759" s="208"/>
      <c r="AL759" s="208"/>
      <c r="AM759" s="208"/>
      <c r="AN759" s="208"/>
      <c r="AO759" s="208"/>
      <c r="AP759" s="208"/>
      <c r="AQ759" s="208"/>
      <c r="AR759" s="208"/>
      <c r="AS759" s="208"/>
      <c r="AT759" s="208"/>
      <c r="AU759" s="208"/>
      <c r="AV759" s="208"/>
      <c r="AW759" s="208"/>
    </row>
    <row r="760" spans="1:49" s="207" customFormat="1" x14ac:dyDescent="0.25">
      <c r="A760" s="47"/>
      <c r="B760" s="47"/>
      <c r="C760" s="47"/>
      <c r="D760" s="208"/>
      <c r="E760" s="220"/>
      <c r="F760" s="220"/>
      <c r="G760" s="220"/>
      <c r="H760" s="220"/>
      <c r="I760" s="220"/>
      <c r="J760" s="220"/>
      <c r="K760" s="220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  <c r="AA760" s="208"/>
      <c r="AB760" s="208"/>
      <c r="AC760" s="208"/>
      <c r="AD760" s="208"/>
      <c r="AE760" s="208"/>
      <c r="AF760" s="208"/>
      <c r="AG760" s="208"/>
      <c r="AH760" s="208"/>
      <c r="AI760" s="208"/>
      <c r="AJ760" s="208"/>
      <c r="AK760" s="208"/>
      <c r="AL760" s="208"/>
      <c r="AM760" s="208"/>
      <c r="AN760" s="208"/>
      <c r="AO760" s="208"/>
      <c r="AP760" s="208"/>
      <c r="AQ760" s="208"/>
      <c r="AR760" s="208"/>
      <c r="AS760" s="208"/>
      <c r="AT760" s="208"/>
      <c r="AU760" s="208"/>
      <c r="AV760" s="208"/>
      <c r="AW760" s="208"/>
    </row>
    <row r="761" spans="1:49" s="207" customFormat="1" x14ac:dyDescent="0.25">
      <c r="A761" s="47"/>
      <c r="B761" s="47"/>
      <c r="C761" s="47"/>
      <c r="D761" s="208"/>
      <c r="E761" s="220"/>
      <c r="F761" s="220"/>
      <c r="G761" s="220"/>
      <c r="H761" s="220"/>
      <c r="I761" s="220"/>
      <c r="J761" s="220"/>
      <c r="K761" s="220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  <c r="AA761" s="208"/>
      <c r="AB761" s="208"/>
      <c r="AC761" s="208"/>
      <c r="AD761" s="208"/>
      <c r="AE761" s="208"/>
      <c r="AF761" s="208"/>
      <c r="AG761" s="208"/>
      <c r="AH761" s="208"/>
      <c r="AI761" s="208"/>
      <c r="AJ761" s="208"/>
      <c r="AK761" s="208"/>
      <c r="AL761" s="208"/>
      <c r="AM761" s="208"/>
      <c r="AN761" s="208"/>
      <c r="AO761" s="208"/>
      <c r="AP761" s="208"/>
      <c r="AQ761" s="208"/>
      <c r="AR761" s="208"/>
      <c r="AS761" s="208"/>
      <c r="AT761" s="208"/>
      <c r="AU761" s="208"/>
      <c r="AV761" s="208"/>
      <c r="AW761" s="208"/>
    </row>
    <row r="762" spans="1:49" s="207" customFormat="1" x14ac:dyDescent="0.25">
      <c r="A762" s="47"/>
      <c r="B762" s="47"/>
      <c r="C762" s="47"/>
      <c r="D762" s="208"/>
      <c r="E762" s="220"/>
      <c r="F762" s="220"/>
      <c r="G762" s="220"/>
      <c r="H762" s="220"/>
      <c r="I762" s="220"/>
      <c r="J762" s="220"/>
      <c r="K762" s="220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  <c r="AA762" s="208"/>
      <c r="AB762" s="208"/>
      <c r="AC762" s="208"/>
      <c r="AD762" s="208"/>
      <c r="AE762" s="208"/>
      <c r="AF762" s="208"/>
      <c r="AG762" s="208"/>
      <c r="AH762" s="208"/>
      <c r="AI762" s="208"/>
      <c r="AJ762" s="208"/>
      <c r="AK762" s="208"/>
      <c r="AL762" s="208"/>
      <c r="AM762" s="208"/>
      <c r="AN762" s="208"/>
      <c r="AO762" s="208"/>
      <c r="AP762" s="208"/>
      <c r="AQ762" s="208"/>
      <c r="AR762" s="208"/>
      <c r="AS762" s="208"/>
      <c r="AT762" s="208"/>
      <c r="AU762" s="208"/>
      <c r="AV762" s="208"/>
      <c r="AW762" s="208"/>
    </row>
    <row r="763" spans="1:49" s="207" customFormat="1" x14ac:dyDescent="0.25">
      <c r="A763" s="47"/>
      <c r="B763" s="47"/>
      <c r="C763" s="47"/>
      <c r="D763" s="208"/>
      <c r="E763" s="220"/>
      <c r="F763" s="220"/>
      <c r="G763" s="220"/>
      <c r="H763" s="220"/>
      <c r="I763" s="220"/>
      <c r="J763" s="220"/>
      <c r="K763" s="220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  <c r="AA763" s="208"/>
      <c r="AB763" s="208"/>
      <c r="AC763" s="208"/>
      <c r="AD763" s="208"/>
      <c r="AE763" s="208"/>
      <c r="AF763" s="208"/>
      <c r="AG763" s="208"/>
      <c r="AH763" s="208"/>
      <c r="AI763" s="208"/>
      <c r="AJ763" s="208"/>
      <c r="AK763" s="208"/>
      <c r="AL763" s="208"/>
      <c r="AM763" s="208"/>
      <c r="AN763" s="208"/>
      <c r="AO763" s="208"/>
      <c r="AP763" s="208"/>
      <c r="AQ763" s="208"/>
      <c r="AR763" s="208"/>
      <c r="AS763" s="208"/>
      <c r="AT763" s="208"/>
      <c r="AU763" s="208"/>
      <c r="AV763" s="208"/>
      <c r="AW763" s="208"/>
    </row>
    <row r="764" spans="1:49" s="207" customFormat="1" x14ac:dyDescent="0.25">
      <c r="A764" s="47"/>
      <c r="B764" s="47"/>
      <c r="C764" s="47"/>
      <c r="D764" s="208"/>
      <c r="E764" s="220"/>
      <c r="F764" s="220"/>
      <c r="G764" s="220"/>
      <c r="H764" s="220"/>
      <c r="I764" s="220"/>
      <c r="J764" s="220"/>
      <c r="K764" s="220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  <c r="AA764" s="208"/>
      <c r="AB764" s="208"/>
      <c r="AC764" s="208"/>
      <c r="AD764" s="208"/>
      <c r="AE764" s="208"/>
      <c r="AF764" s="208"/>
      <c r="AG764" s="208"/>
      <c r="AH764" s="208"/>
      <c r="AI764" s="208"/>
      <c r="AJ764" s="208"/>
      <c r="AK764" s="208"/>
      <c r="AL764" s="208"/>
      <c r="AM764" s="208"/>
      <c r="AN764" s="208"/>
      <c r="AO764" s="208"/>
      <c r="AP764" s="208"/>
      <c r="AQ764" s="208"/>
      <c r="AR764" s="208"/>
      <c r="AS764" s="208"/>
      <c r="AT764" s="208"/>
      <c r="AU764" s="208"/>
      <c r="AV764" s="208"/>
      <c r="AW764" s="208"/>
    </row>
    <row r="765" spans="1:49" s="207" customFormat="1" x14ac:dyDescent="0.25">
      <c r="A765" s="47"/>
      <c r="B765" s="47"/>
      <c r="C765" s="47"/>
      <c r="D765" s="208"/>
      <c r="E765" s="220"/>
      <c r="F765" s="220"/>
      <c r="G765" s="220"/>
      <c r="H765" s="220"/>
      <c r="I765" s="220"/>
      <c r="J765" s="220"/>
      <c r="K765" s="220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  <c r="AA765" s="208"/>
      <c r="AB765" s="208"/>
      <c r="AC765" s="208"/>
      <c r="AD765" s="208"/>
      <c r="AE765" s="208"/>
      <c r="AF765" s="208"/>
      <c r="AG765" s="208"/>
      <c r="AH765" s="208"/>
      <c r="AI765" s="208"/>
      <c r="AJ765" s="208"/>
      <c r="AK765" s="208"/>
      <c r="AL765" s="208"/>
      <c r="AM765" s="208"/>
      <c r="AN765" s="208"/>
      <c r="AO765" s="208"/>
      <c r="AP765" s="208"/>
      <c r="AQ765" s="208"/>
      <c r="AR765" s="208"/>
      <c r="AS765" s="208"/>
      <c r="AT765" s="208"/>
      <c r="AU765" s="208"/>
      <c r="AV765" s="208"/>
      <c r="AW765" s="208"/>
    </row>
    <row r="766" spans="1:49" s="207" customFormat="1" x14ac:dyDescent="0.25">
      <c r="A766" s="47"/>
      <c r="B766" s="47"/>
      <c r="C766" s="47"/>
      <c r="D766" s="208"/>
      <c r="E766" s="220"/>
      <c r="F766" s="220"/>
      <c r="G766" s="220"/>
      <c r="H766" s="220"/>
      <c r="I766" s="220"/>
      <c r="J766" s="220"/>
      <c r="K766" s="220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  <c r="AA766" s="208"/>
      <c r="AB766" s="208"/>
      <c r="AC766" s="208"/>
      <c r="AD766" s="208"/>
      <c r="AE766" s="208"/>
      <c r="AF766" s="208"/>
      <c r="AG766" s="208"/>
      <c r="AH766" s="208"/>
      <c r="AI766" s="208"/>
      <c r="AJ766" s="208"/>
      <c r="AK766" s="208"/>
      <c r="AL766" s="208"/>
      <c r="AM766" s="208"/>
      <c r="AN766" s="208"/>
      <c r="AO766" s="208"/>
      <c r="AP766" s="208"/>
      <c r="AQ766" s="208"/>
      <c r="AR766" s="208"/>
      <c r="AS766" s="208"/>
      <c r="AT766" s="208"/>
      <c r="AU766" s="208"/>
      <c r="AV766" s="208"/>
      <c r="AW766" s="208"/>
    </row>
    <row r="767" spans="1:49" s="207" customFormat="1" x14ac:dyDescent="0.25">
      <c r="A767" s="47"/>
      <c r="B767" s="47"/>
      <c r="C767" s="47"/>
      <c r="D767" s="208"/>
      <c r="E767" s="220"/>
      <c r="F767" s="220"/>
      <c r="G767" s="220"/>
      <c r="H767" s="220"/>
      <c r="I767" s="220"/>
      <c r="J767" s="220"/>
      <c r="K767" s="220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  <c r="AA767" s="208"/>
      <c r="AB767" s="208"/>
      <c r="AC767" s="208"/>
      <c r="AD767" s="208"/>
      <c r="AE767" s="208"/>
      <c r="AF767" s="208"/>
      <c r="AG767" s="208"/>
      <c r="AH767" s="208"/>
      <c r="AI767" s="208"/>
      <c r="AJ767" s="208"/>
      <c r="AK767" s="208"/>
      <c r="AL767" s="208"/>
      <c r="AM767" s="208"/>
      <c r="AN767" s="208"/>
      <c r="AO767" s="208"/>
      <c r="AP767" s="208"/>
      <c r="AQ767" s="208"/>
      <c r="AR767" s="208"/>
      <c r="AS767" s="208"/>
      <c r="AT767" s="208"/>
      <c r="AU767" s="208"/>
      <c r="AV767" s="208"/>
      <c r="AW767" s="208"/>
    </row>
    <row r="768" spans="1:49" s="207" customFormat="1" x14ac:dyDescent="0.25">
      <c r="A768" s="47"/>
      <c r="B768" s="47"/>
      <c r="C768" s="47"/>
      <c r="D768" s="208"/>
      <c r="E768" s="220"/>
      <c r="F768" s="220"/>
      <c r="G768" s="220"/>
      <c r="H768" s="220"/>
      <c r="I768" s="220"/>
      <c r="J768" s="220"/>
      <c r="K768" s="220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  <c r="AA768" s="208"/>
      <c r="AB768" s="208"/>
      <c r="AC768" s="208"/>
      <c r="AD768" s="208"/>
      <c r="AE768" s="208"/>
      <c r="AF768" s="208"/>
      <c r="AG768" s="208"/>
      <c r="AH768" s="208"/>
      <c r="AI768" s="208"/>
      <c r="AJ768" s="208"/>
      <c r="AK768" s="208"/>
      <c r="AL768" s="208"/>
      <c r="AM768" s="208"/>
      <c r="AN768" s="208"/>
      <c r="AO768" s="208"/>
      <c r="AP768" s="208"/>
      <c r="AQ768" s="208"/>
      <c r="AR768" s="208"/>
      <c r="AS768" s="208"/>
      <c r="AT768" s="208"/>
      <c r="AU768" s="208"/>
      <c r="AV768" s="208"/>
      <c r="AW768" s="208"/>
    </row>
    <row r="769" spans="1:49" s="207" customFormat="1" x14ac:dyDescent="0.25">
      <c r="A769" s="47"/>
      <c r="B769" s="47"/>
      <c r="C769" s="47"/>
      <c r="D769" s="208"/>
      <c r="E769" s="220"/>
      <c r="F769" s="220"/>
      <c r="G769" s="220"/>
      <c r="H769" s="220"/>
      <c r="I769" s="220"/>
      <c r="J769" s="220"/>
      <c r="K769" s="220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  <c r="AA769" s="208"/>
      <c r="AB769" s="208"/>
      <c r="AC769" s="208"/>
      <c r="AD769" s="208"/>
      <c r="AE769" s="208"/>
      <c r="AF769" s="208"/>
      <c r="AG769" s="208"/>
      <c r="AH769" s="208"/>
      <c r="AI769" s="208"/>
      <c r="AJ769" s="208"/>
      <c r="AK769" s="208"/>
      <c r="AL769" s="208"/>
      <c r="AM769" s="208"/>
      <c r="AN769" s="208"/>
      <c r="AO769" s="208"/>
      <c r="AP769" s="208"/>
      <c r="AQ769" s="208"/>
      <c r="AR769" s="208"/>
      <c r="AS769" s="208"/>
      <c r="AT769" s="208"/>
      <c r="AU769" s="208"/>
      <c r="AV769" s="208"/>
      <c r="AW769" s="208"/>
    </row>
    <row r="770" spans="1:49" s="207" customFormat="1" x14ac:dyDescent="0.25">
      <c r="A770" s="47"/>
      <c r="B770" s="47"/>
      <c r="C770" s="47"/>
      <c r="D770" s="208"/>
      <c r="E770" s="220"/>
      <c r="F770" s="220"/>
      <c r="G770" s="220"/>
      <c r="H770" s="220"/>
      <c r="I770" s="220"/>
      <c r="J770" s="220"/>
      <c r="K770" s="220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  <c r="AA770" s="208"/>
      <c r="AB770" s="208"/>
      <c r="AC770" s="208"/>
      <c r="AD770" s="208"/>
      <c r="AE770" s="208"/>
      <c r="AF770" s="208"/>
      <c r="AG770" s="208"/>
      <c r="AH770" s="208"/>
      <c r="AI770" s="208"/>
      <c r="AJ770" s="208"/>
      <c r="AK770" s="208"/>
      <c r="AL770" s="208"/>
      <c r="AM770" s="208"/>
      <c r="AN770" s="208"/>
      <c r="AO770" s="208"/>
      <c r="AP770" s="208"/>
      <c r="AQ770" s="208"/>
      <c r="AR770" s="208"/>
      <c r="AS770" s="208"/>
      <c r="AT770" s="208"/>
      <c r="AU770" s="208"/>
      <c r="AV770" s="208"/>
      <c r="AW770" s="208"/>
    </row>
    <row r="771" spans="1:49" s="207" customFormat="1" x14ac:dyDescent="0.25">
      <c r="A771" s="47"/>
      <c r="B771" s="47"/>
      <c r="C771" s="47"/>
      <c r="D771" s="208"/>
      <c r="E771" s="220"/>
      <c r="F771" s="220"/>
      <c r="G771" s="220"/>
      <c r="H771" s="220"/>
      <c r="I771" s="220"/>
      <c r="J771" s="220"/>
      <c r="K771" s="220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  <c r="AA771" s="208"/>
      <c r="AB771" s="208"/>
      <c r="AC771" s="208"/>
      <c r="AD771" s="208"/>
      <c r="AE771" s="208"/>
      <c r="AF771" s="208"/>
      <c r="AG771" s="208"/>
      <c r="AH771" s="208"/>
      <c r="AI771" s="208"/>
      <c r="AJ771" s="208"/>
      <c r="AK771" s="208"/>
      <c r="AL771" s="208"/>
      <c r="AM771" s="208"/>
      <c r="AN771" s="208"/>
      <c r="AO771" s="208"/>
      <c r="AP771" s="208"/>
      <c r="AQ771" s="208"/>
      <c r="AR771" s="208"/>
      <c r="AS771" s="208"/>
      <c r="AT771" s="208"/>
      <c r="AU771" s="208"/>
      <c r="AV771" s="208"/>
      <c r="AW771" s="208"/>
    </row>
    <row r="772" spans="1:49" s="207" customFormat="1" x14ac:dyDescent="0.25">
      <c r="A772" s="47"/>
      <c r="B772" s="47"/>
      <c r="C772" s="47"/>
      <c r="D772" s="208"/>
      <c r="E772" s="220"/>
      <c r="F772" s="220"/>
      <c r="G772" s="220"/>
      <c r="H772" s="220"/>
      <c r="I772" s="220"/>
      <c r="J772" s="220"/>
      <c r="K772" s="220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  <c r="AA772" s="208"/>
      <c r="AB772" s="208"/>
      <c r="AC772" s="208"/>
      <c r="AD772" s="208"/>
      <c r="AE772" s="208"/>
      <c r="AF772" s="208"/>
      <c r="AG772" s="208"/>
      <c r="AH772" s="208"/>
      <c r="AI772" s="208"/>
      <c r="AJ772" s="208"/>
      <c r="AK772" s="208"/>
      <c r="AL772" s="208"/>
      <c r="AM772" s="208"/>
      <c r="AN772" s="208"/>
      <c r="AO772" s="208"/>
      <c r="AP772" s="208"/>
      <c r="AQ772" s="208"/>
      <c r="AR772" s="208"/>
      <c r="AS772" s="208"/>
      <c r="AT772" s="208"/>
      <c r="AU772" s="208"/>
      <c r="AV772" s="208"/>
      <c r="AW772" s="208"/>
    </row>
    <row r="773" spans="1:49" s="207" customFormat="1" x14ac:dyDescent="0.25">
      <c r="A773" s="47"/>
      <c r="B773" s="47"/>
      <c r="C773" s="47"/>
      <c r="D773" s="208"/>
      <c r="E773" s="220"/>
      <c r="F773" s="220"/>
      <c r="G773" s="220"/>
      <c r="H773" s="220"/>
      <c r="I773" s="220"/>
      <c r="J773" s="220"/>
      <c r="K773" s="220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  <c r="AA773" s="208"/>
      <c r="AB773" s="208"/>
      <c r="AC773" s="208"/>
      <c r="AD773" s="208"/>
      <c r="AE773" s="208"/>
      <c r="AF773" s="208"/>
      <c r="AG773" s="208"/>
      <c r="AH773" s="208"/>
      <c r="AI773" s="208"/>
      <c r="AJ773" s="208"/>
      <c r="AK773" s="208"/>
      <c r="AL773" s="208"/>
      <c r="AM773" s="208"/>
      <c r="AN773" s="208"/>
      <c r="AO773" s="208"/>
      <c r="AP773" s="208"/>
      <c r="AQ773" s="208"/>
      <c r="AR773" s="208"/>
      <c r="AS773" s="208"/>
      <c r="AT773" s="208"/>
      <c r="AU773" s="208"/>
      <c r="AV773" s="208"/>
      <c r="AW773" s="208"/>
    </row>
    <row r="774" spans="1:49" s="207" customFormat="1" x14ac:dyDescent="0.25">
      <c r="A774" s="47"/>
      <c r="B774" s="47"/>
      <c r="C774" s="47"/>
      <c r="D774" s="208"/>
      <c r="E774" s="220"/>
      <c r="F774" s="220"/>
      <c r="G774" s="220"/>
      <c r="H774" s="220"/>
      <c r="I774" s="220"/>
      <c r="J774" s="220"/>
      <c r="K774" s="220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  <c r="AA774" s="208"/>
      <c r="AB774" s="208"/>
      <c r="AC774" s="208"/>
      <c r="AD774" s="208"/>
      <c r="AE774" s="208"/>
      <c r="AF774" s="208"/>
      <c r="AG774" s="208"/>
      <c r="AH774" s="208"/>
      <c r="AI774" s="208"/>
      <c r="AJ774" s="208"/>
      <c r="AK774" s="208"/>
      <c r="AL774" s="208"/>
      <c r="AM774" s="208"/>
      <c r="AN774" s="208"/>
      <c r="AO774" s="208"/>
      <c r="AP774" s="208"/>
      <c r="AQ774" s="208"/>
      <c r="AR774" s="208"/>
      <c r="AS774" s="208"/>
      <c r="AT774" s="208"/>
      <c r="AU774" s="208"/>
      <c r="AV774" s="208"/>
      <c r="AW774" s="208"/>
    </row>
    <row r="775" spans="1:49" s="207" customFormat="1" x14ac:dyDescent="0.25">
      <c r="A775" s="47"/>
      <c r="B775" s="47"/>
      <c r="C775" s="47"/>
      <c r="D775" s="208"/>
      <c r="E775" s="220"/>
      <c r="F775" s="220"/>
      <c r="G775" s="220"/>
      <c r="H775" s="220"/>
      <c r="I775" s="220"/>
      <c r="J775" s="220"/>
      <c r="K775" s="220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  <c r="AA775" s="208"/>
      <c r="AB775" s="208"/>
      <c r="AC775" s="208"/>
      <c r="AD775" s="208"/>
      <c r="AE775" s="208"/>
      <c r="AF775" s="208"/>
      <c r="AG775" s="208"/>
      <c r="AH775" s="208"/>
      <c r="AI775" s="208"/>
      <c r="AJ775" s="208"/>
      <c r="AK775" s="208"/>
      <c r="AL775" s="208"/>
      <c r="AM775" s="208"/>
      <c r="AN775" s="208"/>
      <c r="AO775" s="208"/>
      <c r="AP775" s="208"/>
      <c r="AQ775" s="208"/>
      <c r="AR775" s="208"/>
      <c r="AS775" s="208"/>
      <c r="AT775" s="208"/>
      <c r="AU775" s="208"/>
      <c r="AV775" s="208"/>
      <c r="AW775" s="208"/>
    </row>
    <row r="776" spans="1:49" s="207" customFormat="1" x14ac:dyDescent="0.25">
      <c r="A776" s="47"/>
      <c r="B776" s="47"/>
      <c r="C776" s="47"/>
      <c r="D776" s="208"/>
      <c r="E776" s="220"/>
      <c r="F776" s="220"/>
      <c r="G776" s="220"/>
      <c r="H776" s="220"/>
      <c r="I776" s="220"/>
      <c r="J776" s="220"/>
      <c r="K776" s="220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  <c r="AA776" s="208"/>
      <c r="AB776" s="208"/>
      <c r="AC776" s="208"/>
      <c r="AD776" s="208"/>
      <c r="AE776" s="208"/>
      <c r="AF776" s="208"/>
      <c r="AG776" s="208"/>
      <c r="AH776" s="208"/>
      <c r="AI776" s="208"/>
      <c r="AJ776" s="208"/>
      <c r="AK776" s="208"/>
      <c r="AL776" s="208"/>
      <c r="AM776" s="208"/>
      <c r="AN776" s="208"/>
      <c r="AO776" s="208"/>
      <c r="AP776" s="208"/>
      <c r="AQ776" s="208"/>
      <c r="AR776" s="208"/>
      <c r="AS776" s="208"/>
      <c r="AT776" s="208"/>
      <c r="AU776" s="208"/>
      <c r="AV776" s="208"/>
      <c r="AW776" s="208"/>
    </row>
    <row r="777" spans="1:49" s="207" customFormat="1" x14ac:dyDescent="0.25">
      <c r="A777" s="47"/>
      <c r="B777" s="47"/>
      <c r="C777" s="47"/>
      <c r="D777" s="208"/>
      <c r="E777" s="220"/>
      <c r="F777" s="220"/>
      <c r="G777" s="220"/>
      <c r="H777" s="220"/>
      <c r="I777" s="220"/>
      <c r="J777" s="220"/>
      <c r="K777" s="220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  <c r="AA777" s="208"/>
      <c r="AB777" s="208"/>
      <c r="AC777" s="208"/>
      <c r="AD777" s="208"/>
      <c r="AE777" s="208"/>
      <c r="AF777" s="208"/>
      <c r="AG777" s="208"/>
      <c r="AH777" s="208"/>
      <c r="AI777" s="208"/>
      <c r="AJ777" s="208"/>
      <c r="AK777" s="208"/>
      <c r="AL777" s="208"/>
      <c r="AM777" s="208"/>
      <c r="AN777" s="208"/>
      <c r="AO777" s="208"/>
      <c r="AP777" s="208"/>
      <c r="AQ777" s="208"/>
      <c r="AR777" s="208"/>
      <c r="AS777" s="208"/>
      <c r="AT777" s="208"/>
      <c r="AU777" s="208"/>
      <c r="AV777" s="208"/>
      <c r="AW777" s="208"/>
    </row>
    <row r="778" spans="1:49" s="207" customFormat="1" x14ac:dyDescent="0.25">
      <c r="A778" s="47"/>
      <c r="B778" s="47"/>
      <c r="C778" s="47"/>
      <c r="D778" s="208"/>
      <c r="E778" s="220"/>
      <c r="F778" s="220"/>
      <c r="G778" s="220"/>
      <c r="H778" s="220"/>
      <c r="I778" s="220"/>
      <c r="J778" s="220"/>
      <c r="K778" s="220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  <c r="AA778" s="208"/>
      <c r="AB778" s="208"/>
      <c r="AC778" s="208"/>
      <c r="AD778" s="208"/>
      <c r="AE778" s="208"/>
      <c r="AF778" s="208"/>
      <c r="AG778" s="208"/>
      <c r="AH778" s="208"/>
      <c r="AI778" s="208"/>
      <c r="AJ778" s="208"/>
      <c r="AK778" s="208"/>
      <c r="AL778" s="208"/>
      <c r="AM778" s="208"/>
      <c r="AN778" s="208"/>
      <c r="AO778" s="208"/>
      <c r="AP778" s="208"/>
      <c r="AQ778" s="208"/>
      <c r="AR778" s="208"/>
      <c r="AS778" s="208"/>
      <c r="AT778" s="208"/>
      <c r="AU778" s="208"/>
      <c r="AV778" s="208"/>
      <c r="AW778" s="208"/>
    </row>
    <row r="779" spans="1:49" s="207" customFormat="1" x14ac:dyDescent="0.25">
      <c r="A779" s="47"/>
      <c r="B779" s="47"/>
      <c r="C779" s="47"/>
      <c r="D779" s="208"/>
      <c r="E779" s="220"/>
      <c r="F779" s="220"/>
      <c r="G779" s="220"/>
      <c r="H779" s="220"/>
      <c r="I779" s="220"/>
      <c r="J779" s="220"/>
      <c r="K779" s="220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  <c r="AA779" s="208"/>
      <c r="AB779" s="208"/>
      <c r="AC779" s="208"/>
      <c r="AD779" s="208"/>
      <c r="AE779" s="208"/>
      <c r="AF779" s="208"/>
      <c r="AG779" s="208"/>
      <c r="AH779" s="208"/>
      <c r="AI779" s="208"/>
      <c r="AJ779" s="208"/>
      <c r="AK779" s="208"/>
      <c r="AL779" s="208"/>
      <c r="AM779" s="208"/>
      <c r="AN779" s="208"/>
      <c r="AO779" s="208"/>
      <c r="AP779" s="208"/>
      <c r="AQ779" s="208"/>
      <c r="AR779" s="208"/>
      <c r="AS779" s="208"/>
      <c r="AT779" s="208"/>
      <c r="AU779" s="208"/>
      <c r="AV779" s="208"/>
      <c r="AW779" s="208"/>
    </row>
    <row r="780" spans="1:49" s="207" customFormat="1" x14ac:dyDescent="0.25">
      <c r="A780" s="47"/>
      <c r="B780" s="47"/>
      <c r="C780" s="47"/>
      <c r="D780" s="208"/>
      <c r="E780" s="220"/>
      <c r="F780" s="220"/>
      <c r="G780" s="220"/>
      <c r="H780" s="220"/>
      <c r="I780" s="220"/>
      <c r="J780" s="220"/>
      <c r="K780" s="220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  <c r="AA780" s="208"/>
      <c r="AB780" s="208"/>
      <c r="AC780" s="208"/>
      <c r="AD780" s="208"/>
      <c r="AE780" s="208"/>
      <c r="AF780" s="208"/>
      <c r="AG780" s="208"/>
      <c r="AH780" s="208"/>
      <c r="AI780" s="208"/>
      <c r="AJ780" s="208"/>
      <c r="AK780" s="208"/>
      <c r="AL780" s="208"/>
      <c r="AM780" s="208"/>
      <c r="AN780" s="208"/>
      <c r="AO780" s="208"/>
      <c r="AP780" s="208"/>
      <c r="AQ780" s="208"/>
      <c r="AR780" s="208"/>
      <c r="AS780" s="208"/>
      <c r="AT780" s="208"/>
      <c r="AU780" s="208"/>
      <c r="AV780" s="208"/>
      <c r="AW780" s="208"/>
    </row>
    <row r="781" spans="1:49" s="207" customFormat="1" x14ac:dyDescent="0.25">
      <c r="A781" s="47"/>
      <c r="B781" s="47"/>
      <c r="C781" s="47"/>
      <c r="D781" s="208"/>
      <c r="E781" s="220"/>
      <c r="F781" s="220"/>
      <c r="G781" s="220"/>
      <c r="H781" s="220"/>
      <c r="I781" s="220"/>
      <c r="J781" s="220"/>
      <c r="K781" s="220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  <c r="AA781" s="208"/>
      <c r="AB781" s="208"/>
      <c r="AC781" s="208"/>
      <c r="AD781" s="208"/>
      <c r="AE781" s="208"/>
      <c r="AF781" s="208"/>
      <c r="AG781" s="208"/>
      <c r="AH781" s="208"/>
      <c r="AI781" s="208"/>
      <c r="AJ781" s="208"/>
      <c r="AK781" s="208"/>
      <c r="AL781" s="208"/>
      <c r="AM781" s="208"/>
      <c r="AN781" s="208"/>
      <c r="AO781" s="208"/>
      <c r="AP781" s="208"/>
      <c r="AQ781" s="208"/>
      <c r="AR781" s="208"/>
      <c r="AS781" s="208"/>
      <c r="AT781" s="208"/>
      <c r="AU781" s="208"/>
      <c r="AV781" s="208"/>
      <c r="AW781" s="208"/>
    </row>
    <row r="782" spans="1:49" s="207" customFormat="1" x14ac:dyDescent="0.25">
      <c r="A782" s="47"/>
      <c r="B782" s="47"/>
      <c r="C782" s="47"/>
      <c r="D782" s="208"/>
      <c r="E782" s="220"/>
      <c r="F782" s="220"/>
      <c r="G782" s="220"/>
      <c r="H782" s="220"/>
      <c r="I782" s="220"/>
      <c r="J782" s="220"/>
      <c r="K782" s="220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  <c r="AA782" s="208"/>
      <c r="AB782" s="208"/>
      <c r="AC782" s="208"/>
      <c r="AD782" s="208"/>
      <c r="AE782" s="208"/>
      <c r="AF782" s="208"/>
      <c r="AG782" s="208"/>
      <c r="AH782" s="208"/>
      <c r="AI782" s="208"/>
      <c r="AJ782" s="208"/>
      <c r="AK782" s="208"/>
      <c r="AL782" s="208"/>
      <c r="AM782" s="208"/>
      <c r="AN782" s="208"/>
      <c r="AO782" s="208"/>
      <c r="AP782" s="208"/>
      <c r="AQ782" s="208"/>
      <c r="AR782" s="208"/>
      <c r="AS782" s="208"/>
      <c r="AT782" s="208"/>
      <c r="AU782" s="208"/>
      <c r="AV782" s="208"/>
      <c r="AW782" s="208"/>
    </row>
    <row r="783" spans="1:49" s="207" customFormat="1" x14ac:dyDescent="0.25">
      <c r="A783" s="47"/>
      <c r="B783" s="47"/>
      <c r="C783" s="47"/>
      <c r="D783" s="208"/>
      <c r="E783" s="220"/>
      <c r="F783" s="220"/>
      <c r="G783" s="220"/>
      <c r="H783" s="220"/>
      <c r="I783" s="220"/>
      <c r="J783" s="220"/>
      <c r="K783" s="220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  <c r="AA783" s="208"/>
      <c r="AB783" s="208"/>
      <c r="AC783" s="208"/>
      <c r="AD783" s="208"/>
      <c r="AE783" s="208"/>
      <c r="AF783" s="208"/>
      <c r="AG783" s="208"/>
      <c r="AH783" s="208"/>
      <c r="AI783" s="208"/>
      <c r="AJ783" s="208"/>
      <c r="AK783" s="208"/>
      <c r="AL783" s="208"/>
      <c r="AM783" s="208"/>
      <c r="AN783" s="208"/>
      <c r="AO783" s="208"/>
      <c r="AP783" s="208"/>
      <c r="AQ783" s="208"/>
      <c r="AR783" s="208"/>
      <c r="AS783" s="208"/>
      <c r="AT783" s="208"/>
      <c r="AU783" s="208"/>
      <c r="AV783" s="208"/>
      <c r="AW783" s="208"/>
    </row>
    <row r="784" spans="1:49" s="207" customFormat="1" x14ac:dyDescent="0.25">
      <c r="A784" s="47"/>
      <c r="B784" s="47"/>
      <c r="C784" s="47"/>
      <c r="D784" s="208"/>
      <c r="E784" s="220"/>
      <c r="F784" s="220"/>
      <c r="G784" s="220"/>
      <c r="H784" s="220"/>
      <c r="I784" s="220"/>
      <c r="J784" s="220"/>
      <c r="K784" s="220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  <c r="AA784" s="208"/>
      <c r="AB784" s="208"/>
      <c r="AC784" s="208"/>
      <c r="AD784" s="208"/>
      <c r="AE784" s="208"/>
      <c r="AF784" s="208"/>
      <c r="AG784" s="208"/>
      <c r="AH784" s="208"/>
      <c r="AI784" s="208"/>
      <c r="AJ784" s="208"/>
      <c r="AK784" s="208"/>
      <c r="AL784" s="208"/>
      <c r="AM784" s="208"/>
      <c r="AN784" s="208"/>
      <c r="AO784" s="208"/>
      <c r="AP784" s="208"/>
      <c r="AQ784" s="208"/>
      <c r="AR784" s="208"/>
      <c r="AS784" s="208"/>
      <c r="AT784" s="208"/>
      <c r="AU784" s="208"/>
      <c r="AV784" s="208"/>
      <c r="AW784" s="208"/>
    </row>
    <row r="785" spans="1:49" s="207" customFormat="1" x14ac:dyDescent="0.25">
      <c r="A785" s="47"/>
      <c r="B785" s="47"/>
      <c r="C785" s="47"/>
      <c r="D785" s="208"/>
      <c r="E785" s="220"/>
      <c r="F785" s="220"/>
      <c r="G785" s="220"/>
      <c r="H785" s="220"/>
      <c r="I785" s="220"/>
      <c r="J785" s="220"/>
      <c r="K785" s="220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  <c r="AA785" s="208"/>
      <c r="AB785" s="208"/>
      <c r="AC785" s="208"/>
      <c r="AD785" s="208"/>
      <c r="AE785" s="208"/>
      <c r="AF785" s="208"/>
      <c r="AG785" s="208"/>
      <c r="AH785" s="208"/>
      <c r="AI785" s="208"/>
      <c r="AJ785" s="208"/>
      <c r="AK785" s="208"/>
      <c r="AL785" s="208"/>
      <c r="AM785" s="208"/>
      <c r="AN785" s="208"/>
      <c r="AO785" s="208"/>
      <c r="AP785" s="208"/>
      <c r="AQ785" s="208"/>
      <c r="AR785" s="208"/>
      <c r="AS785" s="208"/>
      <c r="AT785" s="208"/>
      <c r="AU785" s="208"/>
      <c r="AV785" s="208"/>
      <c r="AW785" s="208"/>
    </row>
    <row r="786" spans="1:49" s="207" customFormat="1" x14ac:dyDescent="0.25">
      <c r="A786" s="47"/>
      <c r="B786" s="47"/>
      <c r="C786" s="47"/>
      <c r="D786" s="208"/>
      <c r="E786" s="220"/>
      <c r="F786" s="220"/>
      <c r="G786" s="220"/>
      <c r="H786" s="220"/>
      <c r="I786" s="220"/>
      <c r="J786" s="220"/>
      <c r="K786" s="220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  <c r="AA786" s="208"/>
      <c r="AB786" s="208"/>
      <c r="AC786" s="208"/>
      <c r="AD786" s="208"/>
      <c r="AE786" s="208"/>
      <c r="AF786" s="208"/>
      <c r="AG786" s="208"/>
      <c r="AH786" s="208"/>
      <c r="AI786" s="208"/>
      <c r="AJ786" s="208"/>
      <c r="AK786" s="208"/>
      <c r="AL786" s="208"/>
      <c r="AM786" s="208"/>
      <c r="AN786" s="208"/>
      <c r="AO786" s="208"/>
      <c r="AP786" s="208"/>
      <c r="AQ786" s="208"/>
      <c r="AR786" s="208"/>
      <c r="AS786" s="208"/>
      <c r="AT786" s="208"/>
      <c r="AU786" s="208"/>
      <c r="AV786" s="208"/>
      <c r="AW786" s="208"/>
    </row>
    <row r="787" spans="1:49" s="207" customFormat="1" x14ac:dyDescent="0.25">
      <c r="A787" s="47"/>
      <c r="B787" s="47"/>
      <c r="C787" s="47"/>
      <c r="D787" s="208"/>
      <c r="E787" s="220"/>
      <c r="F787" s="220"/>
      <c r="G787" s="220"/>
      <c r="H787" s="220"/>
      <c r="I787" s="220"/>
      <c r="J787" s="220"/>
      <c r="K787" s="220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  <c r="AA787" s="208"/>
      <c r="AB787" s="208"/>
      <c r="AC787" s="208"/>
      <c r="AD787" s="208"/>
      <c r="AE787" s="208"/>
      <c r="AF787" s="208"/>
      <c r="AG787" s="208"/>
      <c r="AH787" s="208"/>
      <c r="AI787" s="208"/>
      <c r="AJ787" s="208"/>
      <c r="AK787" s="208"/>
      <c r="AL787" s="208"/>
      <c r="AM787" s="208"/>
      <c r="AN787" s="208"/>
      <c r="AO787" s="208"/>
      <c r="AP787" s="208"/>
      <c r="AQ787" s="208"/>
      <c r="AR787" s="208"/>
      <c r="AS787" s="208"/>
      <c r="AT787" s="208"/>
      <c r="AU787" s="208"/>
      <c r="AV787" s="208"/>
      <c r="AW787" s="208"/>
    </row>
    <row r="788" spans="1:49" s="207" customFormat="1" x14ac:dyDescent="0.25">
      <c r="A788" s="47"/>
      <c r="B788" s="47"/>
      <c r="C788" s="47"/>
      <c r="D788" s="208"/>
      <c r="E788" s="220"/>
      <c r="F788" s="220"/>
      <c r="G788" s="220"/>
      <c r="H788" s="220"/>
      <c r="I788" s="220"/>
      <c r="J788" s="220"/>
      <c r="K788" s="220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  <c r="AA788" s="208"/>
      <c r="AB788" s="208"/>
      <c r="AC788" s="208"/>
      <c r="AD788" s="208"/>
      <c r="AE788" s="208"/>
      <c r="AF788" s="208"/>
      <c r="AG788" s="208"/>
      <c r="AH788" s="208"/>
      <c r="AI788" s="208"/>
      <c r="AJ788" s="208"/>
      <c r="AK788" s="208"/>
      <c r="AL788" s="208"/>
      <c r="AM788" s="208"/>
      <c r="AN788" s="208"/>
      <c r="AO788" s="208"/>
      <c r="AP788" s="208"/>
      <c r="AQ788" s="208"/>
      <c r="AR788" s="208"/>
      <c r="AS788" s="208"/>
      <c r="AT788" s="208"/>
      <c r="AU788" s="208"/>
      <c r="AV788" s="208"/>
      <c r="AW788" s="208"/>
    </row>
    <row r="789" spans="1:49" s="207" customFormat="1" x14ac:dyDescent="0.25">
      <c r="A789" s="47"/>
      <c r="B789" s="47"/>
      <c r="C789" s="47"/>
      <c r="D789" s="208"/>
      <c r="E789" s="220"/>
      <c r="F789" s="220"/>
      <c r="G789" s="220"/>
      <c r="H789" s="220"/>
      <c r="I789" s="220"/>
      <c r="J789" s="220"/>
      <c r="K789" s="220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  <c r="AA789" s="208"/>
      <c r="AB789" s="208"/>
      <c r="AC789" s="208"/>
      <c r="AD789" s="208"/>
      <c r="AE789" s="208"/>
      <c r="AF789" s="208"/>
      <c r="AG789" s="208"/>
      <c r="AH789" s="208"/>
      <c r="AI789" s="208"/>
      <c r="AJ789" s="208"/>
      <c r="AK789" s="208"/>
      <c r="AL789" s="208"/>
      <c r="AM789" s="208"/>
      <c r="AN789" s="208"/>
      <c r="AO789" s="208"/>
      <c r="AP789" s="208"/>
      <c r="AQ789" s="208"/>
      <c r="AR789" s="208"/>
      <c r="AS789" s="208"/>
      <c r="AT789" s="208"/>
      <c r="AU789" s="208"/>
      <c r="AV789" s="208"/>
      <c r="AW789" s="208"/>
    </row>
    <row r="790" spans="1:49" s="207" customFormat="1" x14ac:dyDescent="0.25">
      <c r="A790" s="47"/>
      <c r="B790" s="47"/>
      <c r="C790" s="47"/>
      <c r="D790" s="208"/>
      <c r="E790" s="220"/>
      <c r="F790" s="220"/>
      <c r="G790" s="220"/>
      <c r="H790" s="220"/>
      <c r="I790" s="220"/>
      <c r="J790" s="220"/>
      <c r="K790" s="220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  <c r="AA790" s="208"/>
      <c r="AB790" s="208"/>
      <c r="AC790" s="208"/>
      <c r="AD790" s="208"/>
      <c r="AE790" s="208"/>
      <c r="AF790" s="208"/>
      <c r="AG790" s="208"/>
      <c r="AH790" s="208"/>
      <c r="AI790" s="208"/>
      <c r="AJ790" s="208"/>
      <c r="AK790" s="208"/>
      <c r="AL790" s="208"/>
      <c r="AM790" s="208"/>
      <c r="AN790" s="208"/>
      <c r="AO790" s="208"/>
      <c r="AP790" s="208"/>
      <c r="AQ790" s="208"/>
      <c r="AR790" s="208"/>
      <c r="AS790" s="208"/>
      <c r="AT790" s="208"/>
      <c r="AU790" s="208"/>
      <c r="AV790" s="208"/>
      <c r="AW790" s="208"/>
    </row>
    <row r="791" spans="1:49" s="207" customFormat="1" x14ac:dyDescent="0.25">
      <c r="A791" s="47"/>
      <c r="B791" s="47"/>
      <c r="C791" s="47"/>
      <c r="D791" s="208"/>
      <c r="E791" s="220"/>
      <c r="F791" s="220"/>
      <c r="G791" s="220"/>
      <c r="H791" s="220"/>
      <c r="I791" s="220"/>
      <c r="J791" s="220"/>
      <c r="K791" s="220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  <c r="AA791" s="208"/>
      <c r="AB791" s="208"/>
      <c r="AC791" s="208"/>
      <c r="AD791" s="208"/>
      <c r="AE791" s="208"/>
      <c r="AF791" s="208"/>
      <c r="AG791" s="208"/>
      <c r="AH791" s="208"/>
      <c r="AI791" s="208"/>
      <c r="AJ791" s="208"/>
      <c r="AK791" s="208"/>
      <c r="AL791" s="208"/>
      <c r="AM791" s="208"/>
      <c r="AN791" s="208"/>
      <c r="AO791" s="208"/>
      <c r="AP791" s="208"/>
      <c r="AQ791" s="208"/>
      <c r="AR791" s="208"/>
      <c r="AS791" s="208"/>
      <c r="AT791" s="208"/>
      <c r="AU791" s="208"/>
      <c r="AV791" s="208"/>
      <c r="AW791" s="208"/>
    </row>
    <row r="792" spans="1:49" s="207" customFormat="1" x14ac:dyDescent="0.25">
      <c r="A792" s="47"/>
      <c r="B792" s="47"/>
      <c r="C792" s="47"/>
      <c r="D792" s="208"/>
      <c r="E792" s="220"/>
      <c r="F792" s="220"/>
      <c r="G792" s="220"/>
      <c r="H792" s="220"/>
      <c r="I792" s="220"/>
      <c r="J792" s="220"/>
      <c r="K792" s="220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  <c r="AA792" s="208"/>
      <c r="AB792" s="208"/>
      <c r="AC792" s="208"/>
      <c r="AD792" s="208"/>
      <c r="AE792" s="208"/>
      <c r="AF792" s="208"/>
      <c r="AG792" s="208"/>
      <c r="AH792" s="208"/>
      <c r="AI792" s="208"/>
      <c r="AJ792" s="208"/>
      <c r="AK792" s="208"/>
      <c r="AL792" s="208"/>
      <c r="AM792" s="208"/>
      <c r="AN792" s="208"/>
      <c r="AO792" s="208"/>
      <c r="AP792" s="208"/>
      <c r="AQ792" s="208"/>
      <c r="AR792" s="208"/>
      <c r="AS792" s="208"/>
      <c r="AT792" s="208"/>
      <c r="AU792" s="208"/>
      <c r="AV792" s="208"/>
      <c r="AW792" s="208"/>
    </row>
    <row r="793" spans="1:49" s="207" customFormat="1" x14ac:dyDescent="0.25">
      <c r="A793" s="47"/>
      <c r="B793" s="47"/>
      <c r="C793" s="47"/>
      <c r="D793" s="208"/>
      <c r="E793" s="220"/>
      <c r="F793" s="220"/>
      <c r="G793" s="220"/>
      <c r="H793" s="220"/>
      <c r="I793" s="220"/>
      <c r="J793" s="220"/>
      <c r="K793" s="220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  <c r="AA793" s="208"/>
      <c r="AB793" s="208"/>
      <c r="AC793" s="208"/>
      <c r="AD793" s="208"/>
      <c r="AE793" s="208"/>
      <c r="AF793" s="208"/>
      <c r="AG793" s="208"/>
      <c r="AH793" s="208"/>
      <c r="AI793" s="208"/>
      <c r="AJ793" s="208"/>
      <c r="AK793" s="208"/>
      <c r="AL793" s="208"/>
      <c r="AM793" s="208"/>
      <c r="AN793" s="208"/>
      <c r="AO793" s="208"/>
      <c r="AP793" s="208"/>
      <c r="AQ793" s="208"/>
      <c r="AR793" s="208"/>
      <c r="AS793" s="208"/>
      <c r="AT793" s="208"/>
      <c r="AU793" s="208"/>
      <c r="AV793" s="208"/>
      <c r="AW793" s="208"/>
    </row>
    <row r="794" spans="1:49" s="207" customFormat="1" x14ac:dyDescent="0.25">
      <c r="A794" s="47"/>
      <c r="B794" s="47"/>
      <c r="C794" s="47"/>
      <c r="D794" s="208"/>
      <c r="E794" s="220"/>
      <c r="F794" s="220"/>
      <c r="G794" s="220"/>
      <c r="H794" s="220"/>
      <c r="I794" s="220"/>
      <c r="J794" s="220"/>
      <c r="K794" s="220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  <c r="AA794" s="208"/>
      <c r="AB794" s="208"/>
      <c r="AC794" s="208"/>
      <c r="AD794" s="208"/>
      <c r="AE794" s="208"/>
      <c r="AF794" s="208"/>
      <c r="AG794" s="208"/>
      <c r="AH794" s="208"/>
      <c r="AI794" s="208"/>
      <c r="AJ794" s="208"/>
      <c r="AK794" s="208"/>
      <c r="AL794" s="208"/>
      <c r="AM794" s="208"/>
      <c r="AN794" s="208"/>
      <c r="AO794" s="208"/>
      <c r="AP794" s="208"/>
      <c r="AQ794" s="208"/>
      <c r="AR794" s="208"/>
      <c r="AS794" s="208"/>
      <c r="AT794" s="208"/>
      <c r="AU794" s="208"/>
      <c r="AV794" s="208"/>
      <c r="AW794" s="208"/>
    </row>
    <row r="795" spans="1:49" s="207" customFormat="1" x14ac:dyDescent="0.25">
      <c r="A795" s="47"/>
      <c r="B795" s="47"/>
      <c r="C795" s="47"/>
      <c r="D795" s="208"/>
      <c r="E795" s="220"/>
      <c r="F795" s="220"/>
      <c r="G795" s="220"/>
      <c r="H795" s="220"/>
      <c r="I795" s="220"/>
      <c r="J795" s="220"/>
      <c r="K795" s="220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  <c r="AA795" s="208"/>
      <c r="AB795" s="208"/>
      <c r="AC795" s="208"/>
      <c r="AD795" s="208"/>
      <c r="AE795" s="208"/>
      <c r="AF795" s="208"/>
      <c r="AG795" s="208"/>
      <c r="AH795" s="208"/>
      <c r="AI795" s="208"/>
      <c r="AJ795" s="208"/>
      <c r="AK795" s="208"/>
      <c r="AL795" s="208"/>
      <c r="AM795" s="208"/>
      <c r="AN795" s="208"/>
      <c r="AO795" s="208"/>
      <c r="AP795" s="208"/>
      <c r="AQ795" s="208"/>
      <c r="AR795" s="208"/>
      <c r="AS795" s="208"/>
      <c r="AT795" s="208"/>
      <c r="AU795" s="208"/>
      <c r="AV795" s="208"/>
      <c r="AW795" s="208"/>
    </row>
    <row r="796" spans="1:49" s="207" customFormat="1" x14ac:dyDescent="0.25">
      <c r="A796" s="47"/>
      <c r="B796" s="47"/>
      <c r="C796" s="47"/>
      <c r="D796" s="208"/>
      <c r="E796" s="220"/>
      <c r="F796" s="220"/>
      <c r="G796" s="220"/>
      <c r="H796" s="220"/>
      <c r="I796" s="220"/>
      <c r="J796" s="220"/>
      <c r="K796" s="220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  <c r="AA796" s="208"/>
      <c r="AB796" s="208"/>
      <c r="AC796" s="208"/>
      <c r="AD796" s="208"/>
      <c r="AE796" s="208"/>
      <c r="AF796" s="208"/>
      <c r="AG796" s="208"/>
      <c r="AH796" s="208"/>
      <c r="AI796" s="208"/>
      <c r="AJ796" s="208"/>
      <c r="AK796" s="208"/>
      <c r="AL796" s="208"/>
      <c r="AM796" s="208"/>
      <c r="AN796" s="208"/>
      <c r="AO796" s="208"/>
      <c r="AP796" s="208"/>
      <c r="AQ796" s="208"/>
      <c r="AR796" s="208"/>
      <c r="AS796" s="208"/>
      <c r="AT796" s="208"/>
      <c r="AU796" s="208"/>
      <c r="AV796" s="208"/>
      <c r="AW796" s="208"/>
    </row>
    <row r="797" spans="1:49" s="207" customFormat="1" x14ac:dyDescent="0.25">
      <c r="A797" s="47"/>
      <c r="B797" s="47"/>
      <c r="C797" s="47"/>
      <c r="D797" s="208"/>
      <c r="E797" s="220"/>
      <c r="F797" s="220"/>
      <c r="G797" s="220"/>
      <c r="H797" s="220"/>
      <c r="I797" s="220"/>
      <c r="J797" s="220"/>
      <c r="K797" s="220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  <c r="AA797" s="208"/>
      <c r="AB797" s="208"/>
      <c r="AC797" s="208"/>
      <c r="AD797" s="208"/>
      <c r="AE797" s="208"/>
      <c r="AF797" s="208"/>
      <c r="AG797" s="208"/>
      <c r="AH797" s="208"/>
      <c r="AI797" s="208"/>
      <c r="AJ797" s="208"/>
      <c r="AK797" s="208"/>
      <c r="AL797" s="208"/>
      <c r="AM797" s="208"/>
      <c r="AN797" s="208"/>
      <c r="AO797" s="208"/>
      <c r="AP797" s="208"/>
      <c r="AQ797" s="208"/>
      <c r="AR797" s="208"/>
      <c r="AS797" s="208"/>
      <c r="AT797" s="208"/>
      <c r="AU797" s="208"/>
      <c r="AV797" s="208"/>
      <c r="AW797" s="208"/>
    </row>
    <row r="798" spans="1:49" s="207" customFormat="1" x14ac:dyDescent="0.25">
      <c r="A798" s="47"/>
      <c r="B798" s="47"/>
      <c r="C798" s="47"/>
      <c r="D798" s="208"/>
      <c r="E798" s="220"/>
      <c r="F798" s="220"/>
      <c r="G798" s="220"/>
      <c r="H798" s="220"/>
      <c r="I798" s="220"/>
      <c r="J798" s="220"/>
      <c r="K798" s="220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  <c r="AA798" s="208"/>
      <c r="AB798" s="208"/>
      <c r="AC798" s="208"/>
      <c r="AD798" s="208"/>
      <c r="AE798" s="208"/>
      <c r="AF798" s="208"/>
      <c r="AG798" s="208"/>
      <c r="AH798" s="208"/>
      <c r="AI798" s="208"/>
      <c r="AJ798" s="208"/>
      <c r="AK798" s="208"/>
      <c r="AL798" s="208"/>
      <c r="AM798" s="208"/>
      <c r="AN798" s="208"/>
      <c r="AO798" s="208"/>
      <c r="AP798" s="208"/>
      <c r="AQ798" s="208"/>
      <c r="AR798" s="208"/>
      <c r="AS798" s="208"/>
      <c r="AT798" s="208"/>
      <c r="AU798" s="208"/>
      <c r="AV798" s="208"/>
      <c r="AW798" s="208"/>
    </row>
    <row r="799" spans="1:49" s="207" customFormat="1" x14ac:dyDescent="0.25">
      <c r="A799" s="47"/>
      <c r="B799" s="47"/>
      <c r="C799" s="47"/>
      <c r="D799" s="208"/>
      <c r="E799" s="220"/>
      <c r="F799" s="220"/>
      <c r="G799" s="220"/>
      <c r="H799" s="220"/>
      <c r="I799" s="220"/>
      <c r="J799" s="220"/>
      <c r="K799" s="220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  <c r="AA799" s="208"/>
      <c r="AB799" s="208"/>
      <c r="AC799" s="208"/>
      <c r="AD799" s="208"/>
      <c r="AE799" s="208"/>
      <c r="AF799" s="208"/>
      <c r="AG799" s="208"/>
      <c r="AH799" s="208"/>
      <c r="AI799" s="208"/>
      <c r="AJ799" s="208"/>
      <c r="AK799" s="208"/>
      <c r="AL799" s="208"/>
      <c r="AM799" s="208"/>
      <c r="AN799" s="208"/>
      <c r="AO799" s="208"/>
      <c r="AP799" s="208"/>
      <c r="AQ799" s="208"/>
      <c r="AR799" s="208"/>
      <c r="AS799" s="208"/>
      <c r="AT799" s="208"/>
      <c r="AU799" s="208"/>
      <c r="AV799" s="208"/>
      <c r="AW799" s="208"/>
    </row>
    <row r="800" spans="1:49" s="207" customFormat="1" x14ac:dyDescent="0.25">
      <c r="A800" s="47"/>
      <c r="B800" s="47"/>
      <c r="C800" s="47"/>
      <c r="D800" s="208"/>
      <c r="E800" s="220"/>
      <c r="F800" s="220"/>
      <c r="G800" s="220"/>
      <c r="H800" s="220"/>
      <c r="I800" s="220"/>
      <c r="J800" s="220"/>
      <c r="K800" s="220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  <c r="AA800" s="208"/>
      <c r="AB800" s="208"/>
      <c r="AC800" s="208"/>
      <c r="AD800" s="208"/>
      <c r="AE800" s="208"/>
      <c r="AF800" s="208"/>
      <c r="AG800" s="208"/>
      <c r="AH800" s="208"/>
      <c r="AI800" s="208"/>
      <c r="AJ800" s="208"/>
      <c r="AK800" s="208"/>
      <c r="AL800" s="208"/>
      <c r="AM800" s="208"/>
      <c r="AN800" s="208"/>
      <c r="AO800" s="208"/>
      <c r="AP800" s="208"/>
      <c r="AQ800" s="208"/>
      <c r="AR800" s="208"/>
      <c r="AS800" s="208"/>
      <c r="AT800" s="208"/>
      <c r="AU800" s="208"/>
      <c r="AV800" s="208"/>
      <c r="AW800" s="208"/>
    </row>
    <row r="801" spans="1:49" s="207" customFormat="1" x14ac:dyDescent="0.25">
      <c r="A801" s="47"/>
      <c r="B801" s="47"/>
      <c r="C801" s="47"/>
      <c r="D801" s="208"/>
      <c r="E801" s="220"/>
      <c r="F801" s="220"/>
      <c r="G801" s="220"/>
      <c r="H801" s="220"/>
      <c r="I801" s="220"/>
      <c r="J801" s="220"/>
      <c r="K801" s="220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  <c r="AA801" s="208"/>
      <c r="AB801" s="208"/>
      <c r="AC801" s="208"/>
      <c r="AD801" s="208"/>
      <c r="AE801" s="208"/>
      <c r="AF801" s="208"/>
      <c r="AG801" s="208"/>
      <c r="AH801" s="208"/>
      <c r="AI801" s="208"/>
      <c r="AJ801" s="208"/>
      <c r="AK801" s="208"/>
      <c r="AL801" s="208"/>
      <c r="AM801" s="208"/>
      <c r="AN801" s="208"/>
      <c r="AO801" s="208"/>
      <c r="AP801" s="208"/>
      <c r="AQ801" s="208"/>
      <c r="AR801" s="208"/>
      <c r="AS801" s="208"/>
      <c r="AT801" s="208"/>
      <c r="AU801" s="208"/>
      <c r="AV801" s="208"/>
      <c r="AW801" s="208"/>
    </row>
    <row r="802" spans="1:49" s="207" customFormat="1" x14ac:dyDescent="0.25">
      <c r="A802" s="47"/>
      <c r="B802" s="47"/>
      <c r="C802" s="47"/>
      <c r="D802" s="208"/>
      <c r="E802" s="220"/>
      <c r="F802" s="220"/>
      <c r="G802" s="220"/>
      <c r="H802" s="220"/>
      <c r="I802" s="220"/>
      <c r="J802" s="220"/>
      <c r="K802" s="220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  <c r="AA802" s="208"/>
      <c r="AB802" s="208"/>
      <c r="AC802" s="208"/>
      <c r="AD802" s="208"/>
      <c r="AE802" s="208"/>
      <c r="AF802" s="208"/>
      <c r="AG802" s="208"/>
      <c r="AH802" s="208"/>
      <c r="AI802" s="208"/>
      <c r="AJ802" s="208"/>
      <c r="AK802" s="208"/>
      <c r="AL802" s="208"/>
      <c r="AM802" s="208"/>
      <c r="AN802" s="208"/>
      <c r="AO802" s="208"/>
      <c r="AP802" s="208"/>
      <c r="AQ802" s="208"/>
      <c r="AR802" s="208"/>
      <c r="AS802" s="208"/>
      <c r="AT802" s="208"/>
      <c r="AU802" s="208"/>
      <c r="AV802" s="208"/>
      <c r="AW802" s="208"/>
    </row>
    <row r="803" spans="1:49" s="207" customFormat="1" x14ac:dyDescent="0.25">
      <c r="A803" s="47"/>
      <c r="B803" s="47"/>
      <c r="C803" s="47"/>
      <c r="D803" s="208"/>
      <c r="E803" s="220"/>
      <c r="F803" s="220"/>
      <c r="G803" s="220"/>
      <c r="H803" s="220"/>
      <c r="I803" s="220"/>
      <c r="J803" s="220"/>
      <c r="K803" s="220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  <c r="AA803" s="208"/>
      <c r="AB803" s="208"/>
      <c r="AC803" s="208"/>
      <c r="AD803" s="208"/>
      <c r="AE803" s="208"/>
      <c r="AF803" s="208"/>
      <c r="AG803" s="208"/>
      <c r="AH803" s="208"/>
      <c r="AI803" s="208"/>
      <c r="AJ803" s="208"/>
      <c r="AK803" s="208"/>
      <c r="AL803" s="208"/>
      <c r="AM803" s="208"/>
      <c r="AN803" s="208"/>
      <c r="AO803" s="208"/>
      <c r="AP803" s="208"/>
      <c r="AQ803" s="208"/>
      <c r="AR803" s="208"/>
      <c r="AS803" s="208"/>
      <c r="AT803" s="208"/>
      <c r="AU803" s="208"/>
      <c r="AV803" s="208"/>
      <c r="AW803" s="208"/>
    </row>
    <row r="804" spans="1:49" s="207" customFormat="1" x14ac:dyDescent="0.25">
      <c r="A804" s="47"/>
      <c r="B804" s="47"/>
      <c r="C804" s="47"/>
      <c r="D804" s="208"/>
      <c r="E804" s="220"/>
      <c r="F804" s="220"/>
      <c r="G804" s="220"/>
      <c r="H804" s="220"/>
      <c r="I804" s="220"/>
      <c r="J804" s="220"/>
      <c r="K804" s="220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  <c r="AA804" s="208"/>
      <c r="AB804" s="208"/>
      <c r="AC804" s="208"/>
      <c r="AD804" s="208"/>
      <c r="AE804" s="208"/>
      <c r="AF804" s="208"/>
      <c r="AG804" s="208"/>
      <c r="AH804" s="208"/>
      <c r="AI804" s="208"/>
      <c r="AJ804" s="208"/>
      <c r="AK804" s="208"/>
      <c r="AL804" s="208"/>
      <c r="AM804" s="208"/>
      <c r="AN804" s="208"/>
      <c r="AO804" s="208"/>
      <c r="AP804" s="208"/>
      <c r="AQ804" s="208"/>
      <c r="AR804" s="208"/>
      <c r="AS804" s="208"/>
      <c r="AT804" s="208"/>
      <c r="AU804" s="208"/>
      <c r="AV804" s="208"/>
      <c r="AW804" s="208"/>
    </row>
    <row r="805" spans="1:49" s="207" customFormat="1" x14ac:dyDescent="0.25">
      <c r="A805" s="47"/>
      <c r="B805" s="47"/>
      <c r="C805" s="47"/>
      <c r="D805" s="208"/>
      <c r="E805" s="220"/>
      <c r="F805" s="220"/>
      <c r="G805" s="220"/>
      <c r="H805" s="220"/>
      <c r="I805" s="220"/>
      <c r="J805" s="220"/>
      <c r="K805" s="220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  <c r="AA805" s="208"/>
      <c r="AB805" s="208"/>
      <c r="AC805" s="208"/>
      <c r="AD805" s="208"/>
      <c r="AE805" s="208"/>
      <c r="AF805" s="208"/>
      <c r="AG805" s="208"/>
      <c r="AH805" s="208"/>
      <c r="AI805" s="208"/>
      <c r="AJ805" s="208"/>
      <c r="AK805" s="208"/>
      <c r="AL805" s="208"/>
      <c r="AM805" s="208"/>
      <c r="AN805" s="208"/>
      <c r="AO805" s="208"/>
      <c r="AP805" s="208"/>
      <c r="AQ805" s="208"/>
      <c r="AR805" s="208"/>
      <c r="AS805" s="208"/>
      <c r="AT805" s="208"/>
      <c r="AU805" s="208"/>
      <c r="AV805" s="208"/>
      <c r="AW805" s="208"/>
    </row>
    <row r="806" spans="1:49" s="207" customFormat="1" x14ac:dyDescent="0.25">
      <c r="A806" s="47"/>
      <c r="B806" s="47"/>
      <c r="C806" s="47"/>
      <c r="D806" s="208"/>
      <c r="E806" s="220"/>
      <c r="F806" s="220"/>
      <c r="G806" s="220"/>
      <c r="H806" s="220"/>
      <c r="I806" s="220"/>
      <c r="J806" s="220"/>
      <c r="K806" s="220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  <c r="AA806" s="208"/>
      <c r="AB806" s="208"/>
      <c r="AC806" s="208"/>
      <c r="AD806" s="208"/>
      <c r="AE806" s="208"/>
      <c r="AF806" s="208"/>
      <c r="AG806" s="208"/>
      <c r="AH806" s="208"/>
      <c r="AI806" s="208"/>
      <c r="AJ806" s="208"/>
      <c r="AK806" s="208"/>
      <c r="AL806" s="208"/>
      <c r="AM806" s="208"/>
      <c r="AN806" s="208"/>
      <c r="AO806" s="208"/>
      <c r="AP806" s="208"/>
      <c r="AQ806" s="208"/>
      <c r="AR806" s="208"/>
      <c r="AS806" s="208"/>
      <c r="AT806" s="208"/>
      <c r="AU806" s="208"/>
      <c r="AV806" s="208"/>
      <c r="AW806" s="208"/>
    </row>
    <row r="807" spans="1:49" s="207" customFormat="1" x14ac:dyDescent="0.25">
      <c r="A807" s="47"/>
      <c r="B807" s="47"/>
      <c r="C807" s="47"/>
      <c r="D807" s="208"/>
      <c r="E807" s="220"/>
      <c r="F807" s="220"/>
      <c r="G807" s="220"/>
      <c r="H807" s="220"/>
      <c r="I807" s="220"/>
      <c r="J807" s="220"/>
      <c r="K807" s="220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  <c r="AA807" s="208"/>
      <c r="AB807" s="208"/>
      <c r="AC807" s="208"/>
      <c r="AD807" s="208"/>
      <c r="AE807" s="208"/>
      <c r="AF807" s="208"/>
      <c r="AG807" s="208"/>
      <c r="AH807" s="208"/>
      <c r="AI807" s="208"/>
      <c r="AJ807" s="208"/>
      <c r="AK807" s="208"/>
      <c r="AL807" s="208"/>
      <c r="AM807" s="208"/>
      <c r="AN807" s="208"/>
      <c r="AO807" s="208"/>
      <c r="AP807" s="208"/>
      <c r="AQ807" s="208"/>
      <c r="AR807" s="208"/>
      <c r="AS807" s="208"/>
      <c r="AT807" s="208"/>
      <c r="AU807" s="208"/>
      <c r="AV807" s="208"/>
      <c r="AW807" s="208"/>
    </row>
    <row r="808" spans="1:49" s="207" customFormat="1" x14ac:dyDescent="0.25">
      <c r="A808" s="47"/>
      <c r="B808" s="47"/>
      <c r="C808" s="47"/>
      <c r="D808" s="208"/>
      <c r="E808" s="220"/>
      <c r="F808" s="220"/>
      <c r="G808" s="220"/>
      <c r="H808" s="220"/>
      <c r="I808" s="220"/>
      <c r="J808" s="220"/>
      <c r="K808" s="220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  <c r="AA808" s="208"/>
      <c r="AB808" s="208"/>
      <c r="AC808" s="208"/>
      <c r="AD808" s="208"/>
      <c r="AE808" s="208"/>
      <c r="AF808" s="208"/>
      <c r="AG808" s="208"/>
      <c r="AH808" s="208"/>
      <c r="AI808" s="208"/>
      <c r="AJ808" s="208"/>
      <c r="AK808" s="208"/>
      <c r="AL808" s="208"/>
      <c r="AM808" s="208"/>
      <c r="AN808" s="208"/>
      <c r="AO808" s="208"/>
      <c r="AP808" s="208"/>
      <c r="AQ808" s="208"/>
      <c r="AR808" s="208"/>
      <c r="AS808" s="208"/>
      <c r="AT808" s="208"/>
      <c r="AU808" s="208"/>
      <c r="AV808" s="208"/>
      <c r="AW808" s="208"/>
    </row>
    <row r="809" spans="1:49" s="207" customFormat="1" x14ac:dyDescent="0.25">
      <c r="A809" s="47"/>
      <c r="B809" s="47"/>
      <c r="C809" s="47"/>
      <c r="D809" s="208"/>
      <c r="E809" s="220"/>
      <c r="F809" s="220"/>
      <c r="G809" s="220"/>
      <c r="H809" s="220"/>
      <c r="I809" s="220"/>
      <c r="J809" s="220"/>
      <c r="K809" s="220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  <c r="AA809" s="208"/>
      <c r="AB809" s="208"/>
      <c r="AC809" s="208"/>
      <c r="AD809" s="208"/>
      <c r="AE809" s="208"/>
      <c r="AF809" s="208"/>
      <c r="AG809" s="208"/>
      <c r="AH809" s="208"/>
      <c r="AI809" s="208"/>
      <c r="AJ809" s="208"/>
      <c r="AK809" s="208"/>
      <c r="AL809" s="208"/>
      <c r="AM809" s="208"/>
      <c r="AN809" s="208"/>
      <c r="AO809" s="208"/>
      <c r="AP809" s="208"/>
      <c r="AQ809" s="208"/>
      <c r="AR809" s="208"/>
      <c r="AS809" s="208"/>
      <c r="AT809" s="208"/>
      <c r="AU809" s="208"/>
      <c r="AV809" s="208"/>
      <c r="AW809" s="208"/>
    </row>
    <row r="810" spans="1:49" s="207" customFormat="1" x14ac:dyDescent="0.25">
      <c r="A810" s="47"/>
      <c r="B810" s="47"/>
      <c r="C810" s="47"/>
      <c r="D810" s="208"/>
      <c r="E810" s="220"/>
      <c r="F810" s="220"/>
      <c r="G810" s="220"/>
      <c r="H810" s="220"/>
      <c r="I810" s="220"/>
      <c r="J810" s="220"/>
      <c r="K810" s="220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  <c r="AA810" s="208"/>
      <c r="AB810" s="208"/>
      <c r="AC810" s="208"/>
      <c r="AD810" s="208"/>
      <c r="AE810" s="208"/>
      <c r="AF810" s="208"/>
      <c r="AG810" s="208"/>
      <c r="AH810" s="208"/>
      <c r="AI810" s="208"/>
      <c r="AJ810" s="208"/>
      <c r="AK810" s="208"/>
      <c r="AL810" s="208"/>
      <c r="AM810" s="208"/>
      <c r="AN810" s="208"/>
      <c r="AO810" s="208"/>
      <c r="AP810" s="208"/>
      <c r="AQ810" s="208"/>
      <c r="AR810" s="208"/>
      <c r="AS810" s="208"/>
      <c r="AT810" s="208"/>
      <c r="AU810" s="208"/>
      <c r="AV810" s="208"/>
      <c r="AW810" s="208"/>
    </row>
    <row r="811" spans="1:49" s="207" customFormat="1" x14ac:dyDescent="0.25">
      <c r="A811" s="47"/>
      <c r="B811" s="47"/>
      <c r="C811" s="47"/>
      <c r="D811" s="208"/>
      <c r="E811" s="220"/>
      <c r="F811" s="220"/>
      <c r="G811" s="220"/>
      <c r="H811" s="220"/>
      <c r="I811" s="220"/>
      <c r="J811" s="220"/>
      <c r="K811" s="220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  <c r="AA811" s="208"/>
      <c r="AB811" s="208"/>
      <c r="AC811" s="208"/>
      <c r="AD811" s="208"/>
      <c r="AE811" s="208"/>
      <c r="AF811" s="208"/>
      <c r="AG811" s="208"/>
      <c r="AH811" s="208"/>
      <c r="AI811" s="208"/>
      <c r="AJ811" s="208"/>
      <c r="AK811" s="208"/>
      <c r="AL811" s="208"/>
      <c r="AM811" s="208"/>
      <c r="AN811" s="208"/>
      <c r="AO811" s="208"/>
      <c r="AP811" s="208"/>
      <c r="AQ811" s="208"/>
      <c r="AR811" s="208"/>
      <c r="AS811" s="208"/>
      <c r="AT811" s="208"/>
      <c r="AU811" s="208"/>
      <c r="AV811" s="208"/>
      <c r="AW811" s="208"/>
    </row>
    <row r="812" spans="1:49" s="207" customFormat="1" x14ac:dyDescent="0.25">
      <c r="A812" s="47"/>
      <c r="B812" s="47"/>
      <c r="C812" s="47"/>
      <c r="D812" s="208"/>
      <c r="E812" s="220"/>
      <c r="F812" s="220"/>
      <c r="G812" s="220"/>
      <c r="H812" s="220"/>
      <c r="I812" s="220"/>
      <c r="J812" s="220"/>
      <c r="K812" s="220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  <c r="AA812" s="208"/>
      <c r="AB812" s="208"/>
      <c r="AC812" s="208"/>
      <c r="AD812" s="208"/>
      <c r="AE812" s="208"/>
      <c r="AF812" s="208"/>
      <c r="AG812" s="208"/>
      <c r="AH812" s="208"/>
      <c r="AI812" s="208"/>
      <c r="AJ812" s="208"/>
      <c r="AK812" s="208"/>
      <c r="AL812" s="208"/>
      <c r="AM812" s="208"/>
      <c r="AN812" s="208"/>
      <c r="AO812" s="208"/>
      <c r="AP812" s="208"/>
      <c r="AQ812" s="208"/>
      <c r="AR812" s="208"/>
      <c r="AS812" s="208"/>
      <c r="AT812" s="208"/>
      <c r="AU812" s="208"/>
      <c r="AV812" s="208"/>
      <c r="AW812" s="208"/>
    </row>
    <row r="813" spans="1:49" s="207" customFormat="1" x14ac:dyDescent="0.25">
      <c r="A813" s="47"/>
      <c r="B813" s="47"/>
      <c r="C813" s="47"/>
      <c r="D813" s="208"/>
      <c r="E813" s="220"/>
      <c r="F813" s="220"/>
      <c r="G813" s="220"/>
      <c r="H813" s="220"/>
      <c r="I813" s="220"/>
      <c r="J813" s="220"/>
      <c r="K813" s="220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  <c r="AA813" s="208"/>
      <c r="AB813" s="208"/>
      <c r="AC813" s="208"/>
      <c r="AD813" s="208"/>
      <c r="AE813" s="208"/>
      <c r="AF813" s="208"/>
      <c r="AG813" s="208"/>
      <c r="AH813" s="208"/>
      <c r="AI813" s="208"/>
      <c r="AJ813" s="208"/>
      <c r="AK813" s="208"/>
      <c r="AL813" s="208"/>
      <c r="AM813" s="208"/>
      <c r="AN813" s="208"/>
      <c r="AO813" s="208"/>
      <c r="AP813" s="208"/>
      <c r="AQ813" s="208"/>
      <c r="AR813" s="208"/>
      <c r="AS813" s="208"/>
      <c r="AT813" s="208"/>
      <c r="AU813" s="208"/>
      <c r="AV813" s="208"/>
      <c r="AW813" s="208"/>
    </row>
    <row r="814" spans="1:49" s="207" customFormat="1" x14ac:dyDescent="0.25">
      <c r="A814" s="47"/>
      <c r="B814" s="47"/>
      <c r="C814" s="47"/>
      <c r="D814" s="208"/>
      <c r="E814" s="220"/>
      <c r="F814" s="220"/>
      <c r="G814" s="220"/>
      <c r="H814" s="220"/>
      <c r="I814" s="220"/>
      <c r="J814" s="220"/>
      <c r="K814" s="220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  <c r="AA814" s="208"/>
      <c r="AB814" s="208"/>
      <c r="AC814" s="208"/>
      <c r="AD814" s="208"/>
      <c r="AE814" s="208"/>
      <c r="AF814" s="208"/>
      <c r="AG814" s="208"/>
      <c r="AH814" s="208"/>
      <c r="AI814" s="208"/>
      <c r="AJ814" s="208"/>
      <c r="AK814" s="208"/>
      <c r="AL814" s="208"/>
      <c r="AM814" s="208"/>
      <c r="AN814" s="208"/>
      <c r="AO814" s="208"/>
      <c r="AP814" s="208"/>
      <c r="AQ814" s="208"/>
      <c r="AR814" s="208"/>
      <c r="AS814" s="208"/>
      <c r="AT814" s="208"/>
      <c r="AU814" s="208"/>
      <c r="AV814" s="208"/>
      <c r="AW814" s="208"/>
    </row>
    <row r="815" spans="1:49" s="207" customFormat="1" x14ac:dyDescent="0.25">
      <c r="A815" s="47"/>
      <c r="B815" s="47"/>
      <c r="C815" s="47"/>
      <c r="D815" s="208"/>
      <c r="E815" s="220"/>
      <c r="F815" s="220"/>
      <c r="G815" s="220"/>
      <c r="H815" s="220"/>
      <c r="I815" s="220"/>
      <c r="J815" s="220"/>
      <c r="K815" s="220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  <c r="AA815" s="208"/>
      <c r="AB815" s="208"/>
      <c r="AC815" s="208"/>
      <c r="AD815" s="208"/>
      <c r="AE815" s="208"/>
      <c r="AF815" s="208"/>
      <c r="AG815" s="208"/>
      <c r="AH815" s="208"/>
      <c r="AI815" s="208"/>
      <c r="AJ815" s="208"/>
      <c r="AK815" s="208"/>
      <c r="AL815" s="208"/>
      <c r="AM815" s="208"/>
      <c r="AN815" s="208"/>
      <c r="AO815" s="208"/>
      <c r="AP815" s="208"/>
      <c r="AQ815" s="208"/>
      <c r="AR815" s="208"/>
      <c r="AS815" s="208"/>
      <c r="AT815" s="208"/>
      <c r="AU815" s="208"/>
      <c r="AV815" s="208"/>
      <c r="AW815" s="208"/>
    </row>
    <row r="816" spans="1:49" s="207" customFormat="1" x14ac:dyDescent="0.25">
      <c r="A816" s="47"/>
      <c r="B816" s="47"/>
      <c r="C816" s="47"/>
      <c r="D816" s="208"/>
      <c r="E816" s="220"/>
      <c r="F816" s="220"/>
      <c r="G816" s="220"/>
      <c r="H816" s="220"/>
      <c r="I816" s="220"/>
      <c r="J816" s="220"/>
      <c r="K816" s="220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  <c r="AA816" s="208"/>
      <c r="AB816" s="208"/>
      <c r="AC816" s="208"/>
      <c r="AD816" s="208"/>
      <c r="AE816" s="208"/>
      <c r="AF816" s="208"/>
      <c r="AG816" s="208"/>
      <c r="AH816" s="208"/>
      <c r="AI816" s="208"/>
      <c r="AJ816" s="208"/>
      <c r="AK816" s="208"/>
      <c r="AL816" s="208"/>
      <c r="AM816" s="208"/>
      <c r="AN816" s="208"/>
      <c r="AO816" s="208"/>
      <c r="AP816" s="208"/>
      <c r="AQ816" s="208"/>
      <c r="AR816" s="208"/>
      <c r="AS816" s="208"/>
      <c r="AT816" s="208"/>
      <c r="AU816" s="208"/>
      <c r="AV816" s="208"/>
      <c r="AW816" s="208"/>
    </row>
    <row r="817" spans="1:49" s="207" customFormat="1" x14ac:dyDescent="0.25">
      <c r="A817" s="47"/>
      <c r="B817" s="47"/>
      <c r="C817" s="47"/>
      <c r="D817" s="208"/>
      <c r="E817" s="220"/>
      <c r="F817" s="220"/>
      <c r="G817" s="220"/>
      <c r="H817" s="220"/>
      <c r="I817" s="220"/>
      <c r="J817" s="220"/>
      <c r="K817" s="220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  <c r="AA817" s="208"/>
      <c r="AB817" s="208"/>
      <c r="AC817" s="208"/>
      <c r="AD817" s="208"/>
      <c r="AE817" s="208"/>
      <c r="AF817" s="208"/>
      <c r="AG817" s="208"/>
      <c r="AH817" s="208"/>
      <c r="AI817" s="208"/>
      <c r="AJ817" s="208"/>
      <c r="AK817" s="208"/>
      <c r="AL817" s="208"/>
      <c r="AM817" s="208"/>
      <c r="AN817" s="208"/>
      <c r="AO817" s="208"/>
      <c r="AP817" s="208"/>
      <c r="AQ817" s="208"/>
      <c r="AR817" s="208"/>
      <c r="AS817" s="208"/>
      <c r="AT817" s="208"/>
      <c r="AU817" s="208"/>
      <c r="AV817" s="208"/>
      <c r="AW817" s="208"/>
    </row>
    <row r="818" spans="1:49" s="207" customFormat="1" x14ac:dyDescent="0.25">
      <c r="A818" s="47"/>
      <c r="B818" s="47"/>
      <c r="C818" s="47"/>
      <c r="D818" s="208"/>
      <c r="E818" s="220"/>
      <c r="F818" s="220"/>
      <c r="G818" s="220"/>
      <c r="H818" s="220"/>
      <c r="I818" s="220"/>
      <c r="J818" s="220"/>
      <c r="K818" s="220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  <c r="AA818" s="208"/>
      <c r="AB818" s="208"/>
      <c r="AC818" s="208"/>
      <c r="AD818" s="208"/>
      <c r="AE818" s="208"/>
      <c r="AF818" s="208"/>
      <c r="AG818" s="208"/>
      <c r="AH818" s="208"/>
      <c r="AI818" s="208"/>
      <c r="AJ818" s="208"/>
      <c r="AK818" s="208"/>
      <c r="AL818" s="208"/>
      <c r="AM818" s="208"/>
      <c r="AN818" s="208"/>
      <c r="AO818" s="208"/>
      <c r="AP818" s="208"/>
      <c r="AQ818" s="208"/>
      <c r="AR818" s="208"/>
      <c r="AS818" s="208"/>
      <c r="AT818" s="208"/>
      <c r="AU818" s="208"/>
      <c r="AV818" s="208"/>
      <c r="AW818" s="208"/>
    </row>
    <row r="819" spans="1:49" s="207" customFormat="1" x14ac:dyDescent="0.25">
      <c r="A819" s="47"/>
      <c r="B819" s="47"/>
      <c r="C819" s="47"/>
      <c r="D819" s="208"/>
      <c r="E819" s="220"/>
      <c r="F819" s="220"/>
      <c r="G819" s="220"/>
      <c r="H819" s="220"/>
      <c r="I819" s="220"/>
      <c r="J819" s="220"/>
      <c r="K819" s="220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  <c r="AA819" s="208"/>
      <c r="AB819" s="208"/>
      <c r="AC819" s="208"/>
      <c r="AD819" s="208"/>
      <c r="AE819" s="208"/>
      <c r="AF819" s="208"/>
      <c r="AG819" s="208"/>
      <c r="AH819" s="208"/>
      <c r="AI819" s="208"/>
      <c r="AJ819" s="208"/>
      <c r="AK819" s="208"/>
      <c r="AL819" s="208"/>
      <c r="AM819" s="208"/>
      <c r="AN819" s="208"/>
      <c r="AO819" s="208"/>
      <c r="AP819" s="208"/>
      <c r="AQ819" s="208"/>
      <c r="AR819" s="208"/>
      <c r="AS819" s="208"/>
      <c r="AT819" s="208"/>
      <c r="AU819" s="208"/>
      <c r="AV819" s="208"/>
      <c r="AW819" s="208"/>
    </row>
    <row r="820" spans="1:49" s="207" customFormat="1" x14ac:dyDescent="0.25">
      <c r="A820" s="47"/>
      <c r="B820" s="47"/>
      <c r="C820" s="47"/>
      <c r="D820" s="208"/>
      <c r="E820" s="220"/>
      <c r="F820" s="220"/>
      <c r="G820" s="220"/>
      <c r="H820" s="220"/>
      <c r="I820" s="220"/>
      <c r="J820" s="220"/>
      <c r="K820" s="220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  <c r="AA820" s="208"/>
      <c r="AB820" s="208"/>
      <c r="AC820" s="208"/>
      <c r="AD820" s="208"/>
      <c r="AE820" s="208"/>
      <c r="AF820" s="208"/>
      <c r="AG820" s="208"/>
      <c r="AH820" s="208"/>
      <c r="AI820" s="208"/>
      <c r="AJ820" s="208"/>
      <c r="AK820" s="208"/>
      <c r="AL820" s="208"/>
      <c r="AM820" s="208"/>
      <c r="AN820" s="208"/>
      <c r="AO820" s="208"/>
      <c r="AP820" s="208"/>
      <c r="AQ820" s="208"/>
      <c r="AR820" s="208"/>
      <c r="AS820" s="208"/>
      <c r="AT820" s="208"/>
      <c r="AU820" s="208"/>
      <c r="AV820" s="208"/>
      <c r="AW820" s="208"/>
    </row>
    <row r="821" spans="1:49" s="207" customFormat="1" x14ac:dyDescent="0.25">
      <c r="A821" s="47"/>
      <c r="B821" s="47"/>
      <c r="C821" s="47"/>
      <c r="D821" s="208"/>
      <c r="E821" s="220"/>
      <c r="F821" s="220"/>
      <c r="G821" s="220"/>
      <c r="H821" s="220"/>
      <c r="I821" s="220"/>
      <c r="J821" s="220"/>
      <c r="K821" s="220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  <c r="AA821" s="208"/>
      <c r="AB821" s="208"/>
      <c r="AC821" s="208"/>
      <c r="AD821" s="208"/>
      <c r="AE821" s="208"/>
      <c r="AF821" s="208"/>
      <c r="AG821" s="208"/>
      <c r="AH821" s="208"/>
      <c r="AI821" s="208"/>
      <c r="AJ821" s="208"/>
      <c r="AK821" s="208"/>
      <c r="AL821" s="208"/>
      <c r="AM821" s="208"/>
      <c r="AN821" s="208"/>
      <c r="AO821" s="208"/>
      <c r="AP821" s="208"/>
      <c r="AQ821" s="208"/>
      <c r="AR821" s="208"/>
      <c r="AS821" s="208"/>
      <c r="AT821" s="208"/>
      <c r="AU821" s="208"/>
      <c r="AV821" s="208"/>
      <c r="AW821" s="208"/>
    </row>
    <row r="822" spans="1:49" s="207" customFormat="1" x14ac:dyDescent="0.25">
      <c r="A822" s="47"/>
      <c r="B822" s="47"/>
      <c r="C822" s="47"/>
      <c r="D822" s="208"/>
      <c r="E822" s="220"/>
      <c r="F822" s="220"/>
      <c r="G822" s="220"/>
      <c r="H822" s="220"/>
      <c r="I822" s="220"/>
      <c r="J822" s="220"/>
      <c r="K822" s="220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  <c r="AA822" s="208"/>
      <c r="AB822" s="208"/>
      <c r="AC822" s="208"/>
      <c r="AD822" s="208"/>
      <c r="AE822" s="208"/>
      <c r="AF822" s="208"/>
      <c r="AG822" s="208"/>
      <c r="AH822" s="208"/>
      <c r="AI822" s="208"/>
      <c r="AJ822" s="208"/>
      <c r="AK822" s="208"/>
      <c r="AL822" s="208"/>
      <c r="AM822" s="208"/>
      <c r="AN822" s="208"/>
      <c r="AO822" s="208"/>
      <c r="AP822" s="208"/>
      <c r="AQ822" s="208"/>
      <c r="AR822" s="208"/>
      <c r="AS822" s="208"/>
      <c r="AT822" s="208"/>
      <c r="AU822" s="208"/>
      <c r="AV822" s="208"/>
      <c r="AW822" s="208"/>
    </row>
    <row r="823" spans="1:49" s="207" customFormat="1" x14ac:dyDescent="0.25">
      <c r="A823" s="47"/>
      <c r="B823" s="47"/>
      <c r="C823" s="47"/>
      <c r="D823" s="208"/>
      <c r="E823" s="220"/>
      <c r="F823" s="220"/>
      <c r="G823" s="220"/>
      <c r="H823" s="220"/>
      <c r="I823" s="220"/>
      <c r="J823" s="220"/>
      <c r="K823" s="220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  <c r="AA823" s="208"/>
      <c r="AB823" s="208"/>
      <c r="AC823" s="208"/>
      <c r="AD823" s="208"/>
      <c r="AE823" s="208"/>
      <c r="AF823" s="208"/>
      <c r="AG823" s="208"/>
      <c r="AH823" s="208"/>
      <c r="AI823" s="208"/>
      <c r="AJ823" s="208"/>
      <c r="AK823" s="208"/>
      <c r="AL823" s="208"/>
      <c r="AM823" s="208"/>
      <c r="AN823" s="208"/>
      <c r="AO823" s="208"/>
      <c r="AP823" s="208"/>
      <c r="AQ823" s="208"/>
      <c r="AR823" s="208"/>
      <c r="AS823" s="208"/>
      <c r="AT823" s="208"/>
      <c r="AU823" s="208"/>
      <c r="AV823" s="208"/>
      <c r="AW823" s="208"/>
    </row>
    <row r="824" spans="1:49" s="207" customFormat="1" x14ac:dyDescent="0.25">
      <c r="A824" s="47"/>
      <c r="B824" s="47"/>
      <c r="C824" s="47"/>
      <c r="D824" s="208"/>
      <c r="E824" s="220"/>
      <c r="F824" s="220"/>
      <c r="G824" s="220"/>
      <c r="H824" s="220"/>
      <c r="I824" s="220"/>
      <c r="J824" s="220"/>
      <c r="K824" s="220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  <c r="AA824" s="208"/>
      <c r="AB824" s="208"/>
      <c r="AC824" s="208"/>
      <c r="AD824" s="208"/>
      <c r="AE824" s="208"/>
      <c r="AF824" s="208"/>
      <c r="AG824" s="208"/>
      <c r="AH824" s="208"/>
      <c r="AI824" s="208"/>
      <c r="AJ824" s="208"/>
      <c r="AK824" s="208"/>
      <c r="AL824" s="208"/>
      <c r="AM824" s="208"/>
      <c r="AN824" s="208"/>
      <c r="AO824" s="208"/>
      <c r="AP824" s="208"/>
      <c r="AQ824" s="208"/>
      <c r="AR824" s="208"/>
      <c r="AS824" s="208"/>
      <c r="AT824" s="208"/>
      <c r="AU824" s="208"/>
      <c r="AV824" s="208"/>
      <c r="AW824" s="208"/>
    </row>
    <row r="825" spans="1:49" s="207" customFormat="1" x14ac:dyDescent="0.25">
      <c r="A825" s="47"/>
      <c r="B825" s="47"/>
      <c r="C825" s="47"/>
      <c r="D825" s="208"/>
      <c r="E825" s="220"/>
      <c r="F825" s="220"/>
      <c r="G825" s="220"/>
      <c r="H825" s="220"/>
      <c r="I825" s="220"/>
      <c r="J825" s="220"/>
      <c r="K825" s="220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  <c r="AA825" s="208"/>
      <c r="AB825" s="208"/>
      <c r="AC825" s="208"/>
      <c r="AD825" s="208"/>
      <c r="AE825" s="208"/>
      <c r="AF825" s="208"/>
      <c r="AG825" s="208"/>
      <c r="AH825" s="208"/>
      <c r="AI825" s="208"/>
      <c r="AJ825" s="208"/>
      <c r="AK825" s="208"/>
      <c r="AL825" s="208"/>
      <c r="AM825" s="208"/>
      <c r="AN825" s="208"/>
      <c r="AO825" s="208"/>
      <c r="AP825" s="208"/>
      <c r="AQ825" s="208"/>
      <c r="AR825" s="208"/>
      <c r="AS825" s="208"/>
      <c r="AT825" s="208"/>
      <c r="AU825" s="208"/>
      <c r="AV825" s="208"/>
      <c r="AW825" s="208"/>
    </row>
    <row r="826" spans="1:49" s="207" customFormat="1" x14ac:dyDescent="0.25">
      <c r="A826" s="47"/>
      <c r="B826" s="47"/>
      <c r="C826" s="47"/>
      <c r="D826" s="208"/>
      <c r="E826" s="220"/>
      <c r="F826" s="220"/>
      <c r="G826" s="220"/>
      <c r="H826" s="220"/>
      <c r="I826" s="220"/>
      <c r="J826" s="220"/>
      <c r="K826" s="220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  <c r="AA826" s="208"/>
      <c r="AB826" s="208"/>
      <c r="AC826" s="208"/>
      <c r="AD826" s="208"/>
      <c r="AE826" s="208"/>
      <c r="AF826" s="208"/>
      <c r="AG826" s="208"/>
      <c r="AH826" s="208"/>
      <c r="AI826" s="208"/>
      <c r="AJ826" s="208"/>
      <c r="AK826" s="208"/>
      <c r="AL826" s="208"/>
      <c r="AM826" s="208"/>
      <c r="AN826" s="208"/>
      <c r="AO826" s="208"/>
      <c r="AP826" s="208"/>
      <c r="AQ826" s="208"/>
      <c r="AR826" s="208"/>
      <c r="AS826" s="208"/>
      <c r="AT826" s="208"/>
      <c r="AU826" s="208"/>
      <c r="AV826" s="208"/>
      <c r="AW826" s="208"/>
    </row>
    <row r="827" spans="1:49" s="207" customFormat="1" x14ac:dyDescent="0.25">
      <c r="A827" s="47"/>
      <c r="B827" s="47"/>
      <c r="C827" s="47"/>
      <c r="D827" s="208"/>
      <c r="E827" s="220"/>
      <c r="F827" s="220"/>
      <c r="G827" s="220"/>
      <c r="H827" s="220"/>
      <c r="I827" s="220"/>
      <c r="J827" s="220"/>
      <c r="K827" s="220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  <c r="AA827" s="208"/>
      <c r="AB827" s="208"/>
      <c r="AC827" s="208"/>
      <c r="AD827" s="208"/>
      <c r="AE827" s="208"/>
      <c r="AF827" s="208"/>
      <c r="AG827" s="208"/>
      <c r="AH827" s="208"/>
      <c r="AI827" s="208"/>
      <c r="AJ827" s="208"/>
      <c r="AK827" s="208"/>
      <c r="AL827" s="208"/>
      <c r="AM827" s="208"/>
      <c r="AN827" s="208"/>
      <c r="AO827" s="208"/>
      <c r="AP827" s="208"/>
      <c r="AQ827" s="208"/>
      <c r="AR827" s="208"/>
      <c r="AS827" s="208"/>
      <c r="AT827" s="208"/>
      <c r="AU827" s="208"/>
      <c r="AV827" s="208"/>
      <c r="AW827" s="208"/>
    </row>
    <row r="828" spans="1:49" s="207" customFormat="1" x14ac:dyDescent="0.25">
      <c r="A828" s="47"/>
      <c r="B828" s="47"/>
      <c r="C828" s="47"/>
      <c r="D828" s="208"/>
      <c r="E828" s="220"/>
      <c r="F828" s="220"/>
      <c r="G828" s="220"/>
      <c r="H828" s="220"/>
      <c r="I828" s="220"/>
      <c r="J828" s="220"/>
      <c r="K828" s="220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  <c r="AA828" s="208"/>
      <c r="AB828" s="208"/>
      <c r="AC828" s="208"/>
      <c r="AD828" s="208"/>
      <c r="AE828" s="208"/>
      <c r="AF828" s="208"/>
      <c r="AG828" s="208"/>
      <c r="AH828" s="208"/>
      <c r="AI828" s="208"/>
      <c r="AJ828" s="208"/>
      <c r="AK828" s="208"/>
      <c r="AL828" s="208"/>
      <c r="AM828" s="208"/>
      <c r="AN828" s="208"/>
      <c r="AO828" s="208"/>
      <c r="AP828" s="208"/>
      <c r="AQ828" s="208"/>
      <c r="AR828" s="208"/>
      <c r="AS828" s="208"/>
      <c r="AT828" s="208"/>
      <c r="AU828" s="208"/>
      <c r="AV828" s="208"/>
      <c r="AW828" s="208"/>
    </row>
    <row r="829" spans="1:49" s="207" customFormat="1" x14ac:dyDescent="0.25">
      <c r="A829" s="47"/>
      <c r="B829" s="47"/>
      <c r="C829" s="47"/>
      <c r="D829" s="208"/>
      <c r="E829" s="220"/>
      <c r="F829" s="220"/>
      <c r="G829" s="220"/>
      <c r="H829" s="220"/>
      <c r="I829" s="220"/>
      <c r="J829" s="220"/>
      <c r="K829" s="220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  <c r="AA829" s="208"/>
      <c r="AB829" s="208"/>
      <c r="AC829" s="208"/>
      <c r="AD829" s="208"/>
      <c r="AE829" s="208"/>
      <c r="AF829" s="208"/>
      <c r="AG829" s="208"/>
      <c r="AH829" s="208"/>
      <c r="AI829" s="208"/>
      <c r="AJ829" s="208"/>
      <c r="AK829" s="208"/>
      <c r="AL829" s="208"/>
      <c r="AM829" s="208"/>
      <c r="AN829" s="208"/>
      <c r="AO829" s="208"/>
      <c r="AP829" s="208"/>
      <c r="AQ829" s="208"/>
      <c r="AR829" s="208"/>
      <c r="AS829" s="208"/>
      <c r="AT829" s="208"/>
      <c r="AU829" s="208"/>
      <c r="AV829" s="208"/>
      <c r="AW829" s="208"/>
    </row>
    <row r="830" spans="1:49" s="207" customFormat="1" x14ac:dyDescent="0.25">
      <c r="A830" s="47"/>
      <c r="B830" s="47"/>
      <c r="C830" s="47"/>
      <c r="D830" s="208"/>
      <c r="E830" s="220"/>
      <c r="F830" s="220"/>
      <c r="G830" s="220"/>
      <c r="H830" s="220"/>
      <c r="I830" s="220"/>
      <c r="J830" s="220"/>
      <c r="K830" s="220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  <c r="AA830" s="208"/>
      <c r="AB830" s="208"/>
      <c r="AC830" s="208"/>
      <c r="AD830" s="208"/>
      <c r="AE830" s="208"/>
      <c r="AF830" s="208"/>
      <c r="AG830" s="208"/>
      <c r="AH830" s="208"/>
      <c r="AI830" s="208"/>
      <c r="AJ830" s="208"/>
      <c r="AK830" s="208"/>
      <c r="AL830" s="208"/>
      <c r="AM830" s="208"/>
      <c r="AN830" s="208"/>
      <c r="AO830" s="208"/>
      <c r="AP830" s="208"/>
      <c r="AQ830" s="208"/>
      <c r="AR830" s="208"/>
      <c r="AS830" s="208"/>
      <c r="AT830" s="208"/>
      <c r="AU830" s="208"/>
      <c r="AV830" s="208"/>
      <c r="AW830" s="208"/>
    </row>
    <row r="831" spans="1:49" s="207" customFormat="1" x14ac:dyDescent="0.25">
      <c r="A831" s="47"/>
      <c r="B831" s="47"/>
      <c r="C831" s="47"/>
      <c r="D831" s="208"/>
      <c r="E831" s="220"/>
      <c r="F831" s="220"/>
      <c r="G831" s="220"/>
      <c r="H831" s="220"/>
      <c r="I831" s="220"/>
      <c r="J831" s="220"/>
      <c r="K831" s="220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  <c r="AA831" s="208"/>
      <c r="AB831" s="208"/>
      <c r="AC831" s="208"/>
      <c r="AD831" s="208"/>
      <c r="AE831" s="208"/>
      <c r="AF831" s="208"/>
      <c r="AG831" s="208"/>
      <c r="AH831" s="208"/>
      <c r="AI831" s="208"/>
      <c r="AJ831" s="208"/>
      <c r="AK831" s="208"/>
      <c r="AL831" s="208"/>
      <c r="AM831" s="208"/>
      <c r="AN831" s="208"/>
      <c r="AO831" s="208"/>
      <c r="AP831" s="208"/>
      <c r="AQ831" s="208"/>
      <c r="AR831" s="208"/>
      <c r="AS831" s="208"/>
      <c r="AT831" s="208"/>
      <c r="AU831" s="208"/>
      <c r="AV831" s="208"/>
      <c r="AW831" s="208"/>
    </row>
    <row r="832" spans="1:49" s="207" customFormat="1" x14ac:dyDescent="0.25">
      <c r="A832" s="47"/>
      <c r="B832" s="47"/>
      <c r="C832" s="47"/>
      <c r="D832" s="208"/>
      <c r="E832" s="220"/>
      <c r="F832" s="220"/>
      <c r="G832" s="220"/>
      <c r="H832" s="220"/>
      <c r="I832" s="220"/>
      <c r="J832" s="220"/>
      <c r="K832" s="220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  <c r="AA832" s="208"/>
      <c r="AB832" s="208"/>
      <c r="AC832" s="208"/>
      <c r="AD832" s="208"/>
      <c r="AE832" s="208"/>
      <c r="AF832" s="208"/>
      <c r="AG832" s="208"/>
      <c r="AH832" s="208"/>
      <c r="AI832" s="208"/>
      <c r="AJ832" s="208"/>
      <c r="AK832" s="208"/>
      <c r="AL832" s="208"/>
      <c r="AM832" s="208"/>
      <c r="AN832" s="208"/>
      <c r="AO832" s="208"/>
      <c r="AP832" s="208"/>
      <c r="AQ832" s="208"/>
      <c r="AR832" s="208"/>
      <c r="AS832" s="208"/>
      <c r="AT832" s="208"/>
      <c r="AU832" s="208"/>
      <c r="AV832" s="208"/>
      <c r="AW832" s="208"/>
    </row>
    <row r="833" spans="1:49" s="207" customFormat="1" x14ac:dyDescent="0.25">
      <c r="A833" s="47"/>
      <c r="B833" s="47"/>
      <c r="C833" s="47"/>
      <c r="D833" s="208"/>
      <c r="E833" s="220"/>
      <c r="F833" s="220"/>
      <c r="G833" s="220"/>
      <c r="H833" s="220"/>
      <c r="I833" s="220"/>
      <c r="J833" s="220"/>
      <c r="K833" s="220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  <c r="AA833" s="208"/>
      <c r="AB833" s="208"/>
      <c r="AC833" s="208"/>
      <c r="AD833" s="208"/>
      <c r="AE833" s="208"/>
      <c r="AF833" s="208"/>
      <c r="AG833" s="208"/>
      <c r="AH833" s="208"/>
      <c r="AI833" s="208"/>
      <c r="AJ833" s="208"/>
      <c r="AK833" s="208"/>
      <c r="AL833" s="208"/>
      <c r="AM833" s="208"/>
      <c r="AN833" s="208"/>
      <c r="AO833" s="208"/>
      <c r="AP833" s="208"/>
      <c r="AQ833" s="208"/>
      <c r="AR833" s="208"/>
      <c r="AS833" s="208"/>
      <c r="AT833" s="208"/>
      <c r="AU833" s="208"/>
      <c r="AV833" s="208"/>
      <c r="AW833" s="208"/>
    </row>
    <row r="834" spans="1:49" s="207" customFormat="1" x14ac:dyDescent="0.25">
      <c r="A834" s="47"/>
      <c r="B834" s="47"/>
      <c r="C834" s="47"/>
      <c r="D834" s="208"/>
      <c r="E834" s="220"/>
      <c r="F834" s="220"/>
      <c r="G834" s="220"/>
      <c r="H834" s="220"/>
      <c r="I834" s="220"/>
      <c r="J834" s="220"/>
      <c r="K834" s="220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  <c r="AA834" s="208"/>
      <c r="AB834" s="208"/>
      <c r="AC834" s="208"/>
      <c r="AD834" s="208"/>
      <c r="AE834" s="208"/>
      <c r="AF834" s="208"/>
      <c r="AG834" s="208"/>
      <c r="AH834" s="208"/>
      <c r="AI834" s="208"/>
      <c r="AJ834" s="208"/>
      <c r="AK834" s="208"/>
      <c r="AL834" s="208"/>
      <c r="AM834" s="208"/>
      <c r="AN834" s="208"/>
      <c r="AO834" s="208"/>
      <c r="AP834" s="208"/>
      <c r="AQ834" s="208"/>
      <c r="AR834" s="208"/>
      <c r="AS834" s="208"/>
      <c r="AT834" s="208"/>
      <c r="AU834" s="208"/>
      <c r="AV834" s="208"/>
      <c r="AW834" s="208"/>
    </row>
    <row r="835" spans="1:49" s="207" customFormat="1" x14ac:dyDescent="0.25">
      <c r="A835" s="47"/>
      <c r="B835" s="47"/>
      <c r="C835" s="47"/>
      <c r="D835" s="208"/>
      <c r="E835" s="220"/>
      <c r="F835" s="220"/>
      <c r="G835" s="220"/>
      <c r="H835" s="220"/>
      <c r="I835" s="220"/>
      <c r="J835" s="220"/>
      <c r="K835" s="220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  <c r="AA835" s="208"/>
      <c r="AB835" s="208"/>
      <c r="AC835" s="208"/>
      <c r="AD835" s="208"/>
      <c r="AE835" s="208"/>
      <c r="AF835" s="208"/>
      <c r="AG835" s="208"/>
      <c r="AH835" s="208"/>
      <c r="AI835" s="208"/>
      <c r="AJ835" s="208"/>
      <c r="AK835" s="208"/>
      <c r="AL835" s="208"/>
      <c r="AM835" s="208"/>
      <c r="AN835" s="208"/>
      <c r="AO835" s="208"/>
      <c r="AP835" s="208"/>
      <c r="AQ835" s="208"/>
      <c r="AR835" s="208"/>
      <c r="AS835" s="208"/>
      <c r="AT835" s="208"/>
      <c r="AU835" s="208"/>
      <c r="AV835" s="208"/>
      <c r="AW835" s="208"/>
    </row>
    <row r="836" spans="1:49" s="207" customFormat="1" x14ac:dyDescent="0.25">
      <c r="A836" s="47"/>
      <c r="B836" s="47"/>
      <c r="C836" s="47"/>
      <c r="D836" s="208"/>
      <c r="E836" s="220"/>
      <c r="F836" s="220"/>
      <c r="G836" s="220"/>
      <c r="H836" s="220"/>
      <c r="I836" s="220"/>
      <c r="J836" s="220"/>
      <c r="K836" s="220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  <c r="AA836" s="208"/>
      <c r="AB836" s="208"/>
      <c r="AC836" s="208"/>
      <c r="AD836" s="208"/>
      <c r="AE836" s="208"/>
      <c r="AF836" s="208"/>
      <c r="AG836" s="208"/>
      <c r="AH836" s="208"/>
      <c r="AI836" s="208"/>
      <c r="AJ836" s="208"/>
      <c r="AK836" s="208"/>
      <c r="AL836" s="208"/>
      <c r="AM836" s="208"/>
      <c r="AN836" s="208"/>
      <c r="AO836" s="208"/>
      <c r="AP836" s="208"/>
      <c r="AQ836" s="208"/>
      <c r="AR836" s="208"/>
      <c r="AS836" s="208"/>
      <c r="AT836" s="208"/>
      <c r="AU836" s="208"/>
      <c r="AV836" s="208"/>
      <c r="AW836" s="208"/>
    </row>
    <row r="837" spans="1:49" s="207" customFormat="1" x14ac:dyDescent="0.25">
      <c r="A837" s="47"/>
      <c r="B837" s="47"/>
      <c r="C837" s="47"/>
      <c r="D837" s="208"/>
      <c r="E837" s="220"/>
      <c r="F837" s="220"/>
      <c r="G837" s="220"/>
      <c r="H837" s="220"/>
      <c r="I837" s="220"/>
      <c r="J837" s="220"/>
      <c r="K837" s="220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  <c r="AA837" s="208"/>
      <c r="AB837" s="208"/>
      <c r="AC837" s="208"/>
      <c r="AD837" s="208"/>
      <c r="AE837" s="208"/>
      <c r="AF837" s="208"/>
      <c r="AG837" s="208"/>
      <c r="AH837" s="208"/>
      <c r="AI837" s="208"/>
      <c r="AJ837" s="208"/>
      <c r="AK837" s="208"/>
      <c r="AL837" s="208"/>
      <c r="AM837" s="208"/>
      <c r="AN837" s="208"/>
      <c r="AO837" s="208"/>
      <c r="AP837" s="208"/>
      <c r="AQ837" s="208"/>
      <c r="AR837" s="208"/>
      <c r="AS837" s="208"/>
      <c r="AT837" s="208"/>
      <c r="AU837" s="208"/>
      <c r="AV837" s="208"/>
      <c r="AW837" s="208"/>
    </row>
    <row r="838" spans="1:49" s="207" customFormat="1" x14ac:dyDescent="0.25">
      <c r="A838" s="47"/>
      <c r="B838" s="47"/>
      <c r="C838" s="47"/>
      <c r="D838" s="208"/>
      <c r="E838" s="220"/>
      <c r="F838" s="220"/>
      <c r="G838" s="220"/>
      <c r="H838" s="220"/>
      <c r="I838" s="220"/>
      <c r="J838" s="220"/>
      <c r="K838" s="220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  <c r="AA838" s="208"/>
      <c r="AB838" s="208"/>
      <c r="AC838" s="208"/>
      <c r="AD838" s="208"/>
      <c r="AE838" s="208"/>
      <c r="AF838" s="208"/>
      <c r="AG838" s="208"/>
      <c r="AH838" s="208"/>
      <c r="AI838" s="208"/>
      <c r="AJ838" s="208"/>
      <c r="AK838" s="208"/>
      <c r="AL838" s="208"/>
      <c r="AM838" s="208"/>
      <c r="AN838" s="208"/>
      <c r="AO838" s="208"/>
      <c r="AP838" s="208"/>
      <c r="AQ838" s="208"/>
      <c r="AR838" s="208"/>
      <c r="AS838" s="208"/>
      <c r="AT838" s="208"/>
      <c r="AU838" s="208"/>
      <c r="AV838" s="208"/>
      <c r="AW838" s="208"/>
    </row>
    <row r="839" spans="1:49" s="207" customFormat="1" x14ac:dyDescent="0.25">
      <c r="A839" s="47"/>
      <c r="B839" s="47"/>
      <c r="C839" s="47"/>
      <c r="D839" s="208"/>
      <c r="E839" s="220"/>
      <c r="F839" s="220"/>
      <c r="G839" s="220"/>
      <c r="H839" s="220"/>
      <c r="I839" s="220"/>
      <c r="J839" s="220"/>
      <c r="K839" s="220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  <c r="AA839" s="208"/>
      <c r="AB839" s="208"/>
      <c r="AC839" s="208"/>
      <c r="AD839" s="208"/>
      <c r="AE839" s="208"/>
      <c r="AF839" s="208"/>
      <c r="AG839" s="208"/>
      <c r="AH839" s="208"/>
      <c r="AI839" s="208"/>
      <c r="AJ839" s="208"/>
      <c r="AK839" s="208"/>
      <c r="AL839" s="208"/>
      <c r="AM839" s="208"/>
      <c r="AN839" s="208"/>
      <c r="AO839" s="208"/>
      <c r="AP839" s="208"/>
      <c r="AQ839" s="208"/>
      <c r="AR839" s="208"/>
      <c r="AS839" s="208"/>
      <c r="AT839" s="208"/>
      <c r="AU839" s="208"/>
      <c r="AV839" s="208"/>
      <c r="AW839" s="208"/>
    </row>
    <row r="840" spans="1:49" s="207" customFormat="1" x14ac:dyDescent="0.25">
      <c r="A840" s="47"/>
      <c r="B840" s="47"/>
      <c r="C840" s="47"/>
      <c r="D840" s="208"/>
      <c r="E840" s="220"/>
      <c r="F840" s="220"/>
      <c r="G840" s="220"/>
      <c r="H840" s="220"/>
      <c r="I840" s="220"/>
      <c r="J840" s="220"/>
      <c r="K840" s="220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  <c r="AA840" s="208"/>
      <c r="AB840" s="208"/>
      <c r="AC840" s="208"/>
      <c r="AD840" s="208"/>
      <c r="AE840" s="208"/>
      <c r="AF840" s="208"/>
      <c r="AG840" s="208"/>
      <c r="AH840" s="208"/>
      <c r="AI840" s="208"/>
      <c r="AJ840" s="208"/>
      <c r="AK840" s="208"/>
      <c r="AL840" s="208"/>
      <c r="AM840" s="208"/>
      <c r="AN840" s="208"/>
      <c r="AO840" s="208"/>
      <c r="AP840" s="208"/>
      <c r="AQ840" s="208"/>
      <c r="AR840" s="208"/>
      <c r="AS840" s="208"/>
      <c r="AT840" s="208"/>
      <c r="AU840" s="208"/>
      <c r="AV840" s="208"/>
      <c r="AW840" s="208"/>
    </row>
    <row r="841" spans="1:49" s="207" customFormat="1" x14ac:dyDescent="0.25">
      <c r="A841" s="47"/>
      <c r="B841" s="47"/>
      <c r="C841" s="47"/>
      <c r="D841" s="208"/>
      <c r="E841" s="220"/>
      <c r="F841" s="220"/>
      <c r="G841" s="220"/>
      <c r="H841" s="220"/>
      <c r="I841" s="220"/>
      <c r="J841" s="220"/>
      <c r="K841" s="220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  <c r="AA841" s="208"/>
      <c r="AB841" s="208"/>
      <c r="AC841" s="208"/>
      <c r="AD841" s="208"/>
      <c r="AE841" s="208"/>
      <c r="AF841" s="208"/>
      <c r="AG841" s="208"/>
      <c r="AH841" s="208"/>
      <c r="AI841" s="208"/>
      <c r="AJ841" s="208"/>
      <c r="AK841" s="208"/>
      <c r="AL841" s="208"/>
      <c r="AM841" s="208"/>
      <c r="AN841" s="208"/>
      <c r="AO841" s="208"/>
      <c r="AP841" s="208"/>
      <c r="AQ841" s="208"/>
      <c r="AR841" s="208"/>
      <c r="AS841" s="208"/>
      <c r="AT841" s="208"/>
      <c r="AU841" s="208"/>
      <c r="AV841" s="208"/>
      <c r="AW841" s="208"/>
    </row>
    <row r="842" spans="1:49" s="207" customFormat="1" x14ac:dyDescent="0.25">
      <c r="A842" s="47"/>
      <c r="B842" s="47"/>
      <c r="C842" s="47"/>
      <c r="D842" s="208"/>
      <c r="E842" s="220"/>
      <c r="F842" s="220"/>
      <c r="G842" s="220"/>
      <c r="H842" s="220"/>
      <c r="I842" s="220"/>
      <c r="J842" s="220"/>
      <c r="K842" s="220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  <c r="AA842" s="208"/>
      <c r="AB842" s="208"/>
      <c r="AC842" s="208"/>
      <c r="AD842" s="208"/>
      <c r="AE842" s="208"/>
      <c r="AF842" s="208"/>
      <c r="AG842" s="208"/>
      <c r="AH842" s="208"/>
      <c r="AI842" s="208"/>
      <c r="AJ842" s="208"/>
      <c r="AK842" s="208"/>
      <c r="AL842" s="208"/>
      <c r="AM842" s="208"/>
      <c r="AN842" s="208"/>
      <c r="AO842" s="208"/>
      <c r="AP842" s="208"/>
      <c r="AQ842" s="208"/>
      <c r="AR842" s="208"/>
      <c r="AS842" s="208"/>
      <c r="AT842" s="208"/>
      <c r="AU842" s="208"/>
      <c r="AV842" s="208"/>
      <c r="AW842" s="208"/>
    </row>
    <row r="843" spans="1:49" s="207" customFormat="1" x14ac:dyDescent="0.25">
      <c r="A843" s="47"/>
      <c r="B843" s="47"/>
      <c r="C843" s="47"/>
      <c r="D843" s="208"/>
      <c r="E843" s="220"/>
      <c r="F843" s="220"/>
      <c r="G843" s="220"/>
      <c r="H843" s="220"/>
      <c r="I843" s="220"/>
      <c r="J843" s="220"/>
      <c r="K843" s="220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  <c r="AA843" s="208"/>
      <c r="AB843" s="208"/>
      <c r="AC843" s="208"/>
      <c r="AD843" s="208"/>
      <c r="AE843" s="208"/>
      <c r="AF843" s="208"/>
      <c r="AG843" s="208"/>
      <c r="AH843" s="208"/>
      <c r="AI843" s="208"/>
      <c r="AJ843" s="208"/>
      <c r="AK843" s="208"/>
      <c r="AL843" s="208"/>
      <c r="AM843" s="208"/>
      <c r="AN843" s="208"/>
      <c r="AO843" s="208"/>
      <c r="AP843" s="208"/>
      <c r="AQ843" s="208"/>
      <c r="AR843" s="208"/>
      <c r="AS843" s="208"/>
      <c r="AT843" s="208"/>
      <c r="AU843" s="208"/>
      <c r="AV843" s="208"/>
      <c r="AW843" s="208"/>
    </row>
    <row r="844" spans="1:49" s="207" customFormat="1" x14ac:dyDescent="0.25">
      <c r="A844" s="47"/>
      <c r="B844" s="47"/>
      <c r="C844" s="47"/>
      <c r="D844" s="208"/>
      <c r="E844" s="220"/>
      <c r="F844" s="220"/>
      <c r="G844" s="220"/>
      <c r="H844" s="220"/>
      <c r="I844" s="220"/>
      <c r="J844" s="220"/>
      <c r="K844" s="220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  <c r="AA844" s="208"/>
      <c r="AB844" s="208"/>
      <c r="AC844" s="208"/>
      <c r="AD844" s="208"/>
      <c r="AE844" s="208"/>
      <c r="AF844" s="208"/>
      <c r="AG844" s="208"/>
      <c r="AH844" s="208"/>
      <c r="AI844" s="208"/>
      <c r="AJ844" s="208"/>
      <c r="AK844" s="208"/>
      <c r="AL844" s="208"/>
      <c r="AM844" s="208"/>
      <c r="AN844" s="208"/>
      <c r="AO844" s="208"/>
      <c r="AP844" s="208"/>
      <c r="AQ844" s="208"/>
      <c r="AR844" s="208"/>
      <c r="AS844" s="208"/>
      <c r="AT844" s="208"/>
      <c r="AU844" s="208"/>
      <c r="AV844" s="208"/>
      <c r="AW844" s="208"/>
    </row>
    <row r="845" spans="1:49" s="207" customFormat="1" x14ac:dyDescent="0.25">
      <c r="A845" s="47"/>
      <c r="B845" s="47"/>
      <c r="C845" s="47"/>
      <c r="D845" s="208"/>
      <c r="E845" s="220"/>
      <c r="F845" s="220"/>
      <c r="G845" s="220"/>
      <c r="H845" s="220"/>
      <c r="I845" s="220"/>
      <c r="J845" s="220"/>
      <c r="K845" s="220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  <c r="AA845" s="208"/>
      <c r="AB845" s="208"/>
      <c r="AC845" s="208"/>
      <c r="AD845" s="208"/>
      <c r="AE845" s="208"/>
      <c r="AF845" s="208"/>
      <c r="AG845" s="208"/>
      <c r="AH845" s="208"/>
      <c r="AI845" s="208"/>
      <c r="AJ845" s="208"/>
      <c r="AK845" s="208"/>
      <c r="AL845" s="208"/>
      <c r="AM845" s="208"/>
      <c r="AN845" s="208"/>
      <c r="AO845" s="208"/>
      <c r="AP845" s="208"/>
      <c r="AQ845" s="208"/>
      <c r="AR845" s="208"/>
      <c r="AS845" s="208"/>
      <c r="AT845" s="208"/>
      <c r="AU845" s="208"/>
      <c r="AV845" s="208"/>
      <c r="AW845" s="208"/>
    </row>
    <row r="846" spans="1:49" s="207" customFormat="1" x14ac:dyDescent="0.25">
      <c r="A846" s="47"/>
      <c r="B846" s="47"/>
      <c r="C846" s="47"/>
      <c r="D846" s="208"/>
      <c r="E846" s="220"/>
      <c r="F846" s="220"/>
      <c r="G846" s="220"/>
      <c r="H846" s="220"/>
      <c r="I846" s="220"/>
      <c r="J846" s="220"/>
      <c r="K846" s="220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  <c r="AA846" s="208"/>
      <c r="AB846" s="208"/>
      <c r="AC846" s="208"/>
      <c r="AD846" s="208"/>
      <c r="AE846" s="208"/>
      <c r="AF846" s="208"/>
      <c r="AG846" s="208"/>
      <c r="AH846" s="208"/>
      <c r="AI846" s="208"/>
      <c r="AJ846" s="208"/>
      <c r="AK846" s="208"/>
      <c r="AL846" s="208"/>
      <c r="AM846" s="208"/>
      <c r="AN846" s="208"/>
      <c r="AO846" s="208"/>
      <c r="AP846" s="208"/>
      <c r="AQ846" s="208"/>
      <c r="AR846" s="208"/>
      <c r="AS846" s="208"/>
      <c r="AT846" s="208"/>
      <c r="AU846" s="208"/>
      <c r="AV846" s="208"/>
      <c r="AW846" s="208"/>
    </row>
    <row r="847" spans="1:49" s="207" customFormat="1" x14ac:dyDescent="0.25">
      <c r="A847" s="47"/>
      <c r="B847" s="47"/>
      <c r="C847" s="47"/>
      <c r="D847" s="208"/>
      <c r="E847" s="220"/>
      <c r="F847" s="220"/>
      <c r="G847" s="220"/>
      <c r="H847" s="220"/>
      <c r="I847" s="220"/>
      <c r="J847" s="220"/>
      <c r="K847" s="220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  <c r="AA847" s="208"/>
      <c r="AB847" s="208"/>
      <c r="AC847" s="208"/>
      <c r="AD847" s="208"/>
      <c r="AE847" s="208"/>
      <c r="AF847" s="208"/>
      <c r="AG847" s="208"/>
      <c r="AH847" s="208"/>
      <c r="AI847" s="208"/>
      <c r="AJ847" s="208"/>
      <c r="AK847" s="208"/>
      <c r="AL847" s="208"/>
      <c r="AM847" s="208"/>
      <c r="AN847" s="208"/>
      <c r="AO847" s="208"/>
      <c r="AP847" s="208"/>
      <c r="AQ847" s="208"/>
      <c r="AR847" s="208"/>
      <c r="AS847" s="208"/>
      <c r="AT847" s="208"/>
      <c r="AU847" s="208"/>
      <c r="AV847" s="208"/>
      <c r="AW847" s="208"/>
    </row>
    <row r="848" spans="1:49" s="207" customFormat="1" x14ac:dyDescent="0.25">
      <c r="A848" s="47"/>
      <c r="B848" s="47"/>
      <c r="C848" s="47"/>
      <c r="D848" s="208"/>
      <c r="E848" s="220"/>
      <c r="F848" s="220"/>
      <c r="G848" s="220"/>
      <c r="H848" s="220"/>
      <c r="I848" s="220"/>
      <c r="J848" s="220"/>
      <c r="K848" s="220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  <c r="AA848" s="208"/>
      <c r="AB848" s="208"/>
      <c r="AC848" s="208"/>
      <c r="AD848" s="208"/>
      <c r="AE848" s="208"/>
      <c r="AF848" s="208"/>
      <c r="AG848" s="208"/>
      <c r="AH848" s="208"/>
      <c r="AI848" s="208"/>
      <c r="AJ848" s="208"/>
      <c r="AK848" s="208"/>
      <c r="AL848" s="208"/>
      <c r="AM848" s="208"/>
      <c r="AN848" s="208"/>
      <c r="AO848" s="208"/>
      <c r="AP848" s="208"/>
      <c r="AQ848" s="208"/>
      <c r="AR848" s="208"/>
      <c r="AS848" s="208"/>
      <c r="AT848" s="208"/>
      <c r="AU848" s="208"/>
      <c r="AV848" s="208"/>
      <c r="AW848" s="208"/>
    </row>
    <row r="849" spans="1:49" s="207" customFormat="1" x14ac:dyDescent="0.25">
      <c r="A849" s="47"/>
      <c r="B849" s="47"/>
      <c r="C849" s="47"/>
      <c r="D849" s="208"/>
      <c r="E849" s="220"/>
      <c r="F849" s="220"/>
      <c r="G849" s="220"/>
      <c r="H849" s="220"/>
      <c r="I849" s="220"/>
      <c r="J849" s="220"/>
      <c r="K849" s="220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  <c r="AA849" s="208"/>
      <c r="AB849" s="208"/>
      <c r="AC849" s="208"/>
      <c r="AD849" s="208"/>
      <c r="AE849" s="208"/>
      <c r="AF849" s="208"/>
      <c r="AG849" s="208"/>
      <c r="AH849" s="208"/>
      <c r="AI849" s="208"/>
      <c r="AJ849" s="208"/>
      <c r="AK849" s="208"/>
      <c r="AL849" s="208"/>
      <c r="AM849" s="208"/>
      <c r="AN849" s="208"/>
      <c r="AO849" s="208"/>
      <c r="AP849" s="208"/>
      <c r="AQ849" s="208"/>
      <c r="AR849" s="208"/>
      <c r="AS849" s="208"/>
      <c r="AT849" s="208"/>
      <c r="AU849" s="208"/>
      <c r="AV849" s="208"/>
      <c r="AW849" s="208"/>
    </row>
    <row r="850" spans="1:49" s="207" customFormat="1" x14ac:dyDescent="0.25">
      <c r="A850" s="47"/>
      <c r="B850" s="47"/>
      <c r="C850" s="47"/>
      <c r="D850" s="208"/>
      <c r="E850" s="220"/>
      <c r="F850" s="220"/>
      <c r="G850" s="220"/>
      <c r="H850" s="220"/>
      <c r="I850" s="220"/>
      <c r="J850" s="220"/>
      <c r="K850" s="220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  <c r="AA850" s="208"/>
      <c r="AB850" s="208"/>
      <c r="AC850" s="208"/>
      <c r="AD850" s="208"/>
      <c r="AE850" s="208"/>
      <c r="AF850" s="208"/>
      <c r="AG850" s="208"/>
      <c r="AH850" s="208"/>
      <c r="AI850" s="208"/>
      <c r="AJ850" s="208"/>
      <c r="AK850" s="208"/>
      <c r="AL850" s="208"/>
      <c r="AM850" s="208"/>
      <c r="AN850" s="208"/>
      <c r="AO850" s="208"/>
      <c r="AP850" s="208"/>
      <c r="AQ850" s="208"/>
      <c r="AR850" s="208"/>
      <c r="AS850" s="208"/>
      <c r="AT850" s="208"/>
      <c r="AU850" s="208"/>
      <c r="AV850" s="208"/>
      <c r="AW850" s="208"/>
    </row>
    <row r="851" spans="1:49" s="207" customFormat="1" x14ac:dyDescent="0.25">
      <c r="A851" s="47"/>
      <c r="B851" s="47"/>
      <c r="C851" s="47"/>
      <c r="D851" s="208"/>
      <c r="E851" s="220"/>
      <c r="F851" s="220"/>
      <c r="G851" s="220"/>
      <c r="H851" s="220"/>
      <c r="I851" s="220"/>
      <c r="J851" s="220"/>
      <c r="K851" s="220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  <c r="AA851" s="208"/>
      <c r="AB851" s="208"/>
      <c r="AC851" s="208"/>
      <c r="AD851" s="208"/>
      <c r="AE851" s="208"/>
      <c r="AF851" s="208"/>
      <c r="AG851" s="208"/>
      <c r="AH851" s="208"/>
      <c r="AI851" s="208"/>
      <c r="AJ851" s="208"/>
      <c r="AK851" s="208"/>
      <c r="AL851" s="208"/>
      <c r="AM851" s="208"/>
      <c r="AN851" s="208"/>
      <c r="AO851" s="208"/>
      <c r="AP851" s="208"/>
      <c r="AQ851" s="208"/>
      <c r="AR851" s="208"/>
      <c r="AS851" s="208"/>
      <c r="AT851" s="208"/>
      <c r="AU851" s="208"/>
      <c r="AV851" s="208"/>
      <c r="AW851" s="208"/>
    </row>
    <row r="852" spans="1:49" s="207" customFormat="1" x14ac:dyDescent="0.25">
      <c r="A852" s="47"/>
      <c r="B852" s="47"/>
      <c r="C852" s="47"/>
      <c r="D852" s="208"/>
      <c r="E852" s="220"/>
      <c r="F852" s="220"/>
      <c r="G852" s="220"/>
      <c r="H852" s="220"/>
      <c r="I852" s="220"/>
      <c r="J852" s="220"/>
      <c r="K852" s="220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  <c r="AA852" s="208"/>
      <c r="AB852" s="208"/>
      <c r="AC852" s="208"/>
      <c r="AD852" s="208"/>
      <c r="AE852" s="208"/>
      <c r="AF852" s="208"/>
      <c r="AG852" s="208"/>
      <c r="AH852" s="208"/>
      <c r="AI852" s="208"/>
      <c r="AJ852" s="208"/>
      <c r="AK852" s="208"/>
      <c r="AL852" s="208"/>
      <c r="AM852" s="208"/>
      <c r="AN852" s="208"/>
      <c r="AO852" s="208"/>
      <c r="AP852" s="208"/>
      <c r="AQ852" s="208"/>
      <c r="AR852" s="208"/>
      <c r="AS852" s="208"/>
      <c r="AT852" s="208"/>
      <c r="AU852" s="208"/>
      <c r="AV852" s="208"/>
      <c r="AW852" s="208"/>
    </row>
    <row r="853" spans="1:49" s="207" customFormat="1" x14ac:dyDescent="0.25">
      <c r="A853" s="47"/>
      <c r="B853" s="47"/>
      <c r="C853" s="47"/>
      <c r="D853" s="208"/>
      <c r="E853" s="220"/>
      <c r="F853" s="220"/>
      <c r="G853" s="220"/>
      <c r="H853" s="220"/>
      <c r="I853" s="220"/>
      <c r="J853" s="220"/>
      <c r="K853" s="220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  <c r="AA853" s="208"/>
      <c r="AB853" s="208"/>
      <c r="AC853" s="208"/>
      <c r="AD853" s="208"/>
      <c r="AE853" s="208"/>
      <c r="AF853" s="208"/>
      <c r="AG853" s="208"/>
      <c r="AH853" s="208"/>
      <c r="AI853" s="208"/>
      <c r="AJ853" s="208"/>
      <c r="AK853" s="208"/>
      <c r="AL853" s="208"/>
      <c r="AM853" s="208"/>
      <c r="AN853" s="208"/>
      <c r="AO853" s="208"/>
      <c r="AP853" s="208"/>
      <c r="AQ853" s="208"/>
      <c r="AR853" s="208"/>
      <c r="AS853" s="208"/>
      <c r="AT853" s="208"/>
      <c r="AU853" s="208"/>
      <c r="AV853" s="208"/>
      <c r="AW853" s="208"/>
    </row>
    <row r="854" spans="1:49" s="207" customFormat="1" x14ac:dyDescent="0.25">
      <c r="A854" s="47"/>
      <c r="B854" s="47"/>
      <c r="C854" s="47"/>
      <c r="D854" s="208"/>
      <c r="E854" s="220"/>
      <c r="F854" s="220"/>
      <c r="G854" s="220"/>
      <c r="H854" s="220"/>
      <c r="I854" s="220"/>
      <c r="J854" s="220"/>
      <c r="K854" s="220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  <c r="AA854" s="208"/>
      <c r="AB854" s="208"/>
      <c r="AC854" s="208"/>
      <c r="AD854" s="208"/>
      <c r="AE854" s="208"/>
      <c r="AF854" s="208"/>
      <c r="AG854" s="208"/>
      <c r="AH854" s="208"/>
      <c r="AI854" s="208"/>
      <c r="AJ854" s="208"/>
      <c r="AK854" s="208"/>
      <c r="AL854" s="208"/>
      <c r="AM854" s="208"/>
      <c r="AN854" s="208"/>
      <c r="AO854" s="208"/>
      <c r="AP854" s="208"/>
      <c r="AQ854" s="208"/>
      <c r="AR854" s="208"/>
      <c r="AS854" s="208"/>
      <c r="AT854" s="208"/>
      <c r="AU854" s="208"/>
      <c r="AV854" s="208"/>
      <c r="AW854" s="208"/>
    </row>
    <row r="855" spans="1:49" s="207" customFormat="1" x14ac:dyDescent="0.25">
      <c r="A855" s="47"/>
      <c r="B855" s="47"/>
      <c r="C855" s="47"/>
      <c r="D855" s="208"/>
      <c r="E855" s="220"/>
      <c r="F855" s="220"/>
      <c r="G855" s="220"/>
      <c r="H855" s="220"/>
      <c r="I855" s="220"/>
      <c r="J855" s="220"/>
      <c r="K855" s="220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  <c r="AA855" s="208"/>
      <c r="AB855" s="208"/>
      <c r="AC855" s="208"/>
      <c r="AD855" s="208"/>
      <c r="AE855" s="208"/>
      <c r="AF855" s="208"/>
      <c r="AG855" s="208"/>
      <c r="AH855" s="208"/>
      <c r="AI855" s="208"/>
      <c r="AJ855" s="208"/>
      <c r="AK855" s="208"/>
      <c r="AL855" s="208"/>
      <c r="AM855" s="208"/>
      <c r="AN855" s="208"/>
      <c r="AO855" s="208"/>
      <c r="AP855" s="208"/>
      <c r="AQ855" s="208"/>
      <c r="AR855" s="208"/>
      <c r="AS855" s="208"/>
      <c r="AT855" s="208"/>
      <c r="AU855" s="208"/>
      <c r="AV855" s="208"/>
      <c r="AW855" s="208"/>
    </row>
    <row r="856" spans="1:49" s="207" customFormat="1" x14ac:dyDescent="0.25">
      <c r="A856" s="47"/>
      <c r="B856" s="47"/>
      <c r="C856" s="47"/>
      <c r="D856" s="208"/>
      <c r="E856" s="220"/>
      <c r="F856" s="220"/>
      <c r="G856" s="220"/>
      <c r="H856" s="220"/>
      <c r="I856" s="220"/>
      <c r="J856" s="220"/>
      <c r="K856" s="220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  <c r="AA856" s="208"/>
      <c r="AB856" s="208"/>
      <c r="AC856" s="208"/>
      <c r="AD856" s="208"/>
      <c r="AE856" s="208"/>
      <c r="AF856" s="208"/>
      <c r="AG856" s="208"/>
      <c r="AH856" s="208"/>
      <c r="AI856" s="208"/>
      <c r="AJ856" s="208"/>
      <c r="AK856" s="208"/>
      <c r="AL856" s="208"/>
      <c r="AM856" s="208"/>
      <c r="AN856" s="208"/>
      <c r="AO856" s="208"/>
      <c r="AP856" s="208"/>
      <c r="AQ856" s="208"/>
      <c r="AR856" s="208"/>
      <c r="AS856" s="208"/>
      <c r="AT856" s="208"/>
      <c r="AU856" s="208"/>
      <c r="AV856" s="208"/>
      <c r="AW856" s="208"/>
    </row>
    <row r="857" spans="1:49" s="207" customFormat="1" x14ac:dyDescent="0.25">
      <c r="A857" s="47"/>
      <c r="B857" s="47"/>
      <c r="C857" s="47"/>
      <c r="D857" s="208"/>
      <c r="E857" s="220"/>
      <c r="F857" s="220"/>
      <c r="G857" s="220"/>
      <c r="H857" s="220"/>
      <c r="I857" s="220"/>
      <c r="J857" s="220"/>
      <c r="K857" s="220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  <c r="AA857" s="208"/>
      <c r="AB857" s="208"/>
      <c r="AC857" s="208"/>
      <c r="AD857" s="208"/>
      <c r="AE857" s="208"/>
      <c r="AF857" s="208"/>
      <c r="AG857" s="208"/>
      <c r="AH857" s="208"/>
      <c r="AI857" s="208"/>
      <c r="AJ857" s="208"/>
      <c r="AK857" s="208"/>
      <c r="AL857" s="208"/>
      <c r="AM857" s="208"/>
      <c r="AN857" s="208"/>
      <c r="AO857" s="208"/>
      <c r="AP857" s="208"/>
      <c r="AQ857" s="208"/>
      <c r="AR857" s="208"/>
      <c r="AS857" s="208"/>
      <c r="AT857" s="208"/>
      <c r="AU857" s="208"/>
      <c r="AV857" s="208"/>
      <c r="AW857" s="208"/>
    </row>
    <row r="858" spans="1:49" s="207" customFormat="1" x14ac:dyDescent="0.25">
      <c r="A858" s="47"/>
      <c r="B858" s="47"/>
      <c r="C858" s="47"/>
      <c r="D858" s="208"/>
      <c r="E858" s="220"/>
      <c r="F858" s="220"/>
      <c r="G858" s="220"/>
      <c r="H858" s="220"/>
      <c r="I858" s="220"/>
      <c r="J858" s="220"/>
      <c r="K858" s="220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  <c r="AA858" s="208"/>
      <c r="AB858" s="208"/>
      <c r="AC858" s="208"/>
      <c r="AD858" s="208"/>
      <c r="AE858" s="208"/>
      <c r="AF858" s="208"/>
      <c r="AG858" s="208"/>
      <c r="AH858" s="208"/>
      <c r="AI858" s="208"/>
      <c r="AJ858" s="208"/>
      <c r="AK858" s="208"/>
      <c r="AL858" s="208"/>
      <c r="AM858" s="208"/>
      <c r="AN858" s="208"/>
      <c r="AO858" s="208"/>
      <c r="AP858" s="208"/>
      <c r="AQ858" s="208"/>
      <c r="AR858" s="208"/>
      <c r="AS858" s="208"/>
      <c r="AT858" s="208"/>
      <c r="AU858" s="208"/>
      <c r="AV858" s="208"/>
      <c r="AW858" s="208"/>
    </row>
    <row r="859" spans="1:49" s="207" customFormat="1" x14ac:dyDescent="0.25">
      <c r="A859" s="47"/>
      <c r="B859" s="47"/>
      <c r="C859" s="47"/>
      <c r="D859" s="208"/>
      <c r="E859" s="220"/>
      <c r="F859" s="220"/>
      <c r="G859" s="220"/>
      <c r="H859" s="220"/>
      <c r="I859" s="220"/>
      <c r="J859" s="220"/>
      <c r="K859" s="220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  <c r="AA859" s="208"/>
      <c r="AB859" s="208"/>
      <c r="AC859" s="208"/>
      <c r="AD859" s="208"/>
      <c r="AE859" s="208"/>
      <c r="AF859" s="208"/>
      <c r="AG859" s="208"/>
      <c r="AH859" s="208"/>
      <c r="AI859" s="208"/>
      <c r="AJ859" s="208"/>
      <c r="AK859" s="208"/>
      <c r="AL859" s="208"/>
      <c r="AM859" s="208"/>
      <c r="AN859" s="208"/>
      <c r="AO859" s="208"/>
      <c r="AP859" s="208"/>
      <c r="AQ859" s="208"/>
      <c r="AR859" s="208"/>
      <c r="AS859" s="208"/>
      <c r="AT859" s="208"/>
      <c r="AU859" s="208"/>
      <c r="AV859" s="208"/>
      <c r="AW859" s="208"/>
    </row>
    <row r="860" spans="1:49" s="207" customFormat="1" x14ac:dyDescent="0.25">
      <c r="A860" s="47"/>
      <c r="B860" s="47"/>
      <c r="C860" s="47"/>
      <c r="D860" s="208"/>
      <c r="E860" s="220"/>
      <c r="F860" s="220"/>
      <c r="G860" s="220"/>
      <c r="H860" s="220"/>
      <c r="I860" s="220"/>
      <c r="J860" s="220"/>
      <c r="K860" s="220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  <c r="AA860" s="208"/>
      <c r="AB860" s="208"/>
      <c r="AC860" s="208"/>
      <c r="AD860" s="208"/>
      <c r="AE860" s="208"/>
      <c r="AF860" s="208"/>
      <c r="AG860" s="208"/>
      <c r="AH860" s="208"/>
      <c r="AI860" s="208"/>
      <c r="AJ860" s="208"/>
      <c r="AK860" s="208"/>
      <c r="AL860" s="208"/>
      <c r="AM860" s="208"/>
      <c r="AN860" s="208"/>
      <c r="AO860" s="208"/>
      <c r="AP860" s="208"/>
      <c r="AQ860" s="208"/>
      <c r="AR860" s="208"/>
      <c r="AS860" s="208"/>
      <c r="AT860" s="208"/>
      <c r="AU860" s="208"/>
      <c r="AV860" s="208"/>
      <c r="AW860" s="208"/>
    </row>
    <row r="861" spans="1:49" s="207" customFormat="1" x14ac:dyDescent="0.25">
      <c r="A861" s="47"/>
      <c r="B861" s="47"/>
      <c r="C861" s="47"/>
      <c r="D861" s="208"/>
      <c r="E861" s="220"/>
      <c r="F861" s="220"/>
      <c r="G861" s="220"/>
      <c r="H861" s="220"/>
      <c r="I861" s="220"/>
      <c r="J861" s="220"/>
      <c r="K861" s="220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  <c r="AA861" s="208"/>
      <c r="AB861" s="208"/>
      <c r="AC861" s="208"/>
      <c r="AD861" s="208"/>
      <c r="AE861" s="208"/>
      <c r="AF861" s="208"/>
      <c r="AG861" s="208"/>
      <c r="AH861" s="208"/>
      <c r="AI861" s="208"/>
      <c r="AJ861" s="208"/>
      <c r="AK861" s="208"/>
      <c r="AL861" s="208"/>
      <c r="AM861" s="208"/>
      <c r="AN861" s="208"/>
      <c r="AO861" s="208"/>
      <c r="AP861" s="208"/>
      <c r="AQ861" s="208"/>
      <c r="AR861" s="208"/>
      <c r="AS861" s="208"/>
      <c r="AT861" s="208"/>
      <c r="AU861" s="208"/>
      <c r="AV861" s="208"/>
      <c r="AW861" s="208"/>
    </row>
    <row r="862" spans="1:49" s="207" customFormat="1" x14ac:dyDescent="0.25">
      <c r="A862" s="47"/>
      <c r="B862" s="47"/>
      <c r="C862" s="47"/>
      <c r="D862" s="208"/>
      <c r="E862" s="220"/>
      <c r="F862" s="220"/>
      <c r="G862" s="220"/>
      <c r="H862" s="220"/>
      <c r="I862" s="220"/>
      <c r="J862" s="220"/>
      <c r="K862" s="220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  <c r="AA862" s="208"/>
      <c r="AB862" s="208"/>
      <c r="AC862" s="208"/>
      <c r="AD862" s="208"/>
      <c r="AE862" s="208"/>
      <c r="AF862" s="208"/>
      <c r="AG862" s="208"/>
      <c r="AH862" s="208"/>
      <c r="AI862" s="208"/>
      <c r="AJ862" s="208"/>
      <c r="AK862" s="208"/>
      <c r="AL862" s="208"/>
      <c r="AM862" s="208"/>
      <c r="AN862" s="208"/>
      <c r="AO862" s="208"/>
      <c r="AP862" s="208"/>
      <c r="AQ862" s="208"/>
      <c r="AR862" s="208"/>
      <c r="AS862" s="208"/>
      <c r="AT862" s="208"/>
      <c r="AU862" s="208"/>
      <c r="AV862" s="208"/>
      <c r="AW862" s="208"/>
    </row>
    <row r="863" spans="1:49" s="207" customFormat="1" x14ac:dyDescent="0.25">
      <c r="A863" s="47"/>
      <c r="B863" s="47"/>
      <c r="C863" s="47"/>
      <c r="D863" s="208"/>
      <c r="E863" s="220"/>
      <c r="F863" s="220"/>
      <c r="G863" s="220"/>
      <c r="H863" s="220"/>
      <c r="I863" s="220"/>
      <c r="J863" s="220"/>
      <c r="K863" s="220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  <c r="AA863" s="208"/>
      <c r="AB863" s="208"/>
      <c r="AC863" s="208"/>
      <c r="AD863" s="208"/>
      <c r="AE863" s="208"/>
      <c r="AF863" s="208"/>
      <c r="AG863" s="208"/>
      <c r="AH863" s="208"/>
      <c r="AI863" s="208"/>
      <c r="AJ863" s="208"/>
      <c r="AK863" s="208"/>
      <c r="AL863" s="208"/>
      <c r="AM863" s="208"/>
      <c r="AN863" s="208"/>
      <c r="AO863" s="208"/>
      <c r="AP863" s="208"/>
      <c r="AQ863" s="208"/>
      <c r="AR863" s="208"/>
      <c r="AS863" s="208"/>
      <c r="AT863" s="208"/>
      <c r="AU863" s="208"/>
      <c r="AV863" s="208"/>
      <c r="AW863" s="208"/>
    </row>
    <row r="864" spans="1:49" s="207" customFormat="1" x14ac:dyDescent="0.25">
      <c r="A864" s="47"/>
      <c r="B864" s="47"/>
      <c r="C864" s="47"/>
      <c r="D864" s="208"/>
      <c r="E864" s="220"/>
      <c r="F864" s="220"/>
      <c r="G864" s="220"/>
      <c r="H864" s="220"/>
      <c r="I864" s="220"/>
      <c r="J864" s="220"/>
      <c r="K864" s="220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  <c r="AA864" s="208"/>
      <c r="AB864" s="208"/>
      <c r="AC864" s="208"/>
      <c r="AD864" s="208"/>
      <c r="AE864" s="208"/>
      <c r="AF864" s="208"/>
      <c r="AG864" s="208"/>
      <c r="AH864" s="208"/>
      <c r="AI864" s="208"/>
      <c r="AJ864" s="208"/>
      <c r="AK864" s="208"/>
      <c r="AL864" s="208"/>
      <c r="AM864" s="208"/>
      <c r="AN864" s="208"/>
      <c r="AO864" s="208"/>
      <c r="AP864" s="208"/>
      <c r="AQ864" s="208"/>
      <c r="AR864" s="208"/>
      <c r="AS864" s="208"/>
      <c r="AT864" s="208"/>
      <c r="AU864" s="208"/>
      <c r="AV864" s="208"/>
      <c r="AW864" s="208"/>
    </row>
    <row r="865" spans="1:49" s="207" customFormat="1" x14ac:dyDescent="0.25">
      <c r="A865" s="47"/>
      <c r="B865" s="47"/>
      <c r="C865" s="47"/>
      <c r="D865" s="208"/>
      <c r="E865" s="220"/>
      <c r="F865" s="220"/>
      <c r="G865" s="220"/>
      <c r="H865" s="220"/>
      <c r="I865" s="220"/>
      <c r="J865" s="220"/>
      <c r="K865" s="220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  <c r="AA865" s="208"/>
      <c r="AB865" s="208"/>
      <c r="AC865" s="208"/>
      <c r="AD865" s="208"/>
      <c r="AE865" s="208"/>
      <c r="AF865" s="208"/>
      <c r="AG865" s="208"/>
      <c r="AH865" s="208"/>
      <c r="AI865" s="208"/>
      <c r="AJ865" s="208"/>
      <c r="AK865" s="208"/>
      <c r="AL865" s="208"/>
      <c r="AM865" s="208"/>
      <c r="AN865" s="208"/>
      <c r="AO865" s="208"/>
      <c r="AP865" s="208"/>
      <c r="AQ865" s="208"/>
      <c r="AR865" s="208"/>
      <c r="AS865" s="208"/>
      <c r="AT865" s="208"/>
      <c r="AU865" s="208"/>
      <c r="AV865" s="208"/>
      <c r="AW865" s="208"/>
    </row>
    <row r="866" spans="1:49" s="207" customFormat="1" x14ac:dyDescent="0.25">
      <c r="A866" s="47"/>
      <c r="B866" s="47"/>
      <c r="C866" s="47"/>
      <c r="D866" s="208"/>
      <c r="E866" s="220"/>
      <c r="F866" s="220"/>
      <c r="G866" s="220"/>
      <c r="H866" s="220"/>
      <c r="I866" s="220"/>
      <c r="J866" s="220"/>
      <c r="K866" s="220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  <c r="AA866" s="208"/>
      <c r="AB866" s="208"/>
      <c r="AC866" s="208"/>
      <c r="AD866" s="208"/>
      <c r="AE866" s="208"/>
      <c r="AF866" s="208"/>
      <c r="AG866" s="208"/>
      <c r="AH866" s="208"/>
      <c r="AI866" s="208"/>
      <c r="AJ866" s="208"/>
      <c r="AK866" s="208"/>
      <c r="AL866" s="208"/>
      <c r="AM866" s="208"/>
      <c r="AN866" s="208"/>
      <c r="AO866" s="208"/>
      <c r="AP866" s="208"/>
      <c r="AQ866" s="208"/>
      <c r="AR866" s="208"/>
      <c r="AS866" s="208"/>
      <c r="AT866" s="208"/>
      <c r="AU866" s="208"/>
      <c r="AV866" s="208"/>
      <c r="AW866" s="208"/>
    </row>
    <row r="867" spans="1:49" s="207" customFormat="1" x14ac:dyDescent="0.25">
      <c r="A867" s="47"/>
      <c r="B867" s="47"/>
      <c r="C867" s="47"/>
      <c r="D867" s="208"/>
      <c r="E867" s="220"/>
      <c r="F867" s="220"/>
      <c r="G867" s="220"/>
      <c r="H867" s="220"/>
      <c r="I867" s="220"/>
      <c r="J867" s="220"/>
      <c r="K867" s="220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  <c r="AA867" s="208"/>
      <c r="AB867" s="208"/>
      <c r="AC867" s="208"/>
      <c r="AD867" s="208"/>
      <c r="AE867" s="208"/>
      <c r="AF867" s="208"/>
      <c r="AG867" s="208"/>
      <c r="AH867" s="208"/>
      <c r="AI867" s="208"/>
      <c r="AJ867" s="208"/>
      <c r="AK867" s="208"/>
      <c r="AL867" s="208"/>
      <c r="AM867" s="208"/>
      <c r="AN867" s="208"/>
      <c r="AO867" s="208"/>
      <c r="AP867" s="208"/>
      <c r="AQ867" s="208"/>
      <c r="AR867" s="208"/>
      <c r="AS867" s="208"/>
      <c r="AT867" s="208"/>
      <c r="AU867" s="208"/>
      <c r="AV867" s="208"/>
      <c r="AW867" s="208"/>
    </row>
    <row r="868" spans="1:49" s="207" customFormat="1" x14ac:dyDescent="0.25">
      <c r="A868" s="47"/>
      <c r="B868" s="47"/>
      <c r="C868" s="47"/>
      <c r="D868" s="208"/>
      <c r="E868" s="220"/>
      <c r="F868" s="220"/>
      <c r="G868" s="220"/>
      <c r="H868" s="220"/>
      <c r="I868" s="220"/>
      <c r="J868" s="220"/>
      <c r="K868" s="220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  <c r="AA868" s="208"/>
      <c r="AB868" s="208"/>
      <c r="AC868" s="208"/>
      <c r="AD868" s="208"/>
      <c r="AE868" s="208"/>
      <c r="AF868" s="208"/>
      <c r="AG868" s="208"/>
      <c r="AH868" s="208"/>
      <c r="AI868" s="208"/>
      <c r="AJ868" s="208"/>
      <c r="AK868" s="208"/>
      <c r="AL868" s="208"/>
      <c r="AM868" s="208"/>
      <c r="AN868" s="208"/>
      <c r="AO868" s="208"/>
      <c r="AP868" s="208"/>
      <c r="AQ868" s="208"/>
      <c r="AR868" s="208"/>
      <c r="AS868" s="208"/>
      <c r="AT868" s="208"/>
      <c r="AU868" s="208"/>
      <c r="AV868" s="208"/>
      <c r="AW868" s="208"/>
    </row>
    <row r="869" spans="1:49" s="207" customFormat="1" x14ac:dyDescent="0.25">
      <c r="A869" s="47"/>
      <c r="B869" s="47"/>
      <c r="C869" s="47"/>
      <c r="D869" s="208"/>
      <c r="E869" s="220"/>
      <c r="F869" s="220"/>
      <c r="G869" s="220"/>
      <c r="H869" s="220"/>
      <c r="I869" s="220"/>
      <c r="J869" s="220"/>
      <c r="K869" s="220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  <c r="AA869" s="208"/>
      <c r="AB869" s="208"/>
      <c r="AC869" s="208"/>
      <c r="AD869" s="208"/>
      <c r="AE869" s="208"/>
      <c r="AF869" s="208"/>
      <c r="AG869" s="208"/>
      <c r="AH869" s="208"/>
      <c r="AI869" s="208"/>
      <c r="AJ869" s="208"/>
      <c r="AK869" s="208"/>
      <c r="AL869" s="208"/>
      <c r="AM869" s="208"/>
      <c r="AN869" s="208"/>
      <c r="AO869" s="208"/>
      <c r="AP869" s="208"/>
      <c r="AQ869" s="208"/>
      <c r="AR869" s="208"/>
      <c r="AS869" s="208"/>
      <c r="AT869" s="208"/>
      <c r="AU869" s="208"/>
      <c r="AV869" s="208"/>
      <c r="AW869" s="208"/>
    </row>
    <row r="870" spans="1:49" s="207" customFormat="1" x14ac:dyDescent="0.25">
      <c r="A870" s="47"/>
      <c r="B870" s="47"/>
      <c r="C870" s="47"/>
      <c r="D870" s="208"/>
      <c r="E870" s="220"/>
      <c r="F870" s="220"/>
      <c r="G870" s="220"/>
      <c r="H870" s="220"/>
      <c r="I870" s="220"/>
      <c r="J870" s="220"/>
      <c r="K870" s="220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  <c r="AA870" s="208"/>
      <c r="AB870" s="208"/>
      <c r="AC870" s="208"/>
      <c r="AD870" s="208"/>
      <c r="AE870" s="208"/>
      <c r="AF870" s="208"/>
      <c r="AG870" s="208"/>
      <c r="AH870" s="208"/>
      <c r="AI870" s="208"/>
      <c r="AJ870" s="208"/>
      <c r="AK870" s="208"/>
      <c r="AL870" s="208"/>
      <c r="AM870" s="208"/>
      <c r="AN870" s="208"/>
      <c r="AO870" s="208"/>
      <c r="AP870" s="208"/>
      <c r="AQ870" s="208"/>
      <c r="AR870" s="208"/>
      <c r="AS870" s="208"/>
      <c r="AT870" s="208"/>
      <c r="AU870" s="208"/>
      <c r="AV870" s="208"/>
      <c r="AW870" s="208"/>
    </row>
    <row r="871" spans="1:49" s="207" customFormat="1" x14ac:dyDescent="0.25">
      <c r="A871" s="47"/>
      <c r="B871" s="47"/>
      <c r="C871" s="47"/>
      <c r="D871" s="208"/>
      <c r="E871" s="220"/>
      <c r="F871" s="220"/>
      <c r="G871" s="220"/>
      <c r="H871" s="220"/>
      <c r="I871" s="220"/>
      <c r="J871" s="220"/>
      <c r="K871" s="220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  <c r="AA871" s="208"/>
      <c r="AB871" s="208"/>
      <c r="AC871" s="208"/>
      <c r="AD871" s="208"/>
      <c r="AE871" s="208"/>
      <c r="AF871" s="208"/>
      <c r="AG871" s="208"/>
      <c r="AH871" s="208"/>
      <c r="AI871" s="208"/>
      <c r="AJ871" s="208"/>
      <c r="AK871" s="208"/>
      <c r="AL871" s="208"/>
      <c r="AM871" s="208"/>
      <c r="AN871" s="208"/>
      <c r="AO871" s="208"/>
      <c r="AP871" s="208"/>
      <c r="AQ871" s="208"/>
      <c r="AR871" s="208"/>
      <c r="AS871" s="208"/>
      <c r="AT871" s="208"/>
      <c r="AU871" s="208"/>
      <c r="AV871" s="208"/>
      <c r="AW871" s="208"/>
    </row>
    <row r="872" spans="1:49" s="207" customFormat="1" x14ac:dyDescent="0.25">
      <c r="A872" s="47"/>
      <c r="B872" s="47"/>
      <c r="C872" s="47"/>
      <c r="D872" s="208"/>
      <c r="E872" s="220"/>
      <c r="F872" s="220"/>
      <c r="G872" s="220"/>
      <c r="H872" s="220"/>
      <c r="I872" s="220"/>
      <c r="J872" s="220"/>
      <c r="K872" s="220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  <c r="AA872" s="208"/>
      <c r="AB872" s="208"/>
      <c r="AC872" s="208"/>
      <c r="AD872" s="208"/>
      <c r="AE872" s="208"/>
      <c r="AF872" s="208"/>
      <c r="AG872" s="208"/>
      <c r="AH872" s="208"/>
      <c r="AI872" s="208"/>
      <c r="AJ872" s="208"/>
      <c r="AK872" s="208"/>
      <c r="AL872" s="208"/>
      <c r="AM872" s="208"/>
      <c r="AN872" s="208"/>
      <c r="AO872" s="208"/>
      <c r="AP872" s="208"/>
      <c r="AQ872" s="208"/>
      <c r="AR872" s="208"/>
      <c r="AS872" s="208"/>
      <c r="AT872" s="208"/>
      <c r="AU872" s="208"/>
      <c r="AV872" s="208"/>
      <c r="AW872" s="208"/>
    </row>
    <row r="873" spans="1:49" s="207" customFormat="1" x14ac:dyDescent="0.25">
      <c r="A873" s="47"/>
      <c r="B873" s="47"/>
      <c r="C873" s="47"/>
      <c r="D873" s="208"/>
      <c r="E873" s="220"/>
      <c r="F873" s="220"/>
      <c r="G873" s="220"/>
      <c r="H873" s="220"/>
      <c r="I873" s="220"/>
      <c r="J873" s="220"/>
      <c r="K873" s="220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  <c r="AA873" s="208"/>
      <c r="AB873" s="208"/>
      <c r="AC873" s="208"/>
      <c r="AD873" s="208"/>
      <c r="AE873" s="208"/>
      <c r="AF873" s="208"/>
      <c r="AG873" s="208"/>
      <c r="AH873" s="208"/>
      <c r="AI873" s="208"/>
      <c r="AJ873" s="208"/>
      <c r="AK873" s="208"/>
      <c r="AL873" s="208"/>
      <c r="AM873" s="208"/>
      <c r="AN873" s="208"/>
      <c r="AO873" s="208"/>
      <c r="AP873" s="208"/>
      <c r="AQ873" s="208"/>
      <c r="AR873" s="208"/>
      <c r="AS873" s="208"/>
      <c r="AT873" s="208"/>
      <c r="AU873" s="208"/>
      <c r="AV873" s="208"/>
      <c r="AW873" s="208"/>
    </row>
    <row r="874" spans="1:49" s="207" customFormat="1" x14ac:dyDescent="0.25">
      <c r="A874" s="47"/>
      <c r="B874" s="47"/>
      <c r="C874" s="47"/>
      <c r="D874" s="208"/>
      <c r="E874" s="220"/>
      <c r="F874" s="220"/>
      <c r="G874" s="220"/>
      <c r="H874" s="220"/>
      <c r="I874" s="220"/>
      <c r="J874" s="220"/>
      <c r="K874" s="220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  <c r="AA874" s="208"/>
      <c r="AB874" s="208"/>
      <c r="AC874" s="208"/>
      <c r="AD874" s="208"/>
      <c r="AE874" s="208"/>
      <c r="AF874" s="208"/>
      <c r="AG874" s="208"/>
      <c r="AH874" s="208"/>
      <c r="AI874" s="208"/>
      <c r="AJ874" s="208"/>
      <c r="AK874" s="208"/>
      <c r="AL874" s="208"/>
      <c r="AM874" s="208"/>
      <c r="AN874" s="208"/>
      <c r="AO874" s="208"/>
      <c r="AP874" s="208"/>
      <c r="AQ874" s="208"/>
      <c r="AR874" s="208"/>
      <c r="AS874" s="208"/>
      <c r="AT874" s="208"/>
      <c r="AU874" s="208"/>
      <c r="AV874" s="208"/>
      <c r="AW874" s="208"/>
    </row>
    <row r="875" spans="1:49" s="207" customFormat="1" x14ac:dyDescent="0.25">
      <c r="A875" s="47"/>
      <c r="B875" s="47"/>
      <c r="C875" s="47"/>
      <c r="D875" s="208"/>
      <c r="E875" s="220"/>
      <c r="F875" s="220"/>
      <c r="G875" s="220"/>
      <c r="H875" s="220"/>
      <c r="I875" s="220"/>
      <c r="J875" s="220"/>
      <c r="K875" s="220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  <c r="AA875" s="208"/>
      <c r="AB875" s="208"/>
      <c r="AC875" s="208"/>
      <c r="AD875" s="208"/>
      <c r="AE875" s="208"/>
      <c r="AF875" s="208"/>
      <c r="AG875" s="208"/>
      <c r="AH875" s="208"/>
      <c r="AI875" s="208"/>
      <c r="AJ875" s="208"/>
      <c r="AK875" s="208"/>
      <c r="AL875" s="208"/>
      <c r="AM875" s="208"/>
      <c r="AN875" s="208"/>
      <c r="AO875" s="208"/>
      <c r="AP875" s="208"/>
      <c r="AQ875" s="208"/>
      <c r="AR875" s="208"/>
      <c r="AS875" s="208"/>
      <c r="AT875" s="208"/>
      <c r="AU875" s="208"/>
      <c r="AV875" s="208"/>
      <c r="AW875" s="208"/>
    </row>
    <row r="876" spans="1:49" s="207" customFormat="1" x14ac:dyDescent="0.25">
      <c r="A876" s="47"/>
      <c r="B876" s="47"/>
      <c r="C876" s="47"/>
      <c r="D876" s="208"/>
      <c r="E876" s="220"/>
      <c r="F876" s="220"/>
      <c r="G876" s="220"/>
      <c r="H876" s="220"/>
      <c r="I876" s="220"/>
      <c r="J876" s="220"/>
      <c r="K876" s="220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  <c r="AA876" s="208"/>
      <c r="AB876" s="208"/>
      <c r="AC876" s="208"/>
      <c r="AD876" s="208"/>
      <c r="AE876" s="208"/>
      <c r="AF876" s="208"/>
      <c r="AG876" s="208"/>
      <c r="AH876" s="208"/>
      <c r="AI876" s="208"/>
      <c r="AJ876" s="208"/>
      <c r="AK876" s="208"/>
      <c r="AL876" s="208"/>
      <c r="AM876" s="208"/>
      <c r="AN876" s="208"/>
      <c r="AO876" s="208"/>
      <c r="AP876" s="208"/>
      <c r="AQ876" s="208"/>
      <c r="AR876" s="208"/>
      <c r="AS876" s="208"/>
      <c r="AT876" s="208"/>
      <c r="AU876" s="208"/>
      <c r="AV876" s="208"/>
      <c r="AW876" s="208"/>
    </row>
    <row r="877" spans="1:49" s="207" customFormat="1" x14ac:dyDescent="0.25">
      <c r="A877" s="47"/>
      <c r="B877" s="47"/>
      <c r="C877" s="47"/>
      <c r="D877" s="208"/>
      <c r="E877" s="220"/>
      <c r="F877" s="220"/>
      <c r="G877" s="220"/>
      <c r="H877" s="220"/>
      <c r="I877" s="220"/>
      <c r="J877" s="220"/>
      <c r="K877" s="220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  <c r="AA877" s="208"/>
      <c r="AB877" s="208"/>
      <c r="AC877" s="208"/>
      <c r="AD877" s="208"/>
      <c r="AE877" s="208"/>
      <c r="AF877" s="208"/>
      <c r="AG877" s="208"/>
      <c r="AH877" s="208"/>
      <c r="AI877" s="208"/>
      <c r="AJ877" s="208"/>
      <c r="AK877" s="208"/>
      <c r="AL877" s="208"/>
      <c r="AM877" s="208"/>
      <c r="AN877" s="208"/>
      <c r="AO877" s="208"/>
      <c r="AP877" s="208"/>
      <c r="AQ877" s="208"/>
      <c r="AR877" s="208"/>
      <c r="AS877" s="208"/>
      <c r="AT877" s="208"/>
      <c r="AU877" s="208"/>
      <c r="AV877" s="208"/>
      <c r="AW877" s="208"/>
    </row>
    <row r="878" spans="1:49" s="207" customFormat="1" x14ac:dyDescent="0.25">
      <c r="A878" s="47"/>
      <c r="B878" s="47"/>
      <c r="C878" s="47"/>
      <c r="D878" s="208"/>
      <c r="E878" s="220"/>
      <c r="F878" s="220"/>
      <c r="G878" s="220"/>
      <c r="H878" s="220"/>
      <c r="I878" s="220"/>
      <c r="J878" s="220"/>
      <c r="K878" s="220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  <c r="AA878" s="208"/>
      <c r="AB878" s="208"/>
      <c r="AC878" s="208"/>
      <c r="AD878" s="208"/>
      <c r="AE878" s="208"/>
      <c r="AF878" s="208"/>
      <c r="AG878" s="208"/>
      <c r="AH878" s="208"/>
      <c r="AI878" s="208"/>
      <c r="AJ878" s="208"/>
      <c r="AK878" s="208"/>
      <c r="AL878" s="208"/>
      <c r="AM878" s="208"/>
      <c r="AN878" s="208"/>
      <c r="AO878" s="208"/>
      <c r="AP878" s="208"/>
      <c r="AQ878" s="208"/>
      <c r="AR878" s="208"/>
      <c r="AS878" s="208"/>
      <c r="AT878" s="208"/>
      <c r="AU878" s="208"/>
      <c r="AV878" s="208"/>
      <c r="AW878" s="208"/>
    </row>
    <row r="879" spans="1:49" s="207" customFormat="1" x14ac:dyDescent="0.25">
      <c r="A879" s="47"/>
      <c r="B879" s="47"/>
      <c r="C879" s="47"/>
      <c r="D879" s="208"/>
      <c r="E879" s="220"/>
      <c r="F879" s="220"/>
      <c r="G879" s="220"/>
      <c r="H879" s="220"/>
      <c r="I879" s="220"/>
      <c r="J879" s="220"/>
      <c r="K879" s="220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  <c r="AA879" s="208"/>
      <c r="AB879" s="208"/>
      <c r="AC879" s="208"/>
      <c r="AD879" s="208"/>
      <c r="AE879" s="208"/>
      <c r="AF879" s="208"/>
      <c r="AG879" s="208"/>
      <c r="AH879" s="208"/>
      <c r="AI879" s="208"/>
      <c r="AJ879" s="208"/>
      <c r="AK879" s="208"/>
      <c r="AL879" s="208"/>
      <c r="AM879" s="208"/>
      <c r="AN879" s="208"/>
      <c r="AO879" s="208"/>
      <c r="AP879" s="208"/>
      <c r="AQ879" s="208"/>
      <c r="AR879" s="208"/>
      <c r="AS879" s="208"/>
      <c r="AT879" s="208"/>
      <c r="AU879" s="208"/>
      <c r="AV879" s="208"/>
      <c r="AW879" s="208"/>
    </row>
    <row r="880" spans="1:49" s="207" customFormat="1" x14ac:dyDescent="0.25">
      <c r="A880" s="47"/>
      <c r="B880" s="47"/>
      <c r="C880" s="47"/>
      <c r="D880" s="208"/>
      <c r="E880" s="220"/>
      <c r="F880" s="220"/>
      <c r="G880" s="220"/>
      <c r="H880" s="220"/>
      <c r="I880" s="220"/>
      <c r="J880" s="220"/>
      <c r="K880" s="220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  <c r="AA880" s="208"/>
      <c r="AB880" s="208"/>
      <c r="AC880" s="208"/>
      <c r="AD880" s="208"/>
      <c r="AE880" s="208"/>
      <c r="AF880" s="208"/>
      <c r="AG880" s="208"/>
      <c r="AH880" s="208"/>
      <c r="AI880" s="208"/>
      <c r="AJ880" s="208"/>
      <c r="AK880" s="208"/>
      <c r="AL880" s="208"/>
      <c r="AM880" s="208"/>
      <c r="AN880" s="208"/>
      <c r="AO880" s="208"/>
      <c r="AP880" s="208"/>
      <c r="AQ880" s="208"/>
      <c r="AR880" s="208"/>
      <c r="AS880" s="208"/>
      <c r="AT880" s="208"/>
      <c r="AU880" s="208"/>
      <c r="AV880" s="208"/>
      <c r="AW880" s="208"/>
    </row>
    <row r="881" spans="1:49" s="207" customFormat="1" x14ac:dyDescent="0.25">
      <c r="A881" s="47"/>
      <c r="B881" s="47"/>
      <c r="C881" s="47"/>
      <c r="D881" s="208"/>
      <c r="E881" s="220"/>
      <c r="F881" s="220"/>
      <c r="G881" s="220"/>
      <c r="H881" s="220"/>
      <c r="I881" s="220"/>
      <c r="J881" s="220"/>
      <c r="K881" s="220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  <c r="AA881" s="208"/>
      <c r="AB881" s="208"/>
      <c r="AC881" s="208"/>
      <c r="AD881" s="208"/>
      <c r="AE881" s="208"/>
      <c r="AF881" s="208"/>
      <c r="AG881" s="208"/>
      <c r="AH881" s="208"/>
      <c r="AI881" s="208"/>
      <c r="AJ881" s="208"/>
      <c r="AK881" s="208"/>
      <c r="AL881" s="208"/>
      <c r="AM881" s="208"/>
      <c r="AN881" s="208"/>
      <c r="AO881" s="208"/>
      <c r="AP881" s="208"/>
      <c r="AQ881" s="208"/>
      <c r="AR881" s="208"/>
      <c r="AS881" s="208"/>
      <c r="AT881" s="208"/>
      <c r="AU881" s="208"/>
      <c r="AV881" s="208"/>
      <c r="AW881" s="208"/>
    </row>
    <row r="882" spans="1:49" s="207" customFormat="1" x14ac:dyDescent="0.25">
      <c r="A882" s="47"/>
      <c r="B882" s="47"/>
      <c r="C882" s="47"/>
      <c r="D882" s="208"/>
      <c r="E882" s="220"/>
      <c r="F882" s="220"/>
      <c r="G882" s="220"/>
      <c r="H882" s="220"/>
      <c r="I882" s="220"/>
      <c r="J882" s="220"/>
      <c r="K882" s="220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  <c r="AA882" s="208"/>
      <c r="AB882" s="208"/>
      <c r="AC882" s="208"/>
      <c r="AD882" s="208"/>
      <c r="AE882" s="208"/>
      <c r="AF882" s="208"/>
      <c r="AG882" s="208"/>
      <c r="AH882" s="208"/>
      <c r="AI882" s="208"/>
      <c r="AJ882" s="208"/>
      <c r="AK882" s="208"/>
      <c r="AL882" s="208"/>
      <c r="AM882" s="208"/>
      <c r="AN882" s="208"/>
      <c r="AO882" s="208"/>
      <c r="AP882" s="208"/>
      <c r="AQ882" s="208"/>
      <c r="AR882" s="208"/>
      <c r="AS882" s="208"/>
      <c r="AT882" s="208"/>
      <c r="AU882" s="208"/>
      <c r="AV882" s="208"/>
      <c r="AW882" s="208"/>
    </row>
    <row r="883" spans="1:49" s="207" customFormat="1" x14ac:dyDescent="0.25">
      <c r="A883" s="47"/>
      <c r="B883" s="47"/>
      <c r="C883" s="47"/>
      <c r="D883" s="208"/>
      <c r="E883" s="220"/>
      <c r="F883" s="220"/>
      <c r="G883" s="220"/>
      <c r="H883" s="220"/>
      <c r="I883" s="220"/>
      <c r="J883" s="220"/>
      <c r="K883" s="220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  <c r="AA883" s="208"/>
      <c r="AB883" s="208"/>
      <c r="AC883" s="208"/>
      <c r="AD883" s="208"/>
      <c r="AE883" s="208"/>
      <c r="AF883" s="208"/>
      <c r="AG883" s="208"/>
      <c r="AH883" s="208"/>
      <c r="AI883" s="208"/>
      <c r="AJ883" s="208"/>
      <c r="AK883" s="208"/>
      <c r="AL883" s="208"/>
      <c r="AM883" s="208"/>
      <c r="AN883" s="208"/>
      <c r="AO883" s="208"/>
      <c r="AP883" s="208"/>
      <c r="AQ883" s="208"/>
      <c r="AR883" s="208"/>
      <c r="AS883" s="208"/>
      <c r="AT883" s="208"/>
      <c r="AU883" s="208"/>
      <c r="AV883" s="208"/>
      <c r="AW883" s="208"/>
    </row>
    <row r="884" spans="1:49" s="207" customFormat="1" x14ac:dyDescent="0.25">
      <c r="A884" s="47"/>
      <c r="B884" s="47"/>
      <c r="C884" s="47"/>
      <c r="D884" s="208"/>
      <c r="E884" s="220"/>
      <c r="F884" s="220"/>
      <c r="G884" s="220"/>
      <c r="H884" s="220"/>
      <c r="I884" s="220"/>
      <c r="J884" s="220"/>
      <c r="K884" s="220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  <c r="AA884" s="208"/>
      <c r="AB884" s="208"/>
      <c r="AC884" s="208"/>
      <c r="AD884" s="208"/>
      <c r="AE884" s="208"/>
      <c r="AF884" s="208"/>
      <c r="AG884" s="208"/>
      <c r="AH884" s="208"/>
      <c r="AI884" s="208"/>
      <c r="AJ884" s="208"/>
      <c r="AK884" s="208"/>
      <c r="AL884" s="208"/>
      <c r="AM884" s="208"/>
      <c r="AN884" s="208"/>
      <c r="AO884" s="208"/>
      <c r="AP884" s="208"/>
      <c r="AQ884" s="208"/>
      <c r="AR884" s="208"/>
      <c r="AS884" s="208"/>
      <c r="AT884" s="208"/>
      <c r="AU884" s="208"/>
      <c r="AV884" s="208"/>
      <c r="AW884" s="208"/>
    </row>
    <row r="885" spans="1:49" s="207" customFormat="1" x14ac:dyDescent="0.25">
      <c r="A885" s="47"/>
      <c r="B885" s="47"/>
      <c r="C885" s="47"/>
      <c r="D885" s="208"/>
      <c r="E885" s="220"/>
      <c r="F885" s="220"/>
      <c r="G885" s="220"/>
      <c r="H885" s="220"/>
      <c r="I885" s="220"/>
      <c r="J885" s="220"/>
      <c r="K885" s="220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  <c r="AA885" s="208"/>
      <c r="AB885" s="208"/>
      <c r="AC885" s="208"/>
      <c r="AD885" s="208"/>
      <c r="AE885" s="208"/>
      <c r="AF885" s="208"/>
      <c r="AG885" s="208"/>
      <c r="AH885" s="208"/>
      <c r="AI885" s="208"/>
      <c r="AJ885" s="208"/>
      <c r="AK885" s="208"/>
      <c r="AL885" s="208"/>
      <c r="AM885" s="208"/>
      <c r="AN885" s="208"/>
      <c r="AO885" s="208"/>
      <c r="AP885" s="208"/>
      <c r="AQ885" s="208"/>
      <c r="AR885" s="208"/>
      <c r="AS885" s="208"/>
      <c r="AT885" s="208"/>
      <c r="AU885" s="208"/>
      <c r="AV885" s="208"/>
      <c r="AW885" s="208"/>
    </row>
    <row r="886" spans="1:49" s="207" customFormat="1" x14ac:dyDescent="0.25">
      <c r="A886" s="47"/>
      <c r="B886" s="47"/>
      <c r="C886" s="47"/>
      <c r="D886" s="208"/>
      <c r="E886" s="220"/>
      <c r="F886" s="220"/>
      <c r="G886" s="220"/>
      <c r="H886" s="220"/>
      <c r="I886" s="220"/>
      <c r="J886" s="220"/>
      <c r="K886" s="220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  <c r="AA886" s="208"/>
      <c r="AB886" s="208"/>
      <c r="AC886" s="208"/>
      <c r="AD886" s="208"/>
      <c r="AE886" s="208"/>
      <c r="AF886" s="208"/>
      <c r="AG886" s="208"/>
      <c r="AH886" s="208"/>
      <c r="AI886" s="208"/>
      <c r="AJ886" s="208"/>
      <c r="AK886" s="208"/>
      <c r="AL886" s="208"/>
      <c r="AM886" s="208"/>
      <c r="AN886" s="208"/>
      <c r="AO886" s="208"/>
      <c r="AP886" s="208"/>
      <c r="AQ886" s="208"/>
      <c r="AR886" s="208"/>
      <c r="AS886" s="208"/>
      <c r="AT886" s="208"/>
      <c r="AU886" s="208"/>
      <c r="AV886" s="208"/>
      <c r="AW886" s="208"/>
    </row>
    <row r="887" spans="1:49" s="207" customFormat="1" x14ac:dyDescent="0.25">
      <c r="A887" s="47"/>
      <c r="B887" s="47"/>
      <c r="C887" s="47"/>
      <c r="D887" s="208"/>
      <c r="E887" s="220"/>
      <c r="F887" s="220"/>
      <c r="G887" s="220"/>
      <c r="H887" s="220"/>
      <c r="I887" s="220"/>
      <c r="J887" s="220"/>
      <c r="K887" s="220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  <c r="AA887" s="208"/>
      <c r="AB887" s="208"/>
      <c r="AC887" s="208"/>
      <c r="AD887" s="208"/>
      <c r="AE887" s="208"/>
      <c r="AF887" s="208"/>
      <c r="AG887" s="208"/>
      <c r="AH887" s="208"/>
      <c r="AI887" s="208"/>
      <c r="AJ887" s="208"/>
      <c r="AK887" s="208"/>
      <c r="AL887" s="208"/>
      <c r="AM887" s="208"/>
      <c r="AN887" s="208"/>
      <c r="AO887" s="208"/>
      <c r="AP887" s="208"/>
      <c r="AQ887" s="208"/>
      <c r="AR887" s="208"/>
      <c r="AS887" s="208"/>
      <c r="AT887" s="208"/>
      <c r="AU887" s="208"/>
      <c r="AV887" s="208"/>
      <c r="AW887" s="208"/>
    </row>
    <row r="888" spans="1:49" s="207" customFormat="1" x14ac:dyDescent="0.25">
      <c r="A888" s="47"/>
      <c r="B888" s="47"/>
      <c r="C888" s="47"/>
      <c r="D888" s="208"/>
      <c r="E888" s="220"/>
      <c r="F888" s="220"/>
      <c r="G888" s="220"/>
      <c r="H888" s="220"/>
      <c r="I888" s="220"/>
      <c r="J888" s="220"/>
      <c r="K888" s="220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  <c r="AA888" s="208"/>
      <c r="AB888" s="208"/>
      <c r="AC888" s="208"/>
      <c r="AD888" s="208"/>
      <c r="AE888" s="208"/>
      <c r="AF888" s="208"/>
      <c r="AG888" s="208"/>
      <c r="AH888" s="208"/>
      <c r="AI888" s="208"/>
      <c r="AJ888" s="208"/>
      <c r="AK888" s="208"/>
      <c r="AL888" s="208"/>
      <c r="AM888" s="208"/>
      <c r="AN888" s="208"/>
      <c r="AO888" s="208"/>
      <c r="AP888" s="208"/>
      <c r="AQ888" s="208"/>
      <c r="AR888" s="208"/>
      <c r="AS888" s="208"/>
      <c r="AT888" s="208"/>
      <c r="AU888" s="208"/>
      <c r="AV888" s="208"/>
      <c r="AW888" s="208"/>
    </row>
    <row r="889" spans="1:49" s="207" customFormat="1" x14ac:dyDescent="0.25">
      <c r="A889" s="47"/>
      <c r="B889" s="47"/>
      <c r="C889" s="47"/>
      <c r="D889" s="208"/>
      <c r="E889" s="220"/>
      <c r="F889" s="220"/>
      <c r="G889" s="220"/>
      <c r="H889" s="220"/>
      <c r="I889" s="220"/>
      <c r="J889" s="220"/>
      <c r="K889" s="220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  <c r="AA889" s="208"/>
      <c r="AB889" s="208"/>
      <c r="AC889" s="208"/>
      <c r="AD889" s="208"/>
      <c r="AE889" s="208"/>
      <c r="AF889" s="208"/>
      <c r="AG889" s="208"/>
      <c r="AH889" s="208"/>
      <c r="AI889" s="208"/>
      <c r="AJ889" s="208"/>
      <c r="AK889" s="208"/>
      <c r="AL889" s="208"/>
      <c r="AM889" s="208"/>
      <c r="AN889" s="208"/>
      <c r="AO889" s="208"/>
      <c r="AP889" s="208"/>
      <c r="AQ889" s="208"/>
      <c r="AR889" s="208"/>
      <c r="AS889" s="208"/>
      <c r="AT889" s="208"/>
      <c r="AU889" s="208"/>
      <c r="AV889" s="208"/>
      <c r="AW889" s="208"/>
    </row>
    <row r="890" spans="1:49" s="207" customFormat="1" x14ac:dyDescent="0.25">
      <c r="A890" s="47"/>
      <c r="B890" s="47"/>
      <c r="C890" s="47"/>
      <c r="D890" s="208"/>
      <c r="E890" s="220"/>
      <c r="F890" s="220"/>
      <c r="G890" s="220"/>
      <c r="H890" s="220"/>
      <c r="I890" s="220"/>
      <c r="J890" s="220"/>
      <c r="K890" s="220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  <c r="AA890" s="208"/>
      <c r="AB890" s="208"/>
      <c r="AC890" s="208"/>
      <c r="AD890" s="208"/>
      <c r="AE890" s="208"/>
      <c r="AF890" s="208"/>
      <c r="AG890" s="208"/>
      <c r="AH890" s="208"/>
      <c r="AI890" s="208"/>
      <c r="AJ890" s="208"/>
      <c r="AK890" s="208"/>
      <c r="AL890" s="208"/>
      <c r="AM890" s="208"/>
      <c r="AN890" s="208"/>
      <c r="AO890" s="208"/>
      <c r="AP890" s="208"/>
      <c r="AQ890" s="208"/>
      <c r="AR890" s="208"/>
      <c r="AS890" s="208"/>
      <c r="AT890" s="208"/>
      <c r="AU890" s="208"/>
      <c r="AV890" s="208"/>
      <c r="AW890" s="208"/>
    </row>
    <row r="891" spans="1:49" s="207" customFormat="1" x14ac:dyDescent="0.25">
      <c r="A891" s="47"/>
      <c r="B891" s="47"/>
      <c r="C891" s="47"/>
      <c r="D891" s="208"/>
      <c r="E891" s="220"/>
      <c r="F891" s="220"/>
      <c r="G891" s="220"/>
      <c r="H891" s="220"/>
      <c r="I891" s="220"/>
      <c r="J891" s="220"/>
      <c r="K891" s="220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  <c r="AA891" s="208"/>
      <c r="AB891" s="208"/>
      <c r="AC891" s="208"/>
      <c r="AD891" s="208"/>
      <c r="AE891" s="208"/>
      <c r="AF891" s="208"/>
      <c r="AG891" s="208"/>
      <c r="AH891" s="208"/>
      <c r="AI891" s="208"/>
      <c r="AJ891" s="208"/>
      <c r="AK891" s="208"/>
      <c r="AL891" s="208"/>
      <c r="AM891" s="208"/>
      <c r="AN891" s="208"/>
      <c r="AO891" s="208"/>
      <c r="AP891" s="208"/>
      <c r="AQ891" s="208"/>
      <c r="AR891" s="208"/>
      <c r="AS891" s="208"/>
      <c r="AT891" s="208"/>
      <c r="AU891" s="208"/>
      <c r="AV891" s="208"/>
      <c r="AW891" s="208"/>
    </row>
    <row r="892" spans="1:49" s="207" customFormat="1" x14ac:dyDescent="0.25">
      <c r="A892" s="47"/>
      <c r="B892" s="47"/>
      <c r="C892" s="47"/>
      <c r="D892" s="208"/>
      <c r="E892" s="220"/>
      <c r="F892" s="220"/>
      <c r="G892" s="220"/>
      <c r="H892" s="220"/>
      <c r="I892" s="220"/>
      <c r="J892" s="220"/>
      <c r="K892" s="220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  <c r="AA892" s="208"/>
      <c r="AB892" s="208"/>
      <c r="AC892" s="208"/>
      <c r="AD892" s="208"/>
      <c r="AE892" s="208"/>
      <c r="AF892" s="208"/>
      <c r="AG892" s="208"/>
      <c r="AH892" s="208"/>
      <c r="AI892" s="208"/>
      <c r="AJ892" s="208"/>
      <c r="AK892" s="208"/>
      <c r="AL892" s="208"/>
      <c r="AM892" s="208"/>
      <c r="AN892" s="208"/>
      <c r="AO892" s="208"/>
      <c r="AP892" s="208"/>
      <c r="AQ892" s="208"/>
      <c r="AR892" s="208"/>
      <c r="AS892" s="208"/>
      <c r="AT892" s="208"/>
      <c r="AU892" s="208"/>
      <c r="AV892" s="208"/>
      <c r="AW892" s="208"/>
    </row>
    <row r="893" spans="1:49" s="207" customFormat="1" x14ac:dyDescent="0.25">
      <c r="A893" s="47"/>
      <c r="B893" s="47"/>
      <c r="C893" s="47"/>
      <c r="D893" s="208"/>
      <c r="E893" s="220"/>
      <c r="F893" s="220"/>
      <c r="G893" s="220"/>
      <c r="H893" s="220"/>
      <c r="I893" s="220"/>
      <c r="J893" s="220"/>
      <c r="K893" s="220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  <c r="AA893" s="208"/>
      <c r="AB893" s="208"/>
      <c r="AC893" s="208"/>
      <c r="AD893" s="208"/>
      <c r="AE893" s="208"/>
      <c r="AF893" s="208"/>
      <c r="AG893" s="208"/>
      <c r="AH893" s="208"/>
      <c r="AI893" s="208"/>
      <c r="AJ893" s="208"/>
      <c r="AK893" s="208"/>
      <c r="AL893" s="208"/>
      <c r="AM893" s="208"/>
      <c r="AN893" s="208"/>
      <c r="AO893" s="208"/>
      <c r="AP893" s="208"/>
      <c r="AQ893" s="208"/>
      <c r="AR893" s="208"/>
      <c r="AS893" s="208"/>
      <c r="AT893" s="208"/>
      <c r="AU893" s="208"/>
      <c r="AV893" s="208"/>
      <c r="AW893" s="208"/>
    </row>
    <row r="894" spans="1:49" s="207" customFormat="1" x14ac:dyDescent="0.25">
      <c r="A894" s="47"/>
      <c r="B894" s="47"/>
      <c r="C894" s="47"/>
      <c r="D894" s="208"/>
      <c r="E894" s="220"/>
      <c r="F894" s="220"/>
      <c r="G894" s="220"/>
      <c r="H894" s="220"/>
      <c r="I894" s="220"/>
      <c r="J894" s="220"/>
      <c r="K894" s="220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  <c r="AA894" s="208"/>
      <c r="AB894" s="208"/>
      <c r="AC894" s="208"/>
      <c r="AD894" s="208"/>
      <c r="AE894" s="208"/>
      <c r="AF894" s="208"/>
      <c r="AG894" s="208"/>
      <c r="AH894" s="208"/>
      <c r="AI894" s="208"/>
      <c r="AJ894" s="208"/>
      <c r="AK894" s="208"/>
      <c r="AL894" s="208"/>
      <c r="AM894" s="208"/>
      <c r="AN894" s="208"/>
      <c r="AO894" s="208"/>
      <c r="AP894" s="208"/>
      <c r="AQ894" s="208"/>
      <c r="AR894" s="208"/>
      <c r="AS894" s="208"/>
      <c r="AT894" s="208"/>
      <c r="AU894" s="208"/>
      <c r="AV894" s="208"/>
      <c r="AW894" s="208"/>
    </row>
    <row r="895" spans="1:49" s="207" customFormat="1" x14ac:dyDescent="0.25">
      <c r="A895" s="47"/>
      <c r="B895" s="47"/>
      <c r="C895" s="47"/>
      <c r="D895" s="208"/>
      <c r="E895" s="220"/>
      <c r="F895" s="220"/>
      <c r="G895" s="220"/>
      <c r="H895" s="220"/>
      <c r="I895" s="220"/>
      <c r="J895" s="220"/>
      <c r="K895" s="220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  <c r="AA895" s="208"/>
      <c r="AB895" s="208"/>
      <c r="AC895" s="208"/>
      <c r="AD895" s="208"/>
      <c r="AE895" s="208"/>
      <c r="AF895" s="208"/>
      <c r="AG895" s="208"/>
      <c r="AH895" s="208"/>
      <c r="AI895" s="208"/>
      <c r="AJ895" s="208"/>
      <c r="AK895" s="208"/>
      <c r="AL895" s="208"/>
      <c r="AM895" s="208"/>
      <c r="AN895" s="208"/>
      <c r="AO895" s="208"/>
      <c r="AP895" s="208"/>
      <c r="AQ895" s="208"/>
      <c r="AR895" s="208"/>
      <c r="AS895" s="208"/>
      <c r="AT895" s="208"/>
      <c r="AU895" s="208"/>
      <c r="AV895" s="208"/>
      <c r="AW895" s="208"/>
    </row>
    <row r="896" spans="1:49" s="207" customFormat="1" x14ac:dyDescent="0.25">
      <c r="A896" s="47"/>
      <c r="B896" s="47"/>
      <c r="C896" s="47"/>
      <c r="D896" s="208"/>
      <c r="E896" s="220"/>
      <c r="F896" s="220"/>
      <c r="G896" s="220"/>
      <c r="H896" s="220"/>
      <c r="I896" s="220"/>
      <c r="J896" s="220"/>
      <c r="K896" s="220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  <c r="AA896" s="208"/>
      <c r="AB896" s="208"/>
      <c r="AC896" s="208"/>
      <c r="AD896" s="208"/>
      <c r="AE896" s="208"/>
      <c r="AF896" s="208"/>
      <c r="AG896" s="208"/>
      <c r="AH896" s="208"/>
      <c r="AI896" s="208"/>
      <c r="AJ896" s="208"/>
      <c r="AK896" s="208"/>
      <c r="AL896" s="208"/>
      <c r="AM896" s="208"/>
      <c r="AN896" s="208"/>
      <c r="AO896" s="208"/>
      <c r="AP896" s="208"/>
      <c r="AQ896" s="208"/>
      <c r="AR896" s="208"/>
      <c r="AS896" s="208"/>
      <c r="AT896" s="208"/>
      <c r="AU896" s="208"/>
      <c r="AV896" s="208"/>
      <c r="AW896" s="208"/>
    </row>
    <row r="897" spans="1:49" s="207" customFormat="1" x14ac:dyDescent="0.25">
      <c r="A897" s="47"/>
      <c r="B897" s="47"/>
      <c r="C897" s="47"/>
      <c r="D897" s="208"/>
      <c r="E897" s="220"/>
      <c r="F897" s="220"/>
      <c r="G897" s="220"/>
      <c r="H897" s="220"/>
      <c r="I897" s="220"/>
      <c r="J897" s="220"/>
      <c r="K897" s="220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  <c r="AA897" s="208"/>
      <c r="AB897" s="208"/>
      <c r="AC897" s="208"/>
      <c r="AD897" s="208"/>
      <c r="AE897" s="208"/>
      <c r="AF897" s="208"/>
      <c r="AG897" s="208"/>
      <c r="AH897" s="208"/>
      <c r="AI897" s="208"/>
      <c r="AJ897" s="208"/>
      <c r="AK897" s="208"/>
      <c r="AL897" s="208"/>
      <c r="AM897" s="208"/>
      <c r="AN897" s="208"/>
      <c r="AO897" s="208"/>
      <c r="AP897" s="208"/>
      <c r="AQ897" s="208"/>
      <c r="AR897" s="208"/>
      <c r="AS897" s="208"/>
      <c r="AT897" s="208"/>
      <c r="AU897" s="208"/>
      <c r="AV897" s="208"/>
      <c r="AW897" s="208"/>
    </row>
    <row r="898" spans="1:49" s="207" customFormat="1" x14ac:dyDescent="0.25">
      <c r="A898" s="47"/>
      <c r="B898" s="47"/>
      <c r="C898" s="47"/>
      <c r="D898" s="208"/>
      <c r="E898" s="220"/>
      <c r="F898" s="220"/>
      <c r="G898" s="220"/>
      <c r="H898" s="220"/>
      <c r="I898" s="220"/>
      <c r="J898" s="220"/>
      <c r="K898" s="220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  <c r="AA898" s="208"/>
      <c r="AB898" s="208"/>
      <c r="AC898" s="208"/>
      <c r="AD898" s="208"/>
      <c r="AE898" s="208"/>
      <c r="AF898" s="208"/>
      <c r="AG898" s="208"/>
      <c r="AH898" s="208"/>
      <c r="AI898" s="208"/>
      <c r="AJ898" s="208"/>
      <c r="AK898" s="208"/>
      <c r="AL898" s="208"/>
      <c r="AM898" s="208"/>
      <c r="AN898" s="208"/>
      <c r="AO898" s="208"/>
      <c r="AP898" s="208"/>
      <c r="AQ898" s="208"/>
      <c r="AR898" s="208"/>
      <c r="AS898" s="208"/>
      <c r="AT898" s="208"/>
      <c r="AU898" s="208"/>
      <c r="AV898" s="208"/>
      <c r="AW898" s="208"/>
    </row>
    <row r="899" spans="1:49" s="207" customFormat="1" x14ac:dyDescent="0.25">
      <c r="A899" s="47"/>
      <c r="B899" s="47"/>
      <c r="C899" s="47"/>
      <c r="D899" s="208"/>
      <c r="E899" s="220"/>
      <c r="F899" s="220"/>
      <c r="G899" s="220"/>
      <c r="H899" s="220"/>
      <c r="I899" s="220"/>
      <c r="J899" s="220"/>
      <c r="K899" s="220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  <c r="AA899" s="208"/>
      <c r="AB899" s="208"/>
      <c r="AC899" s="208"/>
      <c r="AD899" s="208"/>
      <c r="AE899" s="208"/>
      <c r="AF899" s="208"/>
      <c r="AG899" s="208"/>
      <c r="AH899" s="208"/>
      <c r="AI899" s="208"/>
      <c r="AJ899" s="208"/>
      <c r="AK899" s="208"/>
      <c r="AL899" s="208"/>
      <c r="AM899" s="208"/>
      <c r="AN899" s="208"/>
      <c r="AO899" s="208"/>
      <c r="AP899" s="208"/>
      <c r="AQ899" s="208"/>
      <c r="AR899" s="208"/>
      <c r="AS899" s="208"/>
      <c r="AT899" s="208"/>
      <c r="AU899" s="208"/>
      <c r="AV899" s="208"/>
      <c r="AW899" s="208"/>
    </row>
    <row r="900" spans="1:49" s="207" customFormat="1" x14ac:dyDescent="0.25">
      <c r="A900" s="47"/>
      <c r="B900" s="47"/>
      <c r="C900" s="47"/>
      <c r="D900" s="208"/>
      <c r="E900" s="220"/>
      <c r="F900" s="220"/>
      <c r="G900" s="220"/>
      <c r="H900" s="220"/>
      <c r="I900" s="220"/>
      <c r="J900" s="220"/>
      <c r="K900" s="220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  <c r="AA900" s="208"/>
      <c r="AB900" s="208"/>
      <c r="AC900" s="208"/>
      <c r="AD900" s="208"/>
      <c r="AE900" s="208"/>
      <c r="AF900" s="208"/>
      <c r="AG900" s="208"/>
      <c r="AH900" s="208"/>
      <c r="AI900" s="208"/>
      <c r="AJ900" s="208"/>
      <c r="AK900" s="208"/>
      <c r="AL900" s="208"/>
      <c r="AM900" s="208"/>
      <c r="AN900" s="208"/>
      <c r="AO900" s="208"/>
      <c r="AP900" s="208"/>
      <c r="AQ900" s="208"/>
      <c r="AR900" s="208"/>
      <c r="AS900" s="208"/>
      <c r="AT900" s="208"/>
      <c r="AU900" s="208"/>
      <c r="AV900" s="208"/>
      <c r="AW900" s="208"/>
    </row>
    <row r="901" spans="1:49" s="207" customFormat="1" x14ac:dyDescent="0.25">
      <c r="A901" s="47"/>
      <c r="B901" s="47"/>
      <c r="C901" s="47"/>
      <c r="D901" s="208"/>
      <c r="E901" s="220"/>
      <c r="F901" s="220"/>
      <c r="G901" s="220"/>
      <c r="H901" s="220"/>
      <c r="I901" s="220"/>
      <c r="J901" s="220"/>
      <c r="K901" s="220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  <c r="AA901" s="208"/>
      <c r="AB901" s="208"/>
      <c r="AC901" s="208"/>
      <c r="AD901" s="208"/>
      <c r="AE901" s="208"/>
      <c r="AF901" s="208"/>
      <c r="AG901" s="208"/>
      <c r="AH901" s="208"/>
      <c r="AI901" s="208"/>
      <c r="AJ901" s="208"/>
      <c r="AK901" s="208"/>
      <c r="AL901" s="208"/>
      <c r="AM901" s="208"/>
      <c r="AN901" s="208"/>
      <c r="AO901" s="208"/>
      <c r="AP901" s="208"/>
      <c r="AQ901" s="208"/>
      <c r="AR901" s="208"/>
      <c r="AS901" s="208"/>
      <c r="AT901" s="208"/>
      <c r="AU901" s="208"/>
      <c r="AV901" s="208"/>
      <c r="AW901" s="208"/>
    </row>
    <row r="902" spans="1:49" s="207" customFormat="1" x14ac:dyDescent="0.25">
      <c r="A902" s="47"/>
      <c r="B902" s="47"/>
      <c r="C902" s="47"/>
      <c r="D902" s="208"/>
      <c r="E902" s="220"/>
      <c r="F902" s="220"/>
      <c r="G902" s="220"/>
      <c r="H902" s="220"/>
      <c r="I902" s="220"/>
      <c r="J902" s="220"/>
      <c r="K902" s="220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  <c r="AA902" s="208"/>
      <c r="AB902" s="208"/>
      <c r="AC902" s="208"/>
      <c r="AD902" s="208"/>
      <c r="AE902" s="208"/>
      <c r="AF902" s="208"/>
      <c r="AG902" s="208"/>
      <c r="AH902" s="208"/>
      <c r="AI902" s="208"/>
      <c r="AJ902" s="208"/>
      <c r="AK902" s="208"/>
      <c r="AL902" s="208"/>
      <c r="AM902" s="208"/>
      <c r="AN902" s="208"/>
      <c r="AO902" s="208"/>
      <c r="AP902" s="208"/>
      <c r="AQ902" s="208"/>
      <c r="AR902" s="208"/>
      <c r="AS902" s="208"/>
      <c r="AT902" s="208"/>
      <c r="AU902" s="208"/>
      <c r="AV902" s="208"/>
      <c r="AW902" s="208"/>
    </row>
    <row r="903" spans="1:49" s="207" customFormat="1" x14ac:dyDescent="0.25">
      <c r="A903" s="47"/>
      <c r="B903" s="47"/>
      <c r="C903" s="47"/>
      <c r="D903" s="208"/>
      <c r="E903" s="220"/>
      <c r="F903" s="220"/>
      <c r="G903" s="220"/>
      <c r="H903" s="220"/>
      <c r="I903" s="220"/>
      <c r="J903" s="220"/>
      <c r="K903" s="220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  <c r="AA903" s="208"/>
      <c r="AB903" s="208"/>
      <c r="AC903" s="208"/>
      <c r="AD903" s="208"/>
      <c r="AE903" s="208"/>
      <c r="AF903" s="208"/>
      <c r="AG903" s="208"/>
      <c r="AH903" s="208"/>
      <c r="AI903" s="208"/>
      <c r="AJ903" s="208"/>
      <c r="AK903" s="208"/>
      <c r="AL903" s="208"/>
      <c r="AM903" s="208"/>
      <c r="AN903" s="208"/>
      <c r="AO903" s="208"/>
      <c r="AP903" s="208"/>
      <c r="AQ903" s="208"/>
      <c r="AR903" s="208"/>
      <c r="AS903" s="208"/>
      <c r="AT903" s="208"/>
      <c r="AU903" s="208"/>
      <c r="AV903" s="208"/>
      <c r="AW903" s="208"/>
    </row>
    <row r="904" spans="1:49" s="207" customFormat="1" x14ac:dyDescent="0.25">
      <c r="A904" s="47"/>
      <c r="B904" s="47"/>
      <c r="C904" s="47"/>
      <c r="D904" s="208"/>
      <c r="E904" s="220"/>
      <c r="F904" s="220"/>
      <c r="G904" s="220"/>
      <c r="H904" s="220"/>
      <c r="I904" s="220"/>
      <c r="J904" s="220"/>
      <c r="K904" s="220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  <c r="AA904" s="208"/>
      <c r="AB904" s="208"/>
      <c r="AC904" s="208"/>
      <c r="AD904" s="208"/>
      <c r="AE904" s="208"/>
      <c r="AF904" s="208"/>
      <c r="AG904" s="208"/>
      <c r="AH904" s="208"/>
      <c r="AI904" s="208"/>
      <c r="AJ904" s="208"/>
      <c r="AK904" s="208"/>
      <c r="AL904" s="208"/>
      <c r="AM904" s="208"/>
      <c r="AN904" s="208"/>
      <c r="AO904" s="208"/>
      <c r="AP904" s="208"/>
      <c r="AQ904" s="208"/>
      <c r="AR904" s="208"/>
      <c r="AS904" s="208"/>
      <c r="AT904" s="208"/>
      <c r="AU904" s="208"/>
      <c r="AV904" s="208"/>
      <c r="AW904" s="208"/>
    </row>
    <row r="905" spans="1:49" s="207" customFormat="1" x14ac:dyDescent="0.25">
      <c r="A905" s="47"/>
      <c r="B905" s="47"/>
      <c r="C905" s="47"/>
      <c r="D905" s="208"/>
      <c r="E905" s="220"/>
      <c r="F905" s="220"/>
      <c r="G905" s="220"/>
      <c r="H905" s="220"/>
      <c r="I905" s="220"/>
      <c r="J905" s="220"/>
      <c r="K905" s="220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  <c r="AA905" s="208"/>
      <c r="AB905" s="208"/>
      <c r="AC905" s="208"/>
      <c r="AD905" s="208"/>
      <c r="AE905" s="208"/>
      <c r="AF905" s="208"/>
      <c r="AG905" s="208"/>
      <c r="AH905" s="208"/>
      <c r="AI905" s="208"/>
      <c r="AJ905" s="208"/>
      <c r="AK905" s="208"/>
      <c r="AL905" s="208"/>
      <c r="AM905" s="208"/>
      <c r="AN905" s="208"/>
      <c r="AO905" s="208"/>
      <c r="AP905" s="208"/>
      <c r="AQ905" s="208"/>
      <c r="AR905" s="208"/>
      <c r="AS905" s="208"/>
      <c r="AT905" s="208"/>
      <c r="AU905" s="208"/>
      <c r="AV905" s="208"/>
      <c r="AW905" s="208"/>
    </row>
    <row r="906" spans="1:49" s="207" customFormat="1" x14ac:dyDescent="0.25">
      <c r="A906" s="47"/>
      <c r="B906" s="47"/>
      <c r="C906" s="47"/>
      <c r="D906" s="208"/>
      <c r="E906" s="220"/>
      <c r="F906" s="220"/>
      <c r="G906" s="220"/>
      <c r="H906" s="220"/>
      <c r="I906" s="220"/>
      <c r="J906" s="220"/>
      <c r="K906" s="220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  <c r="AA906" s="208"/>
      <c r="AB906" s="208"/>
      <c r="AC906" s="208"/>
      <c r="AD906" s="208"/>
      <c r="AE906" s="208"/>
      <c r="AF906" s="208"/>
      <c r="AG906" s="208"/>
      <c r="AH906" s="208"/>
      <c r="AI906" s="208"/>
      <c r="AJ906" s="208"/>
      <c r="AK906" s="208"/>
      <c r="AL906" s="208"/>
      <c r="AM906" s="208"/>
      <c r="AN906" s="208"/>
      <c r="AO906" s="208"/>
      <c r="AP906" s="208"/>
      <c r="AQ906" s="208"/>
      <c r="AR906" s="208"/>
      <c r="AS906" s="208"/>
      <c r="AT906" s="208"/>
      <c r="AU906" s="208"/>
      <c r="AV906" s="208"/>
      <c r="AW906" s="208"/>
    </row>
    <row r="907" spans="1:49" s="207" customFormat="1" x14ac:dyDescent="0.25">
      <c r="A907" s="47"/>
      <c r="B907" s="47"/>
      <c r="C907" s="47"/>
      <c r="D907" s="208"/>
      <c r="E907" s="220"/>
      <c r="F907" s="220"/>
      <c r="G907" s="220"/>
      <c r="H907" s="220"/>
      <c r="I907" s="220"/>
      <c r="J907" s="220"/>
      <c r="K907" s="220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  <c r="AA907" s="208"/>
      <c r="AB907" s="208"/>
      <c r="AC907" s="208"/>
      <c r="AD907" s="208"/>
      <c r="AE907" s="208"/>
      <c r="AF907" s="208"/>
      <c r="AG907" s="208"/>
      <c r="AH907" s="208"/>
      <c r="AI907" s="208"/>
      <c r="AJ907" s="208"/>
      <c r="AK907" s="208"/>
      <c r="AL907" s="208"/>
      <c r="AM907" s="208"/>
      <c r="AN907" s="208"/>
      <c r="AO907" s="208"/>
      <c r="AP907" s="208"/>
      <c r="AQ907" s="208"/>
      <c r="AR907" s="208"/>
      <c r="AS907" s="208"/>
      <c r="AT907" s="208"/>
      <c r="AU907" s="208"/>
      <c r="AV907" s="208"/>
      <c r="AW907" s="208"/>
    </row>
    <row r="908" spans="1:49" s="207" customFormat="1" x14ac:dyDescent="0.25">
      <c r="A908" s="47"/>
      <c r="B908" s="47"/>
      <c r="C908" s="47"/>
      <c r="D908" s="208"/>
      <c r="E908" s="220"/>
      <c r="F908" s="220"/>
      <c r="G908" s="220"/>
      <c r="H908" s="220"/>
      <c r="I908" s="220"/>
      <c r="J908" s="220"/>
      <c r="K908" s="220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  <c r="AA908" s="208"/>
      <c r="AB908" s="208"/>
      <c r="AC908" s="208"/>
      <c r="AD908" s="208"/>
      <c r="AE908" s="208"/>
      <c r="AF908" s="208"/>
      <c r="AG908" s="208"/>
      <c r="AH908" s="208"/>
      <c r="AI908" s="208"/>
      <c r="AJ908" s="208"/>
      <c r="AK908" s="208"/>
      <c r="AL908" s="208"/>
      <c r="AM908" s="208"/>
      <c r="AN908" s="208"/>
      <c r="AO908" s="208"/>
      <c r="AP908" s="208"/>
      <c r="AQ908" s="208"/>
      <c r="AR908" s="208"/>
      <c r="AS908" s="208"/>
      <c r="AT908" s="208"/>
      <c r="AU908" s="208"/>
      <c r="AV908" s="208"/>
      <c r="AW908" s="208"/>
    </row>
    <row r="909" spans="1:49" s="207" customFormat="1" x14ac:dyDescent="0.25">
      <c r="A909" s="47"/>
      <c r="B909" s="47"/>
      <c r="C909" s="47"/>
      <c r="D909" s="208"/>
      <c r="E909" s="220"/>
      <c r="F909" s="220"/>
      <c r="G909" s="220"/>
      <c r="H909" s="220"/>
      <c r="I909" s="220"/>
      <c r="J909" s="220"/>
      <c r="K909" s="220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  <c r="AA909" s="208"/>
      <c r="AB909" s="208"/>
      <c r="AC909" s="208"/>
      <c r="AD909" s="208"/>
      <c r="AE909" s="208"/>
      <c r="AF909" s="208"/>
      <c r="AG909" s="208"/>
      <c r="AH909" s="208"/>
      <c r="AI909" s="208"/>
      <c r="AJ909" s="208"/>
      <c r="AK909" s="208"/>
      <c r="AL909" s="208"/>
      <c r="AM909" s="208"/>
      <c r="AN909" s="208"/>
      <c r="AO909" s="208"/>
      <c r="AP909" s="208"/>
      <c r="AQ909" s="208"/>
      <c r="AR909" s="208"/>
      <c r="AS909" s="208"/>
      <c r="AT909" s="208"/>
      <c r="AU909" s="208"/>
      <c r="AV909" s="208"/>
      <c r="AW909" s="208"/>
    </row>
    <row r="910" spans="1:49" s="207" customFormat="1" x14ac:dyDescent="0.25">
      <c r="A910" s="47"/>
      <c r="B910" s="47"/>
      <c r="C910" s="47"/>
      <c r="D910" s="208"/>
      <c r="E910" s="220"/>
      <c r="F910" s="220"/>
      <c r="G910" s="220"/>
      <c r="H910" s="220"/>
      <c r="I910" s="220"/>
      <c r="J910" s="220"/>
      <c r="K910" s="220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  <c r="AA910" s="208"/>
      <c r="AB910" s="208"/>
      <c r="AC910" s="208"/>
      <c r="AD910" s="208"/>
      <c r="AE910" s="208"/>
      <c r="AF910" s="208"/>
      <c r="AG910" s="208"/>
      <c r="AH910" s="208"/>
      <c r="AI910" s="208"/>
      <c r="AJ910" s="208"/>
      <c r="AK910" s="208"/>
      <c r="AL910" s="208"/>
      <c r="AM910" s="208"/>
      <c r="AN910" s="208"/>
      <c r="AO910" s="208"/>
      <c r="AP910" s="208"/>
      <c r="AQ910" s="208"/>
      <c r="AR910" s="208"/>
      <c r="AS910" s="208"/>
      <c r="AT910" s="208"/>
      <c r="AU910" s="208"/>
      <c r="AV910" s="208"/>
      <c r="AW910" s="208"/>
    </row>
    <row r="911" spans="1:49" s="207" customFormat="1" x14ac:dyDescent="0.25">
      <c r="A911" s="47"/>
      <c r="B911" s="47"/>
      <c r="C911" s="47"/>
      <c r="D911" s="208"/>
      <c r="E911" s="220"/>
      <c r="F911" s="220"/>
      <c r="G911" s="220"/>
      <c r="H911" s="220"/>
      <c r="I911" s="220"/>
      <c r="J911" s="220"/>
      <c r="K911" s="220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  <c r="AA911" s="208"/>
      <c r="AB911" s="208"/>
      <c r="AC911" s="208"/>
      <c r="AD911" s="208"/>
      <c r="AE911" s="208"/>
      <c r="AF911" s="208"/>
      <c r="AG911" s="208"/>
      <c r="AH911" s="208"/>
      <c r="AI911" s="208"/>
      <c r="AJ911" s="208"/>
      <c r="AK911" s="208"/>
      <c r="AL911" s="208"/>
      <c r="AM911" s="208"/>
      <c r="AN911" s="208"/>
      <c r="AO911" s="208"/>
      <c r="AP911" s="208"/>
      <c r="AQ911" s="208"/>
      <c r="AR911" s="208"/>
      <c r="AS911" s="208"/>
      <c r="AT911" s="208"/>
      <c r="AU911" s="208"/>
      <c r="AV911" s="208"/>
      <c r="AW911" s="208"/>
    </row>
    <row r="912" spans="1:49" s="207" customFormat="1" x14ac:dyDescent="0.25">
      <c r="A912" s="47"/>
      <c r="B912" s="47"/>
      <c r="C912" s="47"/>
      <c r="D912" s="208"/>
      <c r="E912" s="220"/>
      <c r="F912" s="220"/>
      <c r="G912" s="220"/>
      <c r="H912" s="220"/>
      <c r="I912" s="220"/>
      <c r="J912" s="220"/>
      <c r="K912" s="220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  <c r="AA912" s="208"/>
      <c r="AB912" s="208"/>
      <c r="AC912" s="208"/>
      <c r="AD912" s="208"/>
      <c r="AE912" s="208"/>
      <c r="AF912" s="208"/>
      <c r="AG912" s="208"/>
      <c r="AH912" s="208"/>
      <c r="AI912" s="208"/>
      <c r="AJ912" s="208"/>
      <c r="AK912" s="208"/>
      <c r="AL912" s="208"/>
      <c r="AM912" s="208"/>
      <c r="AN912" s="208"/>
      <c r="AO912" s="208"/>
      <c r="AP912" s="208"/>
      <c r="AQ912" s="208"/>
      <c r="AR912" s="208"/>
      <c r="AS912" s="208"/>
      <c r="AT912" s="208"/>
      <c r="AU912" s="208"/>
      <c r="AV912" s="208"/>
      <c r="AW912" s="208"/>
    </row>
    <row r="913" spans="1:49" s="207" customFormat="1" x14ac:dyDescent="0.25">
      <c r="A913" s="47"/>
      <c r="B913" s="47"/>
      <c r="C913" s="47"/>
      <c r="D913" s="208"/>
      <c r="E913" s="220"/>
      <c r="F913" s="220"/>
      <c r="G913" s="220"/>
      <c r="H913" s="220"/>
      <c r="I913" s="220"/>
      <c r="J913" s="220"/>
      <c r="K913" s="220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  <c r="AA913" s="208"/>
      <c r="AB913" s="208"/>
      <c r="AC913" s="208"/>
      <c r="AD913" s="208"/>
      <c r="AE913" s="208"/>
      <c r="AF913" s="208"/>
      <c r="AG913" s="208"/>
      <c r="AH913" s="208"/>
      <c r="AI913" s="208"/>
      <c r="AJ913" s="208"/>
      <c r="AK913" s="208"/>
      <c r="AL913" s="208"/>
      <c r="AM913" s="208"/>
      <c r="AN913" s="208"/>
      <c r="AO913" s="208"/>
      <c r="AP913" s="208"/>
      <c r="AQ913" s="208"/>
      <c r="AR913" s="208"/>
      <c r="AS913" s="208"/>
      <c r="AT913" s="208"/>
      <c r="AU913" s="208"/>
      <c r="AV913" s="208"/>
      <c r="AW913" s="208"/>
    </row>
    <row r="914" spans="1:49" s="207" customFormat="1" x14ac:dyDescent="0.25">
      <c r="A914" s="47"/>
      <c r="B914" s="47"/>
      <c r="C914" s="47"/>
      <c r="D914" s="208"/>
      <c r="E914" s="220"/>
      <c r="F914" s="220"/>
      <c r="G914" s="220"/>
      <c r="H914" s="220"/>
      <c r="I914" s="220"/>
      <c r="J914" s="220"/>
      <c r="K914" s="220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  <c r="AA914" s="208"/>
      <c r="AB914" s="208"/>
      <c r="AC914" s="208"/>
      <c r="AD914" s="208"/>
      <c r="AE914" s="208"/>
      <c r="AF914" s="208"/>
      <c r="AG914" s="208"/>
      <c r="AH914" s="208"/>
      <c r="AI914" s="208"/>
      <c r="AJ914" s="208"/>
      <c r="AK914" s="208"/>
      <c r="AL914" s="208"/>
      <c r="AM914" s="208"/>
      <c r="AN914" s="208"/>
      <c r="AO914" s="208"/>
      <c r="AP914" s="208"/>
      <c r="AQ914" s="208"/>
      <c r="AR914" s="208"/>
      <c r="AS914" s="208"/>
      <c r="AT914" s="208"/>
      <c r="AU914" s="208"/>
      <c r="AV914" s="208"/>
      <c r="AW914" s="208"/>
    </row>
    <row r="915" spans="1:49" s="207" customFormat="1" x14ac:dyDescent="0.25">
      <c r="A915" s="47"/>
      <c r="B915" s="47"/>
      <c r="C915" s="47"/>
      <c r="D915" s="208"/>
      <c r="E915" s="220"/>
      <c r="F915" s="220"/>
      <c r="G915" s="220"/>
      <c r="H915" s="220"/>
      <c r="I915" s="220"/>
      <c r="J915" s="220"/>
      <c r="K915" s="220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  <c r="AA915" s="208"/>
      <c r="AB915" s="208"/>
      <c r="AC915" s="208"/>
      <c r="AD915" s="208"/>
      <c r="AE915" s="208"/>
      <c r="AF915" s="208"/>
      <c r="AG915" s="208"/>
      <c r="AH915" s="208"/>
      <c r="AI915" s="208"/>
      <c r="AJ915" s="208"/>
      <c r="AK915" s="208"/>
      <c r="AL915" s="208"/>
      <c r="AM915" s="208"/>
      <c r="AN915" s="208"/>
      <c r="AO915" s="208"/>
      <c r="AP915" s="208"/>
      <c r="AQ915" s="208"/>
      <c r="AR915" s="208"/>
      <c r="AS915" s="208"/>
      <c r="AT915" s="208"/>
      <c r="AU915" s="208"/>
      <c r="AV915" s="208"/>
      <c r="AW915" s="208"/>
    </row>
    <row r="916" spans="1:49" s="207" customFormat="1" x14ac:dyDescent="0.25">
      <c r="A916" s="47"/>
      <c r="B916" s="47"/>
      <c r="C916" s="47"/>
      <c r="D916" s="208"/>
      <c r="E916" s="220"/>
      <c r="F916" s="220"/>
      <c r="G916" s="220"/>
      <c r="H916" s="220"/>
      <c r="I916" s="220"/>
      <c r="J916" s="220"/>
      <c r="K916" s="220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  <c r="AA916" s="208"/>
      <c r="AB916" s="208"/>
      <c r="AC916" s="208"/>
      <c r="AD916" s="208"/>
      <c r="AE916" s="208"/>
      <c r="AF916" s="208"/>
      <c r="AG916" s="208"/>
      <c r="AH916" s="208"/>
      <c r="AI916" s="208"/>
      <c r="AJ916" s="208"/>
      <c r="AK916" s="208"/>
      <c r="AL916" s="208"/>
      <c r="AM916" s="208"/>
      <c r="AN916" s="208"/>
      <c r="AO916" s="208"/>
      <c r="AP916" s="208"/>
      <c r="AQ916" s="208"/>
      <c r="AR916" s="208"/>
      <c r="AS916" s="208"/>
      <c r="AT916" s="208"/>
      <c r="AU916" s="208"/>
      <c r="AV916" s="208"/>
      <c r="AW916" s="208"/>
    </row>
    <row r="917" spans="1:49" s="207" customFormat="1" x14ac:dyDescent="0.25">
      <c r="A917" s="47"/>
      <c r="B917" s="47"/>
      <c r="C917" s="47"/>
      <c r="D917" s="208"/>
      <c r="E917" s="220"/>
      <c r="F917" s="220"/>
      <c r="G917" s="220"/>
      <c r="H917" s="220"/>
      <c r="I917" s="220"/>
      <c r="J917" s="220"/>
      <c r="K917" s="220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  <c r="AA917" s="208"/>
      <c r="AB917" s="208"/>
      <c r="AC917" s="208"/>
      <c r="AD917" s="208"/>
      <c r="AE917" s="208"/>
      <c r="AF917" s="208"/>
      <c r="AG917" s="208"/>
      <c r="AH917" s="208"/>
      <c r="AI917" s="208"/>
      <c r="AJ917" s="208"/>
      <c r="AK917" s="208"/>
      <c r="AL917" s="208"/>
      <c r="AM917" s="208"/>
      <c r="AN917" s="208"/>
      <c r="AO917" s="208"/>
      <c r="AP917" s="208"/>
      <c r="AQ917" s="208"/>
      <c r="AR917" s="208"/>
      <c r="AS917" s="208"/>
      <c r="AT917" s="208"/>
      <c r="AU917" s="208"/>
      <c r="AV917" s="208"/>
      <c r="AW917" s="208"/>
    </row>
    <row r="918" spans="1:49" s="207" customFormat="1" x14ac:dyDescent="0.25">
      <c r="A918" s="47"/>
      <c r="B918" s="47"/>
      <c r="C918" s="47"/>
      <c r="D918" s="208"/>
      <c r="E918" s="220"/>
      <c r="F918" s="220"/>
      <c r="G918" s="220"/>
      <c r="H918" s="220"/>
      <c r="I918" s="220"/>
      <c r="J918" s="220"/>
      <c r="K918" s="220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  <c r="AA918" s="208"/>
      <c r="AB918" s="208"/>
      <c r="AC918" s="208"/>
      <c r="AD918" s="208"/>
      <c r="AE918" s="208"/>
      <c r="AF918" s="208"/>
      <c r="AG918" s="208"/>
      <c r="AH918" s="208"/>
      <c r="AI918" s="208"/>
      <c r="AJ918" s="208"/>
      <c r="AK918" s="208"/>
      <c r="AL918" s="208"/>
      <c r="AM918" s="208"/>
      <c r="AN918" s="208"/>
      <c r="AO918" s="208"/>
      <c r="AP918" s="208"/>
      <c r="AQ918" s="208"/>
      <c r="AR918" s="208"/>
      <c r="AS918" s="208"/>
      <c r="AT918" s="208"/>
      <c r="AU918" s="208"/>
      <c r="AV918" s="208"/>
      <c r="AW918" s="208"/>
    </row>
    <row r="919" spans="1:49" s="207" customFormat="1" x14ac:dyDescent="0.25">
      <c r="A919" s="47"/>
      <c r="B919" s="47"/>
      <c r="C919" s="47"/>
      <c r="D919" s="208"/>
      <c r="E919" s="220"/>
      <c r="F919" s="220"/>
      <c r="G919" s="220"/>
      <c r="H919" s="220"/>
      <c r="I919" s="220"/>
      <c r="J919" s="220"/>
      <c r="K919" s="220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  <c r="AA919" s="208"/>
      <c r="AB919" s="208"/>
      <c r="AC919" s="208"/>
      <c r="AD919" s="208"/>
      <c r="AE919" s="208"/>
      <c r="AF919" s="208"/>
      <c r="AG919" s="208"/>
      <c r="AH919" s="208"/>
      <c r="AI919" s="208"/>
      <c r="AJ919" s="208"/>
      <c r="AK919" s="208"/>
      <c r="AL919" s="208"/>
      <c r="AM919" s="208"/>
      <c r="AN919" s="208"/>
      <c r="AO919" s="208"/>
      <c r="AP919" s="208"/>
      <c r="AQ919" s="208"/>
      <c r="AR919" s="208"/>
      <c r="AS919" s="208"/>
      <c r="AT919" s="208"/>
      <c r="AU919" s="208"/>
      <c r="AV919" s="208"/>
      <c r="AW919" s="208"/>
    </row>
    <row r="920" spans="1:49" s="207" customFormat="1" x14ac:dyDescent="0.25">
      <c r="A920" s="47"/>
      <c r="B920" s="47"/>
      <c r="C920" s="47"/>
      <c r="D920" s="208"/>
      <c r="E920" s="220"/>
      <c r="F920" s="220"/>
      <c r="G920" s="220"/>
      <c r="H920" s="220"/>
      <c r="I920" s="220"/>
      <c r="J920" s="220"/>
      <c r="K920" s="220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  <c r="AA920" s="208"/>
      <c r="AB920" s="208"/>
      <c r="AC920" s="208"/>
      <c r="AD920" s="208"/>
      <c r="AE920" s="208"/>
      <c r="AF920" s="208"/>
      <c r="AG920" s="208"/>
      <c r="AH920" s="208"/>
      <c r="AI920" s="208"/>
      <c r="AJ920" s="208"/>
      <c r="AK920" s="208"/>
      <c r="AL920" s="208"/>
      <c r="AM920" s="208"/>
      <c r="AN920" s="208"/>
      <c r="AO920" s="208"/>
      <c r="AP920" s="208"/>
      <c r="AQ920" s="208"/>
      <c r="AR920" s="208"/>
      <c r="AS920" s="208"/>
      <c r="AT920" s="208"/>
      <c r="AU920" s="208"/>
      <c r="AV920" s="208"/>
      <c r="AW920" s="208"/>
    </row>
    <row r="921" spans="1:49" s="207" customFormat="1" x14ac:dyDescent="0.25">
      <c r="A921" s="47"/>
      <c r="B921" s="47"/>
      <c r="C921" s="47"/>
      <c r="D921" s="208"/>
      <c r="E921" s="220"/>
      <c r="F921" s="220"/>
      <c r="G921" s="220"/>
      <c r="H921" s="220"/>
      <c r="I921" s="220"/>
      <c r="J921" s="220"/>
      <c r="K921" s="220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  <c r="AA921" s="208"/>
      <c r="AB921" s="208"/>
      <c r="AC921" s="208"/>
      <c r="AD921" s="208"/>
      <c r="AE921" s="208"/>
      <c r="AF921" s="208"/>
      <c r="AG921" s="208"/>
      <c r="AH921" s="208"/>
      <c r="AI921" s="208"/>
      <c r="AJ921" s="208"/>
      <c r="AK921" s="208"/>
      <c r="AL921" s="208"/>
      <c r="AM921" s="208"/>
      <c r="AN921" s="208"/>
      <c r="AO921" s="208"/>
      <c r="AP921" s="208"/>
      <c r="AQ921" s="208"/>
      <c r="AR921" s="208"/>
      <c r="AS921" s="208"/>
      <c r="AT921" s="208"/>
      <c r="AU921" s="208"/>
      <c r="AV921" s="208"/>
      <c r="AW921" s="208"/>
    </row>
    <row r="922" spans="1:49" s="207" customFormat="1" x14ac:dyDescent="0.25">
      <c r="A922" s="47"/>
      <c r="B922" s="47"/>
      <c r="C922" s="47"/>
      <c r="D922" s="208"/>
      <c r="E922" s="220"/>
      <c r="F922" s="220"/>
      <c r="G922" s="220"/>
      <c r="H922" s="220"/>
      <c r="I922" s="220"/>
      <c r="J922" s="220"/>
      <c r="K922" s="220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  <c r="AA922" s="208"/>
      <c r="AB922" s="208"/>
      <c r="AC922" s="208"/>
      <c r="AD922" s="208"/>
      <c r="AE922" s="208"/>
      <c r="AF922" s="208"/>
      <c r="AG922" s="208"/>
      <c r="AH922" s="208"/>
      <c r="AI922" s="208"/>
      <c r="AJ922" s="208"/>
      <c r="AK922" s="208"/>
      <c r="AL922" s="208"/>
      <c r="AM922" s="208"/>
      <c r="AN922" s="208"/>
      <c r="AO922" s="208"/>
      <c r="AP922" s="208"/>
      <c r="AQ922" s="208"/>
      <c r="AR922" s="208"/>
      <c r="AS922" s="208"/>
      <c r="AT922" s="208"/>
      <c r="AU922" s="208"/>
      <c r="AV922" s="208"/>
      <c r="AW922" s="208"/>
    </row>
    <row r="923" spans="1:49" s="207" customFormat="1" x14ac:dyDescent="0.25">
      <c r="A923" s="47"/>
      <c r="B923" s="47"/>
      <c r="C923" s="47"/>
      <c r="D923" s="208"/>
      <c r="E923" s="220"/>
      <c r="F923" s="220"/>
      <c r="G923" s="220"/>
      <c r="H923" s="220"/>
      <c r="I923" s="220"/>
      <c r="J923" s="220"/>
      <c r="K923" s="220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  <c r="AA923" s="208"/>
      <c r="AB923" s="208"/>
      <c r="AC923" s="208"/>
      <c r="AD923" s="208"/>
      <c r="AE923" s="208"/>
      <c r="AF923" s="208"/>
      <c r="AG923" s="208"/>
      <c r="AH923" s="208"/>
      <c r="AI923" s="208"/>
      <c r="AJ923" s="208"/>
      <c r="AK923" s="208"/>
      <c r="AL923" s="208"/>
      <c r="AM923" s="208"/>
      <c r="AN923" s="208"/>
      <c r="AO923" s="208"/>
      <c r="AP923" s="208"/>
      <c r="AQ923" s="208"/>
      <c r="AR923" s="208"/>
      <c r="AS923" s="208"/>
      <c r="AT923" s="208"/>
      <c r="AU923" s="208"/>
      <c r="AV923" s="208"/>
      <c r="AW923" s="208"/>
    </row>
    <row r="924" spans="1:49" s="207" customFormat="1" x14ac:dyDescent="0.25">
      <c r="A924" s="47"/>
      <c r="B924" s="47"/>
      <c r="C924" s="47"/>
      <c r="D924" s="208"/>
      <c r="E924" s="220"/>
      <c r="F924" s="220"/>
      <c r="G924" s="220"/>
      <c r="H924" s="220"/>
      <c r="I924" s="220"/>
      <c r="J924" s="220"/>
      <c r="K924" s="220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  <c r="AA924" s="208"/>
      <c r="AB924" s="208"/>
      <c r="AC924" s="208"/>
      <c r="AD924" s="208"/>
      <c r="AE924" s="208"/>
      <c r="AF924" s="208"/>
      <c r="AG924" s="208"/>
      <c r="AH924" s="208"/>
      <c r="AI924" s="208"/>
      <c r="AJ924" s="208"/>
      <c r="AK924" s="208"/>
      <c r="AL924" s="208"/>
      <c r="AM924" s="208"/>
      <c r="AN924" s="208"/>
      <c r="AO924" s="208"/>
      <c r="AP924" s="208"/>
      <c r="AQ924" s="208"/>
      <c r="AR924" s="208"/>
      <c r="AS924" s="208"/>
      <c r="AT924" s="208"/>
      <c r="AU924" s="208"/>
      <c r="AV924" s="208"/>
      <c r="AW924" s="208"/>
    </row>
    <row r="925" spans="1:49" s="207" customFormat="1" x14ac:dyDescent="0.25">
      <c r="A925" s="47"/>
      <c r="B925" s="47"/>
      <c r="C925" s="47"/>
      <c r="D925" s="208"/>
      <c r="E925" s="220"/>
      <c r="F925" s="220"/>
      <c r="G925" s="220"/>
      <c r="H925" s="220"/>
      <c r="I925" s="220"/>
      <c r="J925" s="220"/>
      <c r="K925" s="220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  <c r="AA925" s="208"/>
      <c r="AB925" s="208"/>
      <c r="AC925" s="208"/>
      <c r="AD925" s="208"/>
      <c r="AE925" s="208"/>
      <c r="AF925" s="208"/>
      <c r="AG925" s="208"/>
      <c r="AH925" s="208"/>
      <c r="AI925" s="208"/>
      <c r="AJ925" s="208"/>
      <c r="AK925" s="208"/>
      <c r="AL925" s="208"/>
      <c r="AM925" s="208"/>
      <c r="AN925" s="208"/>
      <c r="AO925" s="208"/>
      <c r="AP925" s="208"/>
      <c r="AQ925" s="208"/>
      <c r="AR925" s="208"/>
      <c r="AS925" s="208"/>
      <c r="AT925" s="208"/>
      <c r="AU925" s="208"/>
      <c r="AV925" s="208"/>
      <c r="AW925" s="208"/>
    </row>
    <row r="926" spans="1:49" s="207" customFormat="1" x14ac:dyDescent="0.25">
      <c r="A926" s="47"/>
      <c r="B926" s="47"/>
      <c r="C926" s="47"/>
      <c r="D926" s="208"/>
      <c r="E926" s="220"/>
      <c r="F926" s="220"/>
      <c r="G926" s="220"/>
      <c r="H926" s="220"/>
      <c r="I926" s="220"/>
      <c r="J926" s="220"/>
      <c r="K926" s="220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  <c r="AA926" s="208"/>
      <c r="AB926" s="208"/>
      <c r="AC926" s="208"/>
      <c r="AD926" s="208"/>
      <c r="AE926" s="208"/>
      <c r="AF926" s="208"/>
      <c r="AG926" s="208"/>
      <c r="AH926" s="208"/>
      <c r="AI926" s="208"/>
      <c r="AJ926" s="208"/>
      <c r="AK926" s="208"/>
      <c r="AL926" s="208"/>
      <c r="AM926" s="208"/>
      <c r="AN926" s="208"/>
      <c r="AO926" s="208"/>
      <c r="AP926" s="208"/>
      <c r="AQ926" s="208"/>
      <c r="AR926" s="208"/>
      <c r="AS926" s="208"/>
      <c r="AT926" s="208"/>
      <c r="AU926" s="208"/>
      <c r="AV926" s="208"/>
      <c r="AW926" s="208"/>
    </row>
    <row r="927" spans="1:49" s="207" customFormat="1" x14ac:dyDescent="0.25">
      <c r="A927" s="47"/>
      <c r="B927" s="47"/>
      <c r="C927" s="47"/>
      <c r="D927" s="208"/>
      <c r="E927" s="220"/>
      <c r="F927" s="220"/>
      <c r="G927" s="220"/>
      <c r="H927" s="220"/>
      <c r="I927" s="220"/>
      <c r="J927" s="220"/>
      <c r="K927" s="220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  <c r="AA927" s="208"/>
      <c r="AB927" s="208"/>
      <c r="AC927" s="208"/>
      <c r="AD927" s="208"/>
      <c r="AE927" s="208"/>
      <c r="AF927" s="208"/>
      <c r="AG927" s="208"/>
      <c r="AH927" s="208"/>
      <c r="AI927" s="208"/>
      <c r="AJ927" s="208"/>
      <c r="AK927" s="208"/>
      <c r="AL927" s="208"/>
      <c r="AM927" s="208"/>
      <c r="AN927" s="208"/>
      <c r="AO927" s="208"/>
      <c r="AP927" s="208"/>
      <c r="AQ927" s="208"/>
      <c r="AR927" s="208"/>
      <c r="AS927" s="208"/>
      <c r="AT927" s="208"/>
      <c r="AU927" s="208"/>
      <c r="AV927" s="208"/>
      <c r="AW927" s="208"/>
    </row>
    <row r="928" spans="1:49" s="207" customFormat="1" x14ac:dyDescent="0.25">
      <c r="A928" s="47"/>
      <c r="B928" s="47"/>
      <c r="C928" s="47"/>
      <c r="D928" s="208"/>
      <c r="E928" s="220"/>
      <c r="F928" s="220"/>
      <c r="G928" s="220"/>
      <c r="H928" s="220"/>
      <c r="I928" s="220"/>
      <c r="J928" s="220"/>
      <c r="K928" s="220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  <c r="AA928" s="208"/>
      <c r="AB928" s="208"/>
      <c r="AC928" s="208"/>
      <c r="AD928" s="208"/>
      <c r="AE928" s="208"/>
      <c r="AF928" s="208"/>
      <c r="AG928" s="208"/>
      <c r="AH928" s="208"/>
      <c r="AI928" s="208"/>
      <c r="AJ928" s="208"/>
      <c r="AK928" s="208"/>
      <c r="AL928" s="208"/>
      <c r="AM928" s="208"/>
      <c r="AN928" s="208"/>
      <c r="AO928" s="208"/>
      <c r="AP928" s="208"/>
      <c r="AQ928" s="208"/>
      <c r="AR928" s="208"/>
      <c r="AS928" s="208"/>
      <c r="AT928" s="208"/>
      <c r="AU928" s="208"/>
      <c r="AV928" s="208"/>
      <c r="AW928" s="208"/>
    </row>
    <row r="929" spans="1:49" s="207" customFormat="1" x14ac:dyDescent="0.25">
      <c r="A929" s="47"/>
      <c r="B929" s="47"/>
      <c r="C929" s="47"/>
      <c r="D929" s="208"/>
      <c r="E929" s="220"/>
      <c r="F929" s="220"/>
      <c r="G929" s="220"/>
      <c r="H929" s="220"/>
      <c r="I929" s="220"/>
      <c r="J929" s="220"/>
      <c r="K929" s="220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  <c r="AA929" s="208"/>
      <c r="AB929" s="208"/>
      <c r="AC929" s="208"/>
      <c r="AD929" s="208"/>
      <c r="AE929" s="208"/>
      <c r="AF929" s="208"/>
      <c r="AG929" s="208"/>
      <c r="AH929" s="208"/>
      <c r="AI929" s="208"/>
      <c r="AJ929" s="208"/>
      <c r="AK929" s="208"/>
      <c r="AL929" s="208"/>
      <c r="AM929" s="208"/>
      <c r="AN929" s="208"/>
      <c r="AO929" s="208"/>
      <c r="AP929" s="208"/>
      <c r="AQ929" s="208"/>
      <c r="AR929" s="208"/>
      <c r="AS929" s="208"/>
      <c r="AT929" s="208"/>
      <c r="AU929" s="208"/>
      <c r="AV929" s="208"/>
      <c r="AW929" s="208"/>
    </row>
    <row r="930" spans="1:49" s="207" customFormat="1" x14ac:dyDescent="0.25">
      <c r="A930" s="47"/>
      <c r="B930" s="47"/>
      <c r="C930" s="47"/>
      <c r="D930" s="208"/>
      <c r="E930" s="220"/>
      <c r="F930" s="220"/>
      <c r="G930" s="220"/>
      <c r="H930" s="220"/>
      <c r="I930" s="220"/>
      <c r="J930" s="220"/>
      <c r="K930" s="220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  <c r="AA930" s="208"/>
      <c r="AB930" s="208"/>
      <c r="AC930" s="208"/>
      <c r="AD930" s="208"/>
      <c r="AE930" s="208"/>
      <c r="AF930" s="208"/>
      <c r="AG930" s="208"/>
      <c r="AH930" s="208"/>
      <c r="AI930" s="208"/>
      <c r="AJ930" s="208"/>
      <c r="AK930" s="208"/>
      <c r="AL930" s="208"/>
      <c r="AM930" s="208"/>
      <c r="AN930" s="208"/>
      <c r="AO930" s="208"/>
      <c r="AP930" s="208"/>
      <c r="AQ930" s="208"/>
      <c r="AR930" s="208"/>
      <c r="AS930" s="208"/>
      <c r="AT930" s="208"/>
      <c r="AU930" s="208"/>
      <c r="AV930" s="208"/>
      <c r="AW930" s="208"/>
    </row>
    <row r="931" spans="1:49" s="207" customFormat="1" x14ac:dyDescent="0.25">
      <c r="A931" s="47"/>
      <c r="B931" s="47"/>
      <c r="C931" s="47"/>
      <c r="D931" s="208"/>
      <c r="E931" s="220"/>
      <c r="F931" s="220"/>
      <c r="G931" s="220"/>
      <c r="H931" s="220"/>
      <c r="I931" s="220"/>
      <c r="J931" s="220"/>
      <c r="K931" s="220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  <c r="AA931" s="208"/>
      <c r="AB931" s="208"/>
      <c r="AC931" s="208"/>
      <c r="AD931" s="208"/>
      <c r="AE931" s="208"/>
      <c r="AF931" s="208"/>
      <c r="AG931" s="208"/>
      <c r="AH931" s="208"/>
      <c r="AI931" s="208"/>
      <c r="AJ931" s="208"/>
      <c r="AK931" s="208"/>
      <c r="AL931" s="208"/>
      <c r="AM931" s="208"/>
      <c r="AN931" s="208"/>
      <c r="AO931" s="208"/>
      <c r="AP931" s="208"/>
      <c r="AQ931" s="208"/>
      <c r="AR931" s="208"/>
      <c r="AS931" s="208"/>
      <c r="AT931" s="208"/>
      <c r="AU931" s="208"/>
      <c r="AV931" s="208"/>
      <c r="AW931" s="208"/>
    </row>
    <row r="932" spans="1:49" s="207" customFormat="1" x14ac:dyDescent="0.25">
      <c r="A932" s="47"/>
      <c r="B932" s="47"/>
      <c r="C932" s="47"/>
      <c r="D932" s="208"/>
      <c r="E932" s="220"/>
      <c r="F932" s="220"/>
      <c r="G932" s="220"/>
      <c r="H932" s="220"/>
      <c r="I932" s="220"/>
      <c r="J932" s="220"/>
      <c r="K932" s="220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  <c r="AA932" s="208"/>
      <c r="AB932" s="208"/>
      <c r="AC932" s="208"/>
      <c r="AD932" s="208"/>
      <c r="AE932" s="208"/>
      <c r="AF932" s="208"/>
      <c r="AG932" s="208"/>
      <c r="AH932" s="208"/>
      <c r="AI932" s="208"/>
      <c r="AJ932" s="208"/>
      <c r="AK932" s="208"/>
      <c r="AL932" s="208"/>
      <c r="AM932" s="208"/>
      <c r="AN932" s="208"/>
      <c r="AO932" s="208"/>
      <c r="AP932" s="208"/>
      <c r="AQ932" s="208"/>
      <c r="AR932" s="208"/>
      <c r="AS932" s="208"/>
      <c r="AT932" s="208"/>
      <c r="AU932" s="208"/>
      <c r="AV932" s="208"/>
      <c r="AW932" s="208"/>
    </row>
    <row r="933" spans="1:49" s="207" customFormat="1" x14ac:dyDescent="0.25">
      <c r="A933" s="47"/>
      <c r="B933" s="47"/>
      <c r="C933" s="47"/>
      <c r="D933" s="208"/>
      <c r="E933" s="220"/>
      <c r="F933" s="220"/>
      <c r="G933" s="220"/>
      <c r="H933" s="220"/>
      <c r="I933" s="220"/>
      <c r="J933" s="220"/>
      <c r="K933" s="220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  <c r="AA933" s="208"/>
      <c r="AB933" s="208"/>
      <c r="AC933" s="208"/>
      <c r="AD933" s="208"/>
      <c r="AE933" s="208"/>
      <c r="AF933" s="208"/>
      <c r="AG933" s="208"/>
      <c r="AH933" s="208"/>
      <c r="AI933" s="208"/>
      <c r="AJ933" s="208"/>
      <c r="AK933" s="208"/>
      <c r="AL933" s="208"/>
      <c r="AM933" s="208"/>
      <c r="AN933" s="208"/>
      <c r="AO933" s="208"/>
      <c r="AP933" s="208"/>
      <c r="AQ933" s="208"/>
      <c r="AR933" s="208"/>
      <c r="AS933" s="208"/>
      <c r="AT933" s="208"/>
      <c r="AU933" s="208"/>
      <c r="AV933" s="208"/>
      <c r="AW933" s="208"/>
    </row>
    <row r="934" spans="1:49" s="207" customFormat="1" x14ac:dyDescent="0.25">
      <c r="A934" s="47"/>
      <c r="B934" s="47"/>
      <c r="C934" s="47"/>
      <c r="D934" s="208"/>
      <c r="E934" s="220"/>
      <c r="F934" s="220"/>
      <c r="G934" s="220"/>
      <c r="H934" s="220"/>
      <c r="I934" s="220"/>
      <c r="J934" s="220"/>
      <c r="K934" s="220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  <c r="AA934" s="208"/>
      <c r="AB934" s="208"/>
      <c r="AC934" s="208"/>
      <c r="AD934" s="208"/>
      <c r="AE934" s="208"/>
      <c r="AF934" s="208"/>
      <c r="AG934" s="208"/>
      <c r="AH934" s="208"/>
      <c r="AI934" s="208"/>
      <c r="AJ934" s="208"/>
      <c r="AK934" s="208"/>
      <c r="AL934" s="208"/>
      <c r="AM934" s="208"/>
      <c r="AN934" s="208"/>
      <c r="AO934" s="208"/>
      <c r="AP934" s="208"/>
      <c r="AQ934" s="208"/>
      <c r="AR934" s="208"/>
      <c r="AS934" s="208"/>
      <c r="AT934" s="208"/>
      <c r="AU934" s="208"/>
      <c r="AV934" s="208"/>
      <c r="AW934" s="208"/>
    </row>
    <row r="935" spans="1:49" s="207" customFormat="1" x14ac:dyDescent="0.25">
      <c r="A935" s="47"/>
      <c r="B935" s="47"/>
      <c r="C935" s="47"/>
      <c r="D935" s="208"/>
      <c r="E935" s="220"/>
      <c r="F935" s="220"/>
      <c r="G935" s="220"/>
      <c r="H935" s="220"/>
      <c r="I935" s="220"/>
      <c r="J935" s="220"/>
      <c r="K935" s="220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  <c r="AA935" s="208"/>
      <c r="AB935" s="208"/>
      <c r="AC935" s="208"/>
      <c r="AD935" s="208"/>
      <c r="AE935" s="208"/>
      <c r="AF935" s="208"/>
      <c r="AG935" s="208"/>
      <c r="AH935" s="208"/>
      <c r="AI935" s="208"/>
      <c r="AJ935" s="208"/>
      <c r="AK935" s="208"/>
      <c r="AL935" s="208"/>
      <c r="AM935" s="208"/>
      <c r="AN935" s="208"/>
      <c r="AO935" s="208"/>
      <c r="AP935" s="208"/>
      <c r="AQ935" s="208"/>
      <c r="AR935" s="208"/>
      <c r="AS935" s="208"/>
      <c r="AT935" s="208"/>
      <c r="AU935" s="208"/>
      <c r="AV935" s="208"/>
      <c r="AW935" s="208"/>
    </row>
    <row r="936" spans="1:49" s="207" customFormat="1" x14ac:dyDescent="0.25">
      <c r="A936" s="47"/>
      <c r="B936" s="47"/>
      <c r="C936" s="47"/>
      <c r="D936" s="208"/>
      <c r="E936" s="220"/>
      <c r="F936" s="220"/>
      <c r="G936" s="220"/>
      <c r="H936" s="220"/>
      <c r="I936" s="220"/>
      <c r="J936" s="220"/>
      <c r="K936" s="220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  <c r="AA936" s="208"/>
      <c r="AB936" s="208"/>
      <c r="AC936" s="208"/>
      <c r="AD936" s="208"/>
      <c r="AE936" s="208"/>
      <c r="AF936" s="208"/>
      <c r="AG936" s="208"/>
      <c r="AH936" s="208"/>
      <c r="AI936" s="208"/>
      <c r="AJ936" s="208"/>
      <c r="AK936" s="208"/>
      <c r="AL936" s="208"/>
      <c r="AM936" s="208"/>
      <c r="AN936" s="208"/>
      <c r="AO936" s="208"/>
      <c r="AP936" s="208"/>
      <c r="AQ936" s="208"/>
      <c r="AR936" s="208"/>
      <c r="AS936" s="208"/>
      <c r="AT936" s="208"/>
      <c r="AU936" s="208"/>
      <c r="AV936" s="208"/>
      <c r="AW936" s="208"/>
    </row>
    <row r="937" spans="1:49" s="207" customFormat="1" x14ac:dyDescent="0.25">
      <c r="A937" s="47"/>
      <c r="B937" s="47"/>
      <c r="C937" s="47"/>
      <c r="D937" s="208"/>
      <c r="E937" s="220"/>
      <c r="F937" s="220"/>
      <c r="G937" s="220"/>
      <c r="H937" s="220"/>
      <c r="I937" s="220"/>
      <c r="J937" s="220"/>
      <c r="K937" s="220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  <c r="AA937" s="208"/>
      <c r="AB937" s="208"/>
      <c r="AC937" s="208"/>
      <c r="AD937" s="208"/>
      <c r="AE937" s="208"/>
      <c r="AF937" s="208"/>
      <c r="AG937" s="208"/>
      <c r="AH937" s="208"/>
      <c r="AI937" s="208"/>
      <c r="AJ937" s="208"/>
      <c r="AK937" s="208"/>
      <c r="AL937" s="208"/>
      <c r="AM937" s="208"/>
      <c r="AN937" s="208"/>
      <c r="AO937" s="208"/>
      <c r="AP937" s="208"/>
      <c r="AQ937" s="208"/>
      <c r="AR937" s="208"/>
      <c r="AS937" s="208"/>
      <c r="AT937" s="208"/>
      <c r="AU937" s="208"/>
      <c r="AV937" s="208"/>
      <c r="AW937" s="208"/>
    </row>
    <row r="938" spans="1:49" s="207" customFormat="1" x14ac:dyDescent="0.25">
      <c r="A938" s="47"/>
      <c r="B938" s="47"/>
      <c r="C938" s="47"/>
      <c r="D938" s="208"/>
      <c r="E938" s="220"/>
      <c r="F938" s="220"/>
      <c r="G938" s="220"/>
      <c r="H938" s="220"/>
      <c r="I938" s="220"/>
      <c r="J938" s="220"/>
      <c r="K938" s="220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  <c r="AA938" s="208"/>
      <c r="AB938" s="208"/>
      <c r="AC938" s="208"/>
      <c r="AD938" s="208"/>
      <c r="AE938" s="208"/>
      <c r="AF938" s="208"/>
      <c r="AG938" s="208"/>
      <c r="AH938" s="208"/>
      <c r="AI938" s="208"/>
      <c r="AJ938" s="208"/>
      <c r="AK938" s="208"/>
      <c r="AL938" s="208"/>
      <c r="AM938" s="208"/>
      <c r="AN938" s="208"/>
      <c r="AO938" s="208"/>
      <c r="AP938" s="208"/>
      <c r="AQ938" s="208"/>
      <c r="AR938" s="208"/>
      <c r="AS938" s="208"/>
      <c r="AT938" s="208"/>
      <c r="AU938" s="208"/>
      <c r="AV938" s="208"/>
      <c r="AW938" s="208"/>
    </row>
    <row r="939" spans="1:49" s="207" customFormat="1" x14ac:dyDescent="0.25">
      <c r="A939" s="47"/>
      <c r="B939" s="47"/>
      <c r="C939" s="47"/>
      <c r="D939" s="208"/>
      <c r="E939" s="220"/>
      <c r="F939" s="220"/>
      <c r="G939" s="220"/>
      <c r="H939" s="220"/>
      <c r="I939" s="220"/>
      <c r="J939" s="220"/>
      <c r="K939" s="220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  <c r="AA939" s="208"/>
      <c r="AB939" s="208"/>
      <c r="AC939" s="208"/>
      <c r="AD939" s="208"/>
      <c r="AE939" s="208"/>
      <c r="AF939" s="208"/>
      <c r="AG939" s="208"/>
      <c r="AH939" s="208"/>
      <c r="AI939" s="208"/>
      <c r="AJ939" s="208"/>
      <c r="AK939" s="208"/>
      <c r="AL939" s="208"/>
      <c r="AM939" s="208"/>
      <c r="AN939" s="208"/>
      <c r="AO939" s="208"/>
      <c r="AP939" s="208"/>
      <c r="AQ939" s="208"/>
      <c r="AR939" s="208"/>
      <c r="AS939" s="208"/>
      <c r="AT939" s="208"/>
      <c r="AU939" s="208"/>
      <c r="AV939" s="208"/>
      <c r="AW939" s="208"/>
    </row>
    <row r="940" spans="1:49" s="207" customFormat="1" x14ac:dyDescent="0.25">
      <c r="A940" s="47"/>
      <c r="B940" s="47"/>
      <c r="C940" s="47"/>
      <c r="D940" s="208"/>
      <c r="E940" s="220"/>
      <c r="F940" s="220"/>
      <c r="G940" s="220"/>
      <c r="H940" s="220"/>
      <c r="I940" s="220"/>
      <c r="J940" s="220"/>
      <c r="K940" s="220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  <c r="AA940" s="208"/>
      <c r="AB940" s="208"/>
      <c r="AC940" s="208"/>
      <c r="AD940" s="208"/>
      <c r="AE940" s="208"/>
      <c r="AF940" s="208"/>
      <c r="AG940" s="208"/>
      <c r="AH940" s="208"/>
      <c r="AI940" s="208"/>
      <c r="AJ940" s="208"/>
      <c r="AK940" s="208"/>
      <c r="AL940" s="208"/>
      <c r="AM940" s="208"/>
      <c r="AN940" s="208"/>
      <c r="AO940" s="208"/>
      <c r="AP940" s="208"/>
      <c r="AQ940" s="208"/>
      <c r="AR940" s="208"/>
      <c r="AS940" s="208"/>
      <c r="AT940" s="208"/>
      <c r="AU940" s="208"/>
      <c r="AV940" s="208"/>
      <c r="AW940" s="208"/>
    </row>
    <row r="941" spans="1:49" s="207" customFormat="1" x14ac:dyDescent="0.25">
      <c r="A941" s="47"/>
      <c r="B941" s="47"/>
      <c r="C941" s="47"/>
      <c r="D941" s="208"/>
      <c r="E941" s="220"/>
      <c r="F941" s="220"/>
      <c r="G941" s="220"/>
      <c r="H941" s="220"/>
      <c r="I941" s="220"/>
      <c r="J941" s="220"/>
      <c r="K941" s="220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  <c r="AA941" s="208"/>
      <c r="AB941" s="208"/>
      <c r="AC941" s="208"/>
      <c r="AD941" s="208"/>
      <c r="AE941" s="208"/>
      <c r="AF941" s="208"/>
      <c r="AG941" s="208"/>
      <c r="AH941" s="208"/>
      <c r="AI941" s="208"/>
      <c r="AJ941" s="208"/>
      <c r="AK941" s="208"/>
      <c r="AL941" s="208"/>
      <c r="AM941" s="208"/>
      <c r="AN941" s="208"/>
      <c r="AO941" s="208"/>
      <c r="AP941" s="208"/>
      <c r="AQ941" s="208"/>
      <c r="AR941" s="208"/>
      <c r="AS941" s="208"/>
      <c r="AT941" s="208"/>
      <c r="AU941" s="208"/>
      <c r="AV941" s="208"/>
      <c r="AW941" s="208"/>
    </row>
    <row r="942" spans="1:49" s="207" customFormat="1" x14ac:dyDescent="0.25">
      <c r="A942" s="47"/>
      <c r="B942" s="47"/>
      <c r="C942" s="47"/>
      <c r="D942" s="208"/>
      <c r="E942" s="220"/>
      <c r="F942" s="220"/>
      <c r="G942" s="220"/>
      <c r="H942" s="220"/>
      <c r="I942" s="220"/>
      <c r="J942" s="220"/>
      <c r="K942" s="220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  <c r="AA942" s="208"/>
      <c r="AB942" s="208"/>
      <c r="AC942" s="208"/>
      <c r="AD942" s="208"/>
      <c r="AE942" s="208"/>
      <c r="AF942" s="208"/>
      <c r="AG942" s="208"/>
      <c r="AH942" s="208"/>
      <c r="AI942" s="208"/>
      <c r="AJ942" s="208"/>
      <c r="AK942" s="208"/>
      <c r="AL942" s="208"/>
      <c r="AM942" s="208"/>
      <c r="AN942" s="208"/>
      <c r="AO942" s="208"/>
      <c r="AP942" s="208"/>
      <c r="AQ942" s="208"/>
      <c r="AR942" s="208"/>
      <c r="AS942" s="208"/>
      <c r="AT942" s="208"/>
      <c r="AU942" s="208"/>
      <c r="AV942" s="208"/>
      <c r="AW942" s="208"/>
    </row>
    <row r="943" spans="1:49" s="207" customFormat="1" x14ac:dyDescent="0.25">
      <c r="A943" s="47"/>
      <c r="B943" s="47"/>
      <c r="C943" s="47"/>
      <c r="D943" s="208"/>
      <c r="E943" s="220"/>
      <c r="F943" s="220"/>
      <c r="G943" s="220"/>
      <c r="H943" s="220"/>
      <c r="I943" s="220"/>
      <c r="J943" s="220"/>
      <c r="K943" s="220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  <c r="AA943" s="208"/>
      <c r="AB943" s="208"/>
      <c r="AC943" s="208"/>
      <c r="AD943" s="208"/>
      <c r="AE943" s="208"/>
      <c r="AF943" s="208"/>
      <c r="AG943" s="208"/>
      <c r="AH943" s="208"/>
      <c r="AI943" s="208"/>
      <c r="AJ943" s="208"/>
      <c r="AK943" s="208"/>
      <c r="AL943" s="208"/>
      <c r="AM943" s="208"/>
      <c r="AN943" s="208"/>
      <c r="AO943" s="208"/>
      <c r="AP943" s="208"/>
      <c r="AQ943" s="208"/>
      <c r="AR943" s="208"/>
      <c r="AS943" s="208"/>
      <c r="AT943" s="208"/>
      <c r="AU943" s="208"/>
      <c r="AV943" s="208"/>
      <c r="AW943" s="208"/>
    </row>
    <row r="944" spans="1:49" s="207" customFormat="1" x14ac:dyDescent="0.25">
      <c r="A944" s="47"/>
      <c r="B944" s="47"/>
      <c r="C944" s="47"/>
      <c r="D944" s="208"/>
      <c r="E944" s="220"/>
      <c r="F944" s="220"/>
      <c r="G944" s="220"/>
      <c r="H944" s="220"/>
      <c r="I944" s="220"/>
      <c r="J944" s="220"/>
      <c r="K944" s="220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  <c r="AA944" s="208"/>
      <c r="AB944" s="208"/>
      <c r="AC944" s="208"/>
      <c r="AD944" s="208"/>
      <c r="AE944" s="208"/>
      <c r="AF944" s="208"/>
      <c r="AG944" s="208"/>
      <c r="AH944" s="208"/>
      <c r="AI944" s="208"/>
      <c r="AJ944" s="208"/>
      <c r="AK944" s="208"/>
      <c r="AL944" s="208"/>
      <c r="AM944" s="208"/>
      <c r="AN944" s="208"/>
      <c r="AO944" s="208"/>
      <c r="AP944" s="208"/>
      <c r="AQ944" s="208"/>
      <c r="AR944" s="208"/>
      <c r="AS944" s="208"/>
      <c r="AT944" s="208"/>
      <c r="AU944" s="208"/>
      <c r="AV944" s="208"/>
      <c r="AW944" s="208"/>
    </row>
    <row r="945" spans="1:49" s="207" customFormat="1" x14ac:dyDescent="0.25">
      <c r="A945" s="47"/>
      <c r="B945" s="47"/>
      <c r="C945" s="47"/>
      <c r="D945" s="208"/>
      <c r="E945" s="220"/>
      <c r="F945" s="220"/>
      <c r="G945" s="220"/>
      <c r="H945" s="220"/>
      <c r="I945" s="220"/>
      <c r="J945" s="220"/>
      <c r="K945" s="220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  <c r="AA945" s="208"/>
      <c r="AB945" s="208"/>
      <c r="AC945" s="208"/>
      <c r="AD945" s="208"/>
      <c r="AE945" s="208"/>
      <c r="AF945" s="208"/>
      <c r="AG945" s="208"/>
      <c r="AH945" s="208"/>
      <c r="AI945" s="208"/>
      <c r="AJ945" s="208"/>
      <c r="AK945" s="208"/>
      <c r="AL945" s="208"/>
      <c r="AM945" s="208"/>
      <c r="AN945" s="208"/>
      <c r="AO945" s="208"/>
      <c r="AP945" s="208"/>
      <c r="AQ945" s="208"/>
      <c r="AR945" s="208"/>
      <c r="AS945" s="208"/>
      <c r="AT945" s="208"/>
      <c r="AU945" s="208"/>
      <c r="AV945" s="208"/>
      <c r="AW945" s="208"/>
    </row>
    <row r="946" spans="1:49" s="207" customFormat="1" x14ac:dyDescent="0.25">
      <c r="A946" s="47"/>
      <c r="B946" s="47"/>
      <c r="C946" s="47"/>
      <c r="D946" s="208"/>
      <c r="E946" s="220"/>
      <c r="F946" s="220"/>
      <c r="G946" s="220"/>
      <c r="H946" s="220"/>
      <c r="I946" s="220"/>
      <c r="J946" s="220"/>
      <c r="K946" s="220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  <c r="AA946" s="208"/>
      <c r="AB946" s="208"/>
      <c r="AC946" s="208"/>
      <c r="AD946" s="208"/>
      <c r="AE946" s="208"/>
      <c r="AF946" s="208"/>
      <c r="AG946" s="208"/>
      <c r="AH946" s="208"/>
      <c r="AI946" s="208"/>
      <c r="AJ946" s="208"/>
      <c r="AK946" s="208"/>
      <c r="AL946" s="208"/>
      <c r="AM946" s="208"/>
      <c r="AN946" s="208"/>
      <c r="AO946" s="208"/>
      <c r="AP946" s="208"/>
      <c r="AQ946" s="208"/>
      <c r="AR946" s="208"/>
      <c r="AS946" s="208"/>
      <c r="AT946" s="208"/>
      <c r="AU946" s="208"/>
      <c r="AV946" s="208"/>
      <c r="AW946" s="208"/>
    </row>
    <row r="947" spans="1:49" s="207" customFormat="1" x14ac:dyDescent="0.25">
      <c r="A947" s="47"/>
      <c r="B947" s="47"/>
      <c r="C947" s="47"/>
      <c r="D947" s="208"/>
      <c r="E947" s="220"/>
      <c r="F947" s="220"/>
      <c r="G947" s="220"/>
      <c r="H947" s="220"/>
      <c r="I947" s="220"/>
      <c r="J947" s="220"/>
      <c r="K947" s="220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  <c r="AA947" s="208"/>
      <c r="AB947" s="208"/>
      <c r="AC947" s="208"/>
      <c r="AD947" s="208"/>
      <c r="AE947" s="208"/>
      <c r="AF947" s="208"/>
      <c r="AG947" s="208"/>
      <c r="AH947" s="208"/>
      <c r="AI947" s="208"/>
      <c r="AJ947" s="208"/>
      <c r="AK947" s="208"/>
      <c r="AL947" s="208"/>
      <c r="AM947" s="208"/>
      <c r="AN947" s="208"/>
      <c r="AO947" s="208"/>
      <c r="AP947" s="208"/>
      <c r="AQ947" s="208"/>
      <c r="AR947" s="208"/>
      <c r="AS947" s="208"/>
      <c r="AT947" s="208"/>
      <c r="AU947" s="208"/>
      <c r="AV947" s="208"/>
      <c r="AW947" s="208"/>
    </row>
    <row r="948" spans="1:49" s="207" customFormat="1" x14ac:dyDescent="0.25">
      <c r="A948" s="47"/>
      <c r="B948" s="47"/>
      <c r="C948" s="47"/>
      <c r="D948" s="208"/>
      <c r="E948" s="220"/>
      <c r="F948" s="220"/>
      <c r="G948" s="220"/>
      <c r="H948" s="220"/>
      <c r="I948" s="220"/>
      <c r="J948" s="220"/>
      <c r="K948" s="220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  <c r="AA948" s="208"/>
      <c r="AB948" s="208"/>
      <c r="AC948" s="208"/>
      <c r="AD948" s="208"/>
      <c r="AE948" s="208"/>
      <c r="AF948" s="208"/>
      <c r="AG948" s="208"/>
      <c r="AH948" s="208"/>
      <c r="AI948" s="208"/>
      <c r="AJ948" s="208"/>
      <c r="AK948" s="208"/>
      <c r="AL948" s="208"/>
      <c r="AM948" s="208"/>
      <c r="AN948" s="208"/>
      <c r="AO948" s="208"/>
      <c r="AP948" s="208"/>
      <c r="AQ948" s="208"/>
      <c r="AR948" s="208"/>
      <c r="AS948" s="208"/>
      <c r="AT948" s="208"/>
      <c r="AU948" s="208"/>
      <c r="AV948" s="208"/>
      <c r="AW948" s="208"/>
    </row>
    <row r="949" spans="1:49" s="207" customFormat="1" x14ac:dyDescent="0.25">
      <c r="A949" s="47"/>
      <c r="B949" s="47"/>
      <c r="C949" s="47"/>
      <c r="D949" s="208"/>
      <c r="E949" s="220"/>
      <c r="F949" s="220"/>
      <c r="G949" s="220"/>
      <c r="H949" s="220"/>
      <c r="I949" s="220"/>
      <c r="J949" s="220"/>
      <c r="K949" s="220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  <c r="AA949" s="208"/>
      <c r="AB949" s="208"/>
      <c r="AC949" s="208"/>
      <c r="AD949" s="208"/>
      <c r="AE949" s="208"/>
      <c r="AF949" s="208"/>
      <c r="AG949" s="208"/>
      <c r="AH949" s="208"/>
      <c r="AI949" s="208"/>
      <c r="AJ949" s="208"/>
      <c r="AK949" s="208"/>
      <c r="AL949" s="208"/>
      <c r="AM949" s="208"/>
      <c r="AN949" s="208"/>
      <c r="AO949" s="208"/>
      <c r="AP949" s="208"/>
      <c r="AQ949" s="208"/>
      <c r="AR949" s="208"/>
      <c r="AS949" s="208"/>
      <c r="AT949" s="208"/>
      <c r="AU949" s="208"/>
      <c r="AV949" s="208"/>
      <c r="AW949" s="208"/>
    </row>
    <row r="950" spans="1:49" s="207" customFormat="1" x14ac:dyDescent="0.25">
      <c r="A950" s="47"/>
      <c r="B950" s="47"/>
      <c r="C950" s="47"/>
      <c r="D950" s="208"/>
      <c r="E950" s="220"/>
      <c r="F950" s="220"/>
      <c r="G950" s="220"/>
      <c r="H950" s="220"/>
      <c r="I950" s="220"/>
      <c r="J950" s="220"/>
      <c r="K950" s="220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  <c r="AA950" s="208"/>
      <c r="AB950" s="208"/>
      <c r="AC950" s="208"/>
      <c r="AD950" s="208"/>
      <c r="AE950" s="208"/>
      <c r="AF950" s="208"/>
      <c r="AG950" s="208"/>
      <c r="AH950" s="208"/>
      <c r="AI950" s="208"/>
      <c r="AJ950" s="208"/>
      <c r="AK950" s="208"/>
      <c r="AL950" s="208"/>
      <c r="AM950" s="208"/>
      <c r="AN950" s="208"/>
      <c r="AO950" s="208"/>
      <c r="AP950" s="208"/>
      <c r="AQ950" s="208"/>
      <c r="AR950" s="208"/>
      <c r="AS950" s="208"/>
      <c r="AT950" s="208"/>
      <c r="AU950" s="208"/>
      <c r="AV950" s="208"/>
      <c r="AW950" s="208"/>
    </row>
    <row r="951" spans="1:49" s="207" customFormat="1" x14ac:dyDescent="0.25">
      <c r="A951" s="47"/>
      <c r="B951" s="47"/>
      <c r="C951" s="47"/>
      <c r="D951" s="208"/>
      <c r="E951" s="220"/>
      <c r="F951" s="220"/>
      <c r="G951" s="220"/>
      <c r="H951" s="220"/>
      <c r="I951" s="220"/>
      <c r="J951" s="220"/>
      <c r="K951" s="220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  <c r="AA951" s="208"/>
      <c r="AB951" s="208"/>
      <c r="AC951" s="208"/>
      <c r="AD951" s="208"/>
      <c r="AE951" s="208"/>
      <c r="AF951" s="208"/>
      <c r="AG951" s="208"/>
      <c r="AH951" s="208"/>
      <c r="AI951" s="208"/>
      <c r="AJ951" s="208"/>
      <c r="AK951" s="208"/>
      <c r="AL951" s="208"/>
      <c r="AM951" s="208"/>
      <c r="AN951" s="208"/>
      <c r="AO951" s="208"/>
      <c r="AP951" s="208"/>
      <c r="AQ951" s="208"/>
      <c r="AR951" s="208"/>
      <c r="AS951" s="208"/>
      <c r="AT951" s="208"/>
      <c r="AU951" s="208"/>
      <c r="AV951" s="208"/>
      <c r="AW951" s="208"/>
    </row>
    <row r="952" spans="1:49" s="207" customFormat="1" x14ac:dyDescent="0.25">
      <c r="A952" s="47"/>
      <c r="B952" s="47"/>
      <c r="C952" s="47"/>
      <c r="D952" s="208"/>
      <c r="E952" s="220"/>
      <c r="F952" s="220"/>
      <c r="G952" s="220"/>
      <c r="H952" s="220"/>
      <c r="I952" s="220"/>
      <c r="J952" s="220"/>
      <c r="K952" s="220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  <c r="AA952" s="208"/>
      <c r="AB952" s="208"/>
      <c r="AC952" s="208"/>
      <c r="AD952" s="208"/>
      <c r="AE952" s="208"/>
      <c r="AF952" s="208"/>
      <c r="AG952" s="208"/>
      <c r="AH952" s="208"/>
      <c r="AI952" s="208"/>
      <c r="AJ952" s="208"/>
      <c r="AK952" s="208"/>
      <c r="AL952" s="208"/>
      <c r="AM952" s="208"/>
      <c r="AN952" s="208"/>
      <c r="AO952" s="208"/>
      <c r="AP952" s="208"/>
      <c r="AQ952" s="208"/>
      <c r="AR952" s="208"/>
      <c r="AS952" s="208"/>
      <c r="AT952" s="208"/>
      <c r="AU952" s="208"/>
      <c r="AV952" s="208"/>
      <c r="AW952" s="208"/>
    </row>
    <row r="953" spans="1:49" s="207" customFormat="1" x14ac:dyDescent="0.25">
      <c r="A953" s="47"/>
      <c r="B953" s="47"/>
      <c r="C953" s="47"/>
      <c r="D953" s="208"/>
      <c r="E953" s="220"/>
      <c r="F953" s="220"/>
      <c r="G953" s="220"/>
      <c r="H953" s="220"/>
      <c r="I953" s="220"/>
      <c r="J953" s="220"/>
      <c r="K953" s="220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  <c r="AA953" s="208"/>
      <c r="AB953" s="208"/>
      <c r="AC953" s="208"/>
      <c r="AD953" s="208"/>
      <c r="AE953" s="208"/>
      <c r="AF953" s="208"/>
      <c r="AG953" s="208"/>
      <c r="AH953" s="208"/>
      <c r="AI953" s="208"/>
      <c r="AJ953" s="208"/>
      <c r="AK953" s="208"/>
      <c r="AL953" s="208"/>
      <c r="AM953" s="208"/>
      <c r="AN953" s="208"/>
      <c r="AO953" s="208"/>
      <c r="AP953" s="208"/>
      <c r="AQ953" s="208"/>
      <c r="AR953" s="208"/>
      <c r="AS953" s="208"/>
      <c r="AT953" s="208"/>
      <c r="AU953" s="208"/>
      <c r="AV953" s="208"/>
      <c r="AW953" s="208"/>
    </row>
    <row r="954" spans="1:49" s="207" customFormat="1" x14ac:dyDescent="0.25">
      <c r="A954" s="47"/>
      <c r="B954" s="47"/>
      <c r="C954" s="47"/>
      <c r="D954" s="208"/>
      <c r="E954" s="220"/>
      <c r="F954" s="220"/>
      <c r="G954" s="220"/>
      <c r="H954" s="220"/>
      <c r="I954" s="220"/>
      <c r="J954" s="220"/>
      <c r="K954" s="220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  <c r="AA954" s="208"/>
      <c r="AB954" s="208"/>
      <c r="AC954" s="208"/>
      <c r="AD954" s="208"/>
      <c r="AE954" s="208"/>
      <c r="AF954" s="208"/>
      <c r="AG954" s="208"/>
      <c r="AH954" s="208"/>
      <c r="AI954" s="208"/>
      <c r="AJ954" s="208"/>
      <c r="AK954" s="208"/>
      <c r="AL954" s="208"/>
      <c r="AM954" s="208"/>
      <c r="AN954" s="208"/>
      <c r="AO954" s="208"/>
      <c r="AP954" s="208"/>
      <c r="AQ954" s="208"/>
      <c r="AR954" s="208"/>
      <c r="AS954" s="208"/>
      <c r="AT954" s="208"/>
      <c r="AU954" s="208"/>
      <c r="AV954" s="208"/>
      <c r="AW954" s="208"/>
    </row>
    <row r="955" spans="1:49" s="207" customFormat="1" x14ac:dyDescent="0.25">
      <c r="A955" s="47"/>
      <c r="B955" s="47"/>
      <c r="C955" s="47"/>
      <c r="D955" s="208"/>
      <c r="E955" s="220"/>
      <c r="F955" s="220"/>
      <c r="G955" s="220"/>
      <c r="H955" s="220"/>
      <c r="I955" s="220"/>
      <c r="J955" s="220"/>
      <c r="K955" s="220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  <c r="AA955" s="208"/>
      <c r="AB955" s="208"/>
      <c r="AC955" s="208"/>
      <c r="AD955" s="208"/>
      <c r="AE955" s="208"/>
      <c r="AF955" s="208"/>
      <c r="AG955" s="208"/>
      <c r="AH955" s="208"/>
      <c r="AI955" s="208"/>
      <c r="AJ955" s="208"/>
      <c r="AK955" s="208"/>
      <c r="AL955" s="208"/>
      <c r="AM955" s="208"/>
      <c r="AN955" s="208"/>
      <c r="AO955" s="208"/>
      <c r="AP955" s="208"/>
      <c r="AQ955" s="208"/>
      <c r="AR955" s="208"/>
      <c r="AS955" s="208"/>
      <c r="AT955" s="208"/>
      <c r="AU955" s="208"/>
      <c r="AV955" s="208"/>
      <c r="AW955" s="208"/>
    </row>
    <row r="956" spans="1:49" s="207" customFormat="1" x14ac:dyDescent="0.25">
      <c r="A956" s="47"/>
      <c r="B956" s="47"/>
      <c r="C956" s="47"/>
      <c r="D956" s="208"/>
      <c r="E956" s="220"/>
      <c r="F956" s="220"/>
      <c r="G956" s="220"/>
      <c r="H956" s="220"/>
      <c r="I956" s="220"/>
      <c r="J956" s="220"/>
      <c r="K956" s="220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  <c r="AA956" s="208"/>
      <c r="AB956" s="208"/>
      <c r="AC956" s="208"/>
      <c r="AD956" s="208"/>
      <c r="AE956" s="208"/>
      <c r="AF956" s="208"/>
      <c r="AG956" s="208"/>
      <c r="AH956" s="208"/>
      <c r="AI956" s="208"/>
      <c r="AJ956" s="208"/>
      <c r="AK956" s="208"/>
      <c r="AL956" s="208"/>
      <c r="AM956" s="208"/>
      <c r="AN956" s="208"/>
      <c r="AO956" s="208"/>
      <c r="AP956" s="208"/>
      <c r="AQ956" s="208"/>
      <c r="AR956" s="208"/>
      <c r="AS956" s="208"/>
      <c r="AT956" s="208"/>
      <c r="AU956" s="208"/>
      <c r="AV956" s="208"/>
      <c r="AW956" s="208"/>
    </row>
    <row r="957" spans="1:49" s="207" customFormat="1" x14ac:dyDescent="0.25">
      <c r="A957" s="47"/>
      <c r="B957" s="47"/>
      <c r="C957" s="47"/>
      <c r="D957" s="208"/>
      <c r="E957" s="220"/>
      <c r="F957" s="220"/>
      <c r="G957" s="220"/>
      <c r="H957" s="220"/>
      <c r="I957" s="220"/>
      <c r="J957" s="220"/>
      <c r="K957" s="220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  <c r="AA957" s="208"/>
      <c r="AB957" s="208"/>
      <c r="AC957" s="208"/>
      <c r="AD957" s="208"/>
      <c r="AE957" s="208"/>
      <c r="AF957" s="208"/>
      <c r="AG957" s="208"/>
      <c r="AH957" s="208"/>
      <c r="AI957" s="208"/>
      <c r="AJ957" s="208"/>
      <c r="AK957" s="208"/>
      <c r="AL957" s="208"/>
      <c r="AM957" s="208"/>
      <c r="AN957" s="208"/>
      <c r="AO957" s="208"/>
      <c r="AP957" s="208"/>
      <c r="AQ957" s="208"/>
      <c r="AR957" s="208"/>
      <c r="AS957" s="208"/>
      <c r="AT957" s="208"/>
      <c r="AU957" s="208"/>
      <c r="AV957" s="208"/>
      <c r="AW957" s="208"/>
    </row>
    <row r="958" spans="1:49" s="207" customFormat="1" x14ac:dyDescent="0.25">
      <c r="A958" s="47"/>
      <c r="B958" s="47"/>
      <c r="C958" s="47"/>
      <c r="D958" s="208"/>
      <c r="E958" s="220"/>
      <c r="F958" s="220"/>
      <c r="G958" s="220"/>
      <c r="H958" s="220"/>
      <c r="I958" s="220"/>
      <c r="J958" s="220"/>
      <c r="K958" s="220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  <c r="AA958" s="208"/>
      <c r="AB958" s="208"/>
      <c r="AC958" s="208"/>
      <c r="AD958" s="208"/>
      <c r="AE958" s="208"/>
      <c r="AF958" s="208"/>
      <c r="AG958" s="208"/>
      <c r="AH958" s="208"/>
      <c r="AI958" s="208"/>
      <c r="AJ958" s="208"/>
      <c r="AK958" s="208"/>
      <c r="AL958" s="208"/>
      <c r="AM958" s="208"/>
      <c r="AN958" s="208"/>
      <c r="AO958" s="208"/>
      <c r="AP958" s="208"/>
      <c r="AQ958" s="208"/>
      <c r="AR958" s="208"/>
      <c r="AS958" s="208"/>
      <c r="AT958" s="208"/>
      <c r="AU958" s="208"/>
      <c r="AV958" s="208"/>
      <c r="AW958" s="208"/>
    </row>
    <row r="959" spans="1:49" s="207" customFormat="1" x14ac:dyDescent="0.25">
      <c r="A959" s="47"/>
      <c r="B959" s="47"/>
      <c r="C959" s="47"/>
      <c r="D959" s="208"/>
      <c r="E959" s="220"/>
      <c r="F959" s="220"/>
      <c r="G959" s="220"/>
      <c r="H959" s="220"/>
      <c r="I959" s="220"/>
      <c r="J959" s="220"/>
      <c r="K959" s="220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  <c r="AA959" s="208"/>
      <c r="AB959" s="208"/>
      <c r="AC959" s="208"/>
      <c r="AD959" s="208"/>
      <c r="AE959" s="208"/>
      <c r="AF959" s="208"/>
      <c r="AG959" s="208"/>
      <c r="AH959" s="208"/>
      <c r="AI959" s="208"/>
      <c r="AJ959" s="208"/>
      <c r="AK959" s="208"/>
      <c r="AL959" s="208"/>
      <c r="AM959" s="208"/>
      <c r="AN959" s="208"/>
      <c r="AO959" s="208"/>
      <c r="AP959" s="208"/>
      <c r="AQ959" s="208"/>
      <c r="AR959" s="208"/>
      <c r="AS959" s="208"/>
      <c r="AT959" s="208"/>
      <c r="AU959" s="208"/>
      <c r="AV959" s="208"/>
      <c r="AW959" s="208"/>
    </row>
    <row r="960" spans="1:49" s="207" customFormat="1" x14ac:dyDescent="0.25">
      <c r="A960" s="47"/>
      <c r="B960" s="47"/>
      <c r="C960" s="47"/>
      <c r="D960" s="208"/>
      <c r="E960" s="220"/>
      <c r="F960" s="220"/>
      <c r="G960" s="220"/>
      <c r="H960" s="220"/>
      <c r="I960" s="220"/>
      <c r="J960" s="220"/>
      <c r="K960" s="220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  <c r="AA960" s="208"/>
      <c r="AB960" s="208"/>
      <c r="AC960" s="208"/>
      <c r="AD960" s="208"/>
      <c r="AE960" s="208"/>
      <c r="AF960" s="208"/>
      <c r="AG960" s="208"/>
      <c r="AH960" s="208"/>
      <c r="AI960" s="208"/>
      <c r="AJ960" s="208"/>
      <c r="AK960" s="208"/>
      <c r="AL960" s="208"/>
      <c r="AM960" s="208"/>
      <c r="AN960" s="208"/>
      <c r="AO960" s="208"/>
      <c r="AP960" s="208"/>
      <c r="AQ960" s="208"/>
      <c r="AR960" s="208"/>
      <c r="AS960" s="208"/>
      <c r="AT960" s="208"/>
      <c r="AU960" s="208"/>
      <c r="AV960" s="208"/>
      <c r="AW960" s="208"/>
    </row>
    <row r="961" spans="1:49" s="207" customFormat="1" x14ac:dyDescent="0.25">
      <c r="A961" s="47"/>
      <c r="B961" s="47"/>
      <c r="C961" s="47"/>
      <c r="D961" s="208"/>
      <c r="E961" s="220"/>
      <c r="F961" s="220"/>
      <c r="G961" s="220"/>
      <c r="H961" s="220"/>
      <c r="I961" s="220"/>
      <c r="J961" s="220"/>
      <c r="K961" s="220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  <c r="AA961" s="208"/>
      <c r="AB961" s="208"/>
      <c r="AC961" s="208"/>
      <c r="AD961" s="208"/>
      <c r="AE961" s="208"/>
      <c r="AF961" s="208"/>
      <c r="AG961" s="208"/>
      <c r="AH961" s="208"/>
      <c r="AI961" s="208"/>
      <c r="AJ961" s="208"/>
      <c r="AK961" s="208"/>
      <c r="AL961" s="208"/>
      <c r="AM961" s="208"/>
      <c r="AN961" s="208"/>
      <c r="AO961" s="208"/>
      <c r="AP961" s="208"/>
      <c r="AQ961" s="208"/>
      <c r="AR961" s="208"/>
      <c r="AS961" s="208"/>
      <c r="AT961" s="208"/>
      <c r="AU961" s="208"/>
      <c r="AV961" s="208"/>
      <c r="AW961" s="208"/>
    </row>
    <row r="962" spans="1:49" s="207" customFormat="1" x14ac:dyDescent="0.25">
      <c r="A962" s="47"/>
      <c r="B962" s="47"/>
      <c r="C962" s="47"/>
      <c r="D962" s="208"/>
      <c r="E962" s="220"/>
      <c r="F962" s="220"/>
      <c r="G962" s="220"/>
      <c r="H962" s="220"/>
      <c r="I962" s="220"/>
      <c r="J962" s="220"/>
      <c r="K962" s="220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  <c r="AA962" s="208"/>
      <c r="AB962" s="208"/>
      <c r="AC962" s="208"/>
      <c r="AD962" s="208"/>
      <c r="AE962" s="208"/>
      <c r="AF962" s="208"/>
      <c r="AG962" s="208"/>
      <c r="AH962" s="208"/>
      <c r="AI962" s="208"/>
      <c r="AJ962" s="208"/>
      <c r="AK962" s="208"/>
      <c r="AL962" s="208"/>
      <c r="AM962" s="208"/>
      <c r="AN962" s="208"/>
      <c r="AO962" s="208"/>
      <c r="AP962" s="208"/>
      <c r="AQ962" s="208"/>
      <c r="AR962" s="208"/>
      <c r="AS962" s="208"/>
      <c r="AT962" s="208"/>
      <c r="AU962" s="208"/>
      <c r="AV962" s="208"/>
      <c r="AW962" s="208"/>
    </row>
    <row r="963" spans="1:49" s="207" customFormat="1" x14ac:dyDescent="0.25">
      <c r="A963" s="47"/>
      <c r="B963" s="47"/>
      <c r="C963" s="47"/>
      <c r="D963" s="208"/>
      <c r="E963" s="220"/>
      <c r="F963" s="220"/>
      <c r="G963" s="220"/>
      <c r="H963" s="220"/>
      <c r="I963" s="220"/>
      <c r="J963" s="220"/>
      <c r="K963" s="220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  <c r="AA963" s="208"/>
      <c r="AB963" s="208"/>
      <c r="AC963" s="208"/>
      <c r="AD963" s="208"/>
      <c r="AE963" s="208"/>
      <c r="AF963" s="208"/>
      <c r="AG963" s="208"/>
      <c r="AH963" s="208"/>
      <c r="AI963" s="208"/>
      <c r="AJ963" s="208"/>
      <c r="AK963" s="208"/>
      <c r="AL963" s="208"/>
      <c r="AM963" s="208"/>
      <c r="AN963" s="208"/>
      <c r="AO963" s="208"/>
      <c r="AP963" s="208"/>
      <c r="AQ963" s="208"/>
      <c r="AR963" s="208"/>
      <c r="AS963" s="208"/>
      <c r="AT963" s="208"/>
      <c r="AU963" s="208"/>
      <c r="AV963" s="208"/>
      <c r="AW963" s="208"/>
    </row>
    <row r="964" spans="1:49" s="207" customFormat="1" x14ac:dyDescent="0.25">
      <c r="A964" s="47"/>
      <c r="B964" s="47"/>
      <c r="C964" s="47"/>
      <c r="D964" s="208"/>
      <c r="E964" s="220"/>
      <c r="F964" s="220"/>
      <c r="G964" s="220"/>
      <c r="H964" s="220"/>
      <c r="I964" s="220"/>
      <c r="J964" s="220"/>
      <c r="K964" s="220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  <c r="AA964" s="208"/>
      <c r="AB964" s="208"/>
      <c r="AC964" s="208"/>
      <c r="AD964" s="208"/>
      <c r="AE964" s="208"/>
      <c r="AF964" s="208"/>
      <c r="AG964" s="208"/>
      <c r="AH964" s="208"/>
      <c r="AI964" s="208"/>
      <c r="AJ964" s="208"/>
      <c r="AK964" s="208"/>
      <c r="AL964" s="208"/>
      <c r="AM964" s="208"/>
      <c r="AN964" s="208"/>
      <c r="AO964" s="208"/>
      <c r="AP964" s="208"/>
      <c r="AQ964" s="208"/>
      <c r="AR964" s="208"/>
      <c r="AS964" s="208"/>
      <c r="AT964" s="208"/>
      <c r="AU964" s="208"/>
      <c r="AV964" s="208"/>
      <c r="AW964" s="208"/>
    </row>
    <row r="965" spans="1:49" s="207" customFormat="1" x14ac:dyDescent="0.25">
      <c r="A965" s="47"/>
      <c r="B965" s="47"/>
      <c r="C965" s="47"/>
      <c r="D965" s="208"/>
      <c r="E965" s="220"/>
      <c r="F965" s="220"/>
      <c r="G965" s="220"/>
      <c r="H965" s="220"/>
      <c r="I965" s="220"/>
      <c r="J965" s="220"/>
      <c r="K965" s="220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  <c r="AA965" s="208"/>
      <c r="AB965" s="208"/>
      <c r="AC965" s="208"/>
      <c r="AD965" s="208"/>
      <c r="AE965" s="208"/>
      <c r="AF965" s="208"/>
      <c r="AG965" s="208"/>
      <c r="AH965" s="208"/>
      <c r="AI965" s="208"/>
      <c r="AJ965" s="208"/>
      <c r="AK965" s="208"/>
      <c r="AL965" s="208"/>
      <c r="AM965" s="208"/>
      <c r="AN965" s="208"/>
      <c r="AO965" s="208"/>
      <c r="AP965" s="208"/>
      <c r="AQ965" s="208"/>
      <c r="AR965" s="208"/>
      <c r="AS965" s="208"/>
      <c r="AT965" s="208"/>
      <c r="AU965" s="208"/>
      <c r="AV965" s="208"/>
      <c r="AW965" s="208"/>
    </row>
    <row r="966" spans="1:49" s="207" customFormat="1" x14ac:dyDescent="0.25">
      <c r="A966" s="47"/>
      <c r="B966" s="47"/>
      <c r="C966" s="47"/>
      <c r="D966" s="208"/>
      <c r="E966" s="220"/>
      <c r="F966" s="220"/>
      <c r="G966" s="220"/>
      <c r="H966" s="220"/>
      <c r="I966" s="220"/>
      <c r="J966" s="220"/>
      <c r="K966" s="220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  <c r="AA966" s="208"/>
      <c r="AB966" s="208"/>
      <c r="AC966" s="208"/>
      <c r="AD966" s="208"/>
      <c r="AE966" s="208"/>
      <c r="AF966" s="208"/>
      <c r="AG966" s="208"/>
      <c r="AH966" s="208"/>
      <c r="AI966" s="208"/>
      <c r="AJ966" s="208"/>
      <c r="AK966" s="208"/>
      <c r="AL966" s="208"/>
      <c r="AM966" s="208"/>
      <c r="AN966" s="208"/>
      <c r="AO966" s="208"/>
      <c r="AP966" s="208"/>
      <c r="AQ966" s="208"/>
      <c r="AR966" s="208"/>
      <c r="AS966" s="208"/>
      <c r="AT966" s="208"/>
      <c r="AU966" s="208"/>
      <c r="AV966" s="208"/>
      <c r="AW966" s="208"/>
    </row>
    <row r="967" spans="1:49" s="207" customFormat="1" x14ac:dyDescent="0.25">
      <c r="A967" s="47"/>
      <c r="B967" s="47"/>
      <c r="C967" s="47"/>
      <c r="D967" s="208"/>
      <c r="E967" s="220"/>
      <c r="F967" s="220"/>
      <c r="G967" s="220"/>
      <c r="H967" s="220"/>
      <c r="I967" s="220"/>
      <c r="J967" s="220"/>
      <c r="K967" s="220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  <c r="AA967" s="208"/>
      <c r="AB967" s="208"/>
      <c r="AC967" s="208"/>
      <c r="AD967" s="208"/>
      <c r="AE967" s="208"/>
      <c r="AF967" s="208"/>
      <c r="AG967" s="208"/>
      <c r="AH967" s="208"/>
      <c r="AI967" s="208"/>
      <c r="AJ967" s="208"/>
      <c r="AK967" s="208"/>
      <c r="AL967" s="208"/>
      <c r="AM967" s="208"/>
      <c r="AN967" s="208"/>
      <c r="AO967" s="208"/>
      <c r="AP967" s="208"/>
      <c r="AQ967" s="208"/>
      <c r="AR967" s="208"/>
      <c r="AS967" s="208"/>
      <c r="AT967" s="208"/>
      <c r="AU967" s="208"/>
      <c r="AV967" s="208"/>
      <c r="AW967" s="208"/>
    </row>
    <row r="968" spans="1:49" s="207" customFormat="1" x14ac:dyDescent="0.25">
      <c r="A968" s="47"/>
      <c r="B968" s="47"/>
      <c r="C968" s="47"/>
      <c r="D968" s="208"/>
      <c r="E968" s="220"/>
      <c r="F968" s="220"/>
      <c r="G968" s="220"/>
      <c r="H968" s="220"/>
      <c r="I968" s="220"/>
      <c r="J968" s="220"/>
      <c r="K968" s="220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  <c r="AA968" s="208"/>
      <c r="AB968" s="208"/>
      <c r="AC968" s="208"/>
      <c r="AD968" s="208"/>
      <c r="AE968" s="208"/>
      <c r="AF968" s="208"/>
      <c r="AG968" s="208"/>
      <c r="AH968" s="208"/>
      <c r="AI968" s="208"/>
      <c r="AJ968" s="208"/>
      <c r="AK968" s="208"/>
      <c r="AL968" s="208"/>
      <c r="AM968" s="208"/>
      <c r="AN968" s="208"/>
      <c r="AO968" s="208"/>
      <c r="AP968" s="208"/>
      <c r="AQ968" s="208"/>
      <c r="AR968" s="208"/>
      <c r="AS968" s="208"/>
      <c r="AT968" s="208"/>
      <c r="AU968" s="208"/>
      <c r="AV968" s="208"/>
      <c r="AW968" s="208"/>
    </row>
    <row r="969" spans="1:49" s="207" customFormat="1" x14ac:dyDescent="0.25">
      <c r="A969" s="47"/>
      <c r="B969" s="47"/>
      <c r="C969" s="47"/>
      <c r="D969" s="208"/>
      <c r="E969" s="220"/>
      <c r="F969" s="220"/>
      <c r="G969" s="220"/>
      <c r="H969" s="220"/>
      <c r="I969" s="220"/>
      <c r="J969" s="220"/>
      <c r="K969" s="220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  <c r="AA969" s="208"/>
      <c r="AB969" s="208"/>
      <c r="AC969" s="208"/>
      <c r="AD969" s="208"/>
      <c r="AE969" s="208"/>
      <c r="AF969" s="208"/>
      <c r="AG969" s="208"/>
      <c r="AH969" s="208"/>
      <c r="AI969" s="208"/>
      <c r="AJ969" s="208"/>
      <c r="AK969" s="208"/>
      <c r="AL969" s="208"/>
      <c r="AM969" s="208"/>
      <c r="AN969" s="208"/>
      <c r="AO969" s="208"/>
      <c r="AP969" s="208"/>
      <c r="AQ969" s="208"/>
      <c r="AR969" s="208"/>
      <c r="AS969" s="208"/>
      <c r="AT969" s="208"/>
      <c r="AU969" s="208"/>
      <c r="AV969" s="208"/>
      <c r="AW969" s="208"/>
    </row>
    <row r="970" spans="1:49" s="207" customFormat="1" x14ac:dyDescent="0.25">
      <c r="A970" s="47"/>
      <c r="B970" s="47"/>
      <c r="C970" s="47"/>
      <c r="D970" s="208"/>
      <c r="E970" s="220"/>
      <c r="F970" s="220"/>
      <c r="G970" s="220"/>
      <c r="H970" s="220"/>
      <c r="I970" s="220"/>
      <c r="J970" s="220"/>
      <c r="K970" s="220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  <c r="AA970" s="208"/>
      <c r="AB970" s="208"/>
      <c r="AC970" s="208"/>
      <c r="AD970" s="208"/>
      <c r="AE970" s="208"/>
      <c r="AF970" s="208"/>
      <c r="AG970" s="208"/>
      <c r="AH970" s="208"/>
      <c r="AI970" s="208"/>
      <c r="AJ970" s="208"/>
      <c r="AK970" s="208"/>
      <c r="AL970" s="208"/>
      <c r="AM970" s="208"/>
      <c r="AN970" s="208"/>
      <c r="AO970" s="208"/>
      <c r="AP970" s="208"/>
      <c r="AQ970" s="208"/>
      <c r="AR970" s="208"/>
      <c r="AS970" s="208"/>
      <c r="AT970" s="208"/>
      <c r="AU970" s="208"/>
      <c r="AV970" s="208"/>
      <c r="AW970" s="208"/>
    </row>
    <row r="971" spans="1:49" s="207" customFormat="1" x14ac:dyDescent="0.25">
      <c r="A971" s="47"/>
      <c r="B971" s="47"/>
      <c r="C971" s="47"/>
      <c r="D971" s="208"/>
      <c r="E971" s="220"/>
      <c r="F971" s="220"/>
      <c r="G971" s="220"/>
      <c r="H971" s="220"/>
      <c r="I971" s="220"/>
      <c r="J971" s="220"/>
      <c r="K971" s="220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  <c r="AA971" s="208"/>
      <c r="AB971" s="208"/>
      <c r="AC971" s="208"/>
      <c r="AD971" s="208"/>
      <c r="AE971" s="208"/>
      <c r="AF971" s="208"/>
      <c r="AG971" s="208"/>
      <c r="AH971" s="208"/>
      <c r="AI971" s="208"/>
      <c r="AJ971" s="208"/>
      <c r="AK971" s="208"/>
      <c r="AL971" s="208"/>
      <c r="AM971" s="208"/>
      <c r="AN971" s="208"/>
      <c r="AO971" s="208"/>
      <c r="AP971" s="208"/>
      <c r="AQ971" s="208"/>
      <c r="AR971" s="208"/>
      <c r="AS971" s="208"/>
      <c r="AT971" s="208"/>
      <c r="AU971" s="208"/>
      <c r="AV971" s="208"/>
      <c r="AW971" s="208"/>
    </row>
    <row r="972" spans="1:49" s="207" customFormat="1" x14ac:dyDescent="0.25">
      <c r="A972" s="47"/>
      <c r="B972" s="47"/>
      <c r="C972" s="47"/>
      <c r="D972" s="208"/>
      <c r="E972" s="220"/>
      <c r="F972" s="220"/>
      <c r="G972" s="220"/>
      <c r="H972" s="220"/>
      <c r="I972" s="220"/>
      <c r="J972" s="220"/>
      <c r="K972" s="220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  <c r="AA972" s="208"/>
      <c r="AB972" s="208"/>
      <c r="AC972" s="208"/>
      <c r="AD972" s="208"/>
      <c r="AE972" s="208"/>
      <c r="AF972" s="208"/>
      <c r="AG972" s="208"/>
      <c r="AH972" s="208"/>
      <c r="AI972" s="208"/>
      <c r="AJ972" s="208"/>
      <c r="AK972" s="208"/>
      <c r="AL972" s="208"/>
      <c r="AM972" s="208"/>
      <c r="AN972" s="208"/>
      <c r="AO972" s="208"/>
      <c r="AP972" s="208"/>
      <c r="AQ972" s="208"/>
      <c r="AR972" s="208"/>
      <c r="AS972" s="208"/>
      <c r="AT972" s="208"/>
      <c r="AU972" s="208"/>
      <c r="AV972" s="208"/>
      <c r="AW972" s="208"/>
    </row>
    <row r="973" spans="1:49" s="207" customFormat="1" x14ac:dyDescent="0.25">
      <c r="A973" s="47"/>
      <c r="B973" s="47"/>
      <c r="C973" s="47"/>
      <c r="D973" s="208"/>
      <c r="E973" s="220"/>
      <c r="F973" s="220"/>
      <c r="G973" s="220"/>
      <c r="H973" s="220"/>
      <c r="I973" s="220"/>
      <c r="J973" s="220"/>
      <c r="K973" s="220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  <c r="AA973" s="208"/>
      <c r="AB973" s="208"/>
      <c r="AC973" s="208"/>
      <c r="AD973" s="208"/>
      <c r="AE973" s="208"/>
      <c r="AF973" s="208"/>
      <c r="AG973" s="208"/>
      <c r="AH973" s="208"/>
      <c r="AI973" s="208"/>
      <c r="AJ973" s="208"/>
      <c r="AK973" s="208"/>
      <c r="AL973" s="208"/>
      <c r="AM973" s="208"/>
      <c r="AN973" s="208"/>
      <c r="AO973" s="208"/>
      <c r="AP973" s="208"/>
      <c r="AQ973" s="208"/>
      <c r="AR973" s="208"/>
      <c r="AS973" s="208"/>
      <c r="AT973" s="208"/>
      <c r="AU973" s="208"/>
      <c r="AV973" s="208"/>
      <c r="AW973" s="208"/>
    </row>
    <row r="974" spans="1:49" s="207" customFormat="1" x14ac:dyDescent="0.25">
      <c r="A974" s="47"/>
      <c r="B974" s="47"/>
      <c r="C974" s="47"/>
      <c r="D974" s="208"/>
      <c r="E974" s="220"/>
      <c r="F974" s="220"/>
      <c r="G974" s="220"/>
      <c r="H974" s="220"/>
      <c r="I974" s="220"/>
      <c r="J974" s="220"/>
      <c r="K974" s="220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  <c r="AA974" s="208"/>
      <c r="AB974" s="208"/>
      <c r="AC974" s="208"/>
      <c r="AD974" s="208"/>
      <c r="AE974" s="208"/>
      <c r="AF974" s="208"/>
      <c r="AG974" s="208"/>
      <c r="AH974" s="208"/>
      <c r="AI974" s="208"/>
      <c r="AJ974" s="208"/>
      <c r="AK974" s="208"/>
      <c r="AL974" s="208"/>
      <c r="AM974" s="208"/>
      <c r="AN974" s="208"/>
      <c r="AO974" s="208"/>
      <c r="AP974" s="208"/>
      <c r="AQ974" s="208"/>
      <c r="AR974" s="208"/>
      <c r="AS974" s="208"/>
      <c r="AT974" s="208"/>
      <c r="AU974" s="208"/>
      <c r="AV974" s="208"/>
      <c r="AW974" s="208"/>
    </row>
    <row r="975" spans="1:49" s="207" customFormat="1" x14ac:dyDescent="0.25">
      <c r="A975" s="47"/>
      <c r="B975" s="47"/>
      <c r="C975" s="47"/>
      <c r="D975" s="208"/>
      <c r="E975" s="220"/>
      <c r="F975" s="220"/>
      <c r="G975" s="220"/>
      <c r="H975" s="220"/>
      <c r="I975" s="220"/>
      <c r="J975" s="220"/>
      <c r="K975" s="220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  <c r="AA975" s="208"/>
      <c r="AB975" s="208"/>
      <c r="AC975" s="208"/>
      <c r="AD975" s="208"/>
      <c r="AE975" s="208"/>
      <c r="AF975" s="208"/>
      <c r="AG975" s="208"/>
      <c r="AH975" s="208"/>
      <c r="AI975" s="208"/>
      <c r="AJ975" s="208"/>
      <c r="AK975" s="208"/>
      <c r="AL975" s="208"/>
      <c r="AM975" s="208"/>
      <c r="AN975" s="208"/>
      <c r="AO975" s="208"/>
      <c r="AP975" s="208"/>
      <c r="AQ975" s="208"/>
      <c r="AR975" s="208"/>
      <c r="AS975" s="208"/>
      <c r="AT975" s="208"/>
      <c r="AU975" s="208"/>
      <c r="AV975" s="208"/>
      <c r="AW975" s="208"/>
    </row>
    <row r="976" spans="1:49" s="207" customFormat="1" x14ac:dyDescent="0.25">
      <c r="A976" s="47"/>
      <c r="B976" s="47"/>
      <c r="C976" s="47"/>
      <c r="D976" s="208"/>
      <c r="E976" s="220"/>
      <c r="F976" s="220"/>
      <c r="G976" s="220"/>
      <c r="H976" s="220"/>
      <c r="I976" s="220"/>
      <c r="J976" s="220"/>
      <c r="K976" s="220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  <c r="AA976" s="208"/>
      <c r="AB976" s="208"/>
      <c r="AC976" s="208"/>
      <c r="AD976" s="208"/>
      <c r="AE976" s="208"/>
      <c r="AF976" s="208"/>
      <c r="AG976" s="208"/>
      <c r="AH976" s="208"/>
      <c r="AI976" s="208"/>
      <c r="AJ976" s="208"/>
      <c r="AK976" s="208"/>
      <c r="AL976" s="208"/>
      <c r="AM976" s="208"/>
      <c r="AN976" s="208"/>
      <c r="AO976" s="208"/>
      <c r="AP976" s="208"/>
      <c r="AQ976" s="208"/>
      <c r="AR976" s="208"/>
      <c r="AS976" s="208"/>
      <c r="AT976" s="208"/>
      <c r="AU976" s="208"/>
      <c r="AV976" s="208"/>
      <c r="AW976" s="208"/>
    </row>
    <row r="977" spans="1:49" s="207" customFormat="1" x14ac:dyDescent="0.25">
      <c r="A977" s="47"/>
      <c r="B977" s="47"/>
      <c r="C977" s="47"/>
      <c r="D977" s="208"/>
      <c r="E977" s="220"/>
      <c r="F977" s="220"/>
      <c r="G977" s="220"/>
      <c r="H977" s="220"/>
      <c r="I977" s="220"/>
      <c r="J977" s="220"/>
      <c r="K977" s="220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  <c r="AA977" s="208"/>
      <c r="AB977" s="208"/>
      <c r="AC977" s="208"/>
      <c r="AD977" s="208"/>
      <c r="AE977" s="208"/>
      <c r="AF977" s="208"/>
      <c r="AG977" s="208"/>
      <c r="AH977" s="208"/>
      <c r="AI977" s="208"/>
      <c r="AJ977" s="208"/>
      <c r="AK977" s="208"/>
      <c r="AL977" s="208"/>
      <c r="AM977" s="208"/>
      <c r="AN977" s="208"/>
      <c r="AO977" s="208"/>
      <c r="AP977" s="208"/>
      <c r="AQ977" s="208"/>
      <c r="AR977" s="208"/>
      <c r="AS977" s="208"/>
      <c r="AT977" s="208"/>
      <c r="AU977" s="208"/>
      <c r="AV977" s="208"/>
      <c r="AW977" s="208"/>
    </row>
    <row r="978" spans="1:49" s="207" customFormat="1" x14ac:dyDescent="0.25">
      <c r="A978" s="47"/>
      <c r="B978" s="47"/>
      <c r="C978" s="47"/>
      <c r="D978" s="208"/>
      <c r="E978" s="220"/>
      <c r="F978" s="220"/>
      <c r="G978" s="220"/>
      <c r="H978" s="220"/>
      <c r="I978" s="220"/>
      <c r="J978" s="220"/>
      <c r="K978" s="220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  <c r="AA978" s="208"/>
      <c r="AB978" s="208"/>
      <c r="AC978" s="208"/>
      <c r="AD978" s="208"/>
      <c r="AE978" s="208"/>
      <c r="AF978" s="208"/>
      <c r="AG978" s="208"/>
      <c r="AH978" s="208"/>
      <c r="AI978" s="208"/>
      <c r="AJ978" s="208"/>
      <c r="AK978" s="208"/>
      <c r="AL978" s="208"/>
      <c r="AM978" s="208"/>
      <c r="AN978" s="208"/>
      <c r="AO978" s="208"/>
      <c r="AP978" s="208"/>
      <c r="AQ978" s="208"/>
      <c r="AR978" s="208"/>
      <c r="AS978" s="208"/>
      <c r="AT978" s="208"/>
      <c r="AU978" s="208"/>
      <c r="AV978" s="208"/>
      <c r="AW978" s="208"/>
    </row>
    <row r="979" spans="1:49" s="207" customFormat="1" x14ac:dyDescent="0.25">
      <c r="A979" s="47"/>
      <c r="B979" s="47"/>
      <c r="C979" s="47"/>
      <c r="D979" s="208"/>
      <c r="E979" s="220"/>
      <c r="F979" s="220"/>
      <c r="G979" s="220"/>
      <c r="H979" s="220"/>
      <c r="I979" s="220"/>
      <c r="J979" s="220"/>
      <c r="K979" s="220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  <c r="AA979" s="208"/>
      <c r="AB979" s="208"/>
      <c r="AC979" s="208"/>
      <c r="AD979" s="208"/>
      <c r="AE979" s="208"/>
      <c r="AF979" s="208"/>
      <c r="AG979" s="208"/>
      <c r="AH979" s="208"/>
      <c r="AI979" s="208"/>
      <c r="AJ979" s="208"/>
      <c r="AK979" s="208"/>
      <c r="AL979" s="208"/>
      <c r="AM979" s="208"/>
      <c r="AN979" s="208"/>
      <c r="AO979" s="208"/>
      <c r="AP979" s="208"/>
      <c r="AQ979" s="208"/>
      <c r="AR979" s="208"/>
      <c r="AS979" s="208"/>
      <c r="AT979" s="208"/>
      <c r="AU979" s="208"/>
      <c r="AV979" s="208"/>
      <c r="AW979" s="208"/>
    </row>
    <row r="980" spans="1:49" s="207" customFormat="1" x14ac:dyDescent="0.25">
      <c r="A980" s="47"/>
      <c r="B980" s="47"/>
      <c r="C980" s="47"/>
      <c r="D980" s="208"/>
      <c r="E980" s="220"/>
      <c r="F980" s="220"/>
      <c r="G980" s="220"/>
      <c r="H980" s="220"/>
      <c r="I980" s="220"/>
      <c r="J980" s="220"/>
      <c r="K980" s="220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  <c r="AA980" s="208"/>
      <c r="AB980" s="208"/>
      <c r="AC980" s="208"/>
      <c r="AD980" s="208"/>
      <c r="AE980" s="208"/>
      <c r="AF980" s="208"/>
      <c r="AG980" s="208"/>
      <c r="AH980" s="208"/>
      <c r="AI980" s="208"/>
      <c r="AJ980" s="208"/>
      <c r="AK980" s="208"/>
      <c r="AL980" s="208"/>
      <c r="AM980" s="208"/>
      <c r="AN980" s="208"/>
      <c r="AO980" s="208"/>
      <c r="AP980" s="208"/>
      <c r="AQ980" s="208"/>
      <c r="AR980" s="208"/>
      <c r="AS980" s="208"/>
      <c r="AT980" s="208"/>
      <c r="AU980" s="208"/>
      <c r="AV980" s="208"/>
      <c r="AW980" s="208"/>
    </row>
    <row r="981" spans="1:49" s="207" customFormat="1" x14ac:dyDescent="0.25">
      <c r="A981" s="47"/>
      <c r="B981" s="47"/>
      <c r="C981" s="47"/>
      <c r="D981" s="208"/>
      <c r="E981" s="220"/>
      <c r="F981" s="220"/>
      <c r="G981" s="220"/>
      <c r="H981" s="220"/>
      <c r="I981" s="220"/>
      <c r="J981" s="220"/>
      <c r="K981" s="220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  <c r="AA981" s="208"/>
      <c r="AB981" s="208"/>
      <c r="AC981" s="208"/>
      <c r="AD981" s="208"/>
      <c r="AE981" s="208"/>
      <c r="AF981" s="208"/>
      <c r="AG981" s="208"/>
      <c r="AH981" s="208"/>
      <c r="AI981" s="208"/>
      <c r="AJ981" s="208"/>
      <c r="AK981" s="208"/>
      <c r="AL981" s="208"/>
      <c r="AM981" s="208"/>
      <c r="AN981" s="208"/>
      <c r="AO981" s="208"/>
      <c r="AP981" s="208"/>
      <c r="AQ981" s="208"/>
      <c r="AR981" s="208"/>
      <c r="AS981" s="208"/>
      <c r="AT981" s="208"/>
      <c r="AU981" s="208"/>
      <c r="AV981" s="208"/>
      <c r="AW981" s="208"/>
    </row>
    <row r="982" spans="1:49" s="207" customFormat="1" x14ac:dyDescent="0.25">
      <c r="A982" s="47"/>
      <c r="B982" s="47"/>
      <c r="C982" s="47"/>
      <c r="D982" s="208"/>
      <c r="E982" s="220"/>
      <c r="F982" s="220"/>
      <c r="G982" s="220"/>
      <c r="H982" s="220"/>
      <c r="I982" s="220"/>
      <c r="J982" s="220"/>
      <c r="K982" s="220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  <c r="AA982" s="208"/>
      <c r="AB982" s="208"/>
      <c r="AC982" s="208"/>
      <c r="AD982" s="208"/>
      <c r="AE982" s="208"/>
      <c r="AF982" s="208"/>
      <c r="AG982" s="208"/>
      <c r="AH982" s="208"/>
      <c r="AI982" s="208"/>
      <c r="AJ982" s="208"/>
      <c r="AK982" s="208"/>
      <c r="AL982" s="208"/>
      <c r="AM982" s="208"/>
      <c r="AN982" s="208"/>
      <c r="AO982" s="208"/>
      <c r="AP982" s="208"/>
      <c r="AQ982" s="208"/>
      <c r="AR982" s="208"/>
      <c r="AS982" s="208"/>
      <c r="AT982" s="208"/>
      <c r="AU982" s="208"/>
      <c r="AV982" s="208"/>
      <c r="AW982" s="208"/>
    </row>
    <row r="983" spans="1:49" s="207" customFormat="1" x14ac:dyDescent="0.25">
      <c r="A983" s="47"/>
      <c r="B983" s="47"/>
      <c r="C983" s="47"/>
      <c r="D983" s="208"/>
      <c r="E983" s="220"/>
      <c r="F983" s="220"/>
      <c r="G983" s="220"/>
      <c r="H983" s="220"/>
      <c r="I983" s="220"/>
      <c r="J983" s="220"/>
      <c r="K983" s="220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  <c r="AA983" s="208"/>
      <c r="AB983" s="208"/>
      <c r="AC983" s="208"/>
      <c r="AD983" s="208"/>
      <c r="AE983" s="208"/>
      <c r="AF983" s="208"/>
      <c r="AG983" s="208"/>
      <c r="AH983" s="208"/>
      <c r="AI983" s="208"/>
      <c r="AJ983" s="208"/>
      <c r="AK983" s="208"/>
      <c r="AL983" s="208"/>
      <c r="AM983" s="208"/>
      <c r="AN983" s="208"/>
      <c r="AO983" s="208"/>
      <c r="AP983" s="208"/>
      <c r="AQ983" s="208"/>
      <c r="AR983" s="208"/>
      <c r="AS983" s="208"/>
      <c r="AT983" s="208"/>
      <c r="AU983" s="208"/>
      <c r="AV983" s="208"/>
      <c r="AW983" s="208"/>
    </row>
    <row r="984" spans="1:49" s="207" customFormat="1" x14ac:dyDescent="0.25">
      <c r="A984" s="47"/>
      <c r="B984" s="47"/>
      <c r="C984" s="47"/>
      <c r="D984" s="208"/>
      <c r="E984" s="220"/>
      <c r="F984" s="220"/>
      <c r="G984" s="220"/>
      <c r="H984" s="220"/>
      <c r="I984" s="220"/>
      <c r="J984" s="220"/>
      <c r="K984" s="220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  <c r="AA984" s="208"/>
      <c r="AB984" s="208"/>
      <c r="AC984" s="208"/>
      <c r="AD984" s="208"/>
      <c r="AE984" s="208"/>
      <c r="AF984" s="208"/>
      <c r="AG984" s="208"/>
      <c r="AH984" s="208"/>
      <c r="AI984" s="208"/>
      <c r="AJ984" s="208"/>
      <c r="AK984" s="208"/>
      <c r="AL984" s="208"/>
      <c r="AM984" s="208"/>
      <c r="AN984" s="208"/>
      <c r="AO984" s="208"/>
      <c r="AP984" s="208"/>
      <c r="AQ984" s="208"/>
      <c r="AR984" s="208"/>
      <c r="AS984" s="208"/>
      <c r="AT984" s="208"/>
      <c r="AU984" s="208"/>
      <c r="AV984" s="208"/>
      <c r="AW984" s="208"/>
    </row>
    <row r="985" spans="1:49" s="207" customFormat="1" x14ac:dyDescent="0.25">
      <c r="A985" s="47"/>
      <c r="B985" s="47"/>
      <c r="C985" s="47"/>
      <c r="D985" s="208"/>
      <c r="E985" s="220"/>
      <c r="F985" s="220"/>
      <c r="G985" s="220"/>
      <c r="H985" s="220"/>
      <c r="I985" s="220"/>
      <c r="J985" s="220"/>
      <c r="K985" s="220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  <c r="AA985" s="208"/>
      <c r="AB985" s="208"/>
      <c r="AC985" s="208"/>
      <c r="AD985" s="208"/>
      <c r="AE985" s="208"/>
      <c r="AF985" s="208"/>
      <c r="AG985" s="208"/>
      <c r="AH985" s="208"/>
      <c r="AI985" s="208"/>
      <c r="AJ985" s="208"/>
      <c r="AK985" s="208"/>
      <c r="AL985" s="208"/>
      <c r="AM985" s="208"/>
      <c r="AN985" s="208"/>
      <c r="AO985" s="208"/>
      <c r="AP985" s="208"/>
      <c r="AQ985" s="208"/>
      <c r="AR985" s="208"/>
      <c r="AS985" s="208"/>
      <c r="AT985" s="208"/>
      <c r="AU985" s="208"/>
      <c r="AV985" s="208"/>
      <c r="AW985" s="208"/>
    </row>
    <row r="986" spans="1:49" s="207" customFormat="1" x14ac:dyDescent="0.25">
      <c r="A986" s="47"/>
      <c r="B986" s="47"/>
      <c r="C986" s="47"/>
      <c r="D986" s="208"/>
      <c r="E986" s="220"/>
      <c r="F986" s="220"/>
      <c r="G986" s="220"/>
      <c r="H986" s="220"/>
      <c r="I986" s="220"/>
      <c r="J986" s="220"/>
      <c r="K986" s="220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  <c r="AA986" s="208"/>
      <c r="AB986" s="208"/>
      <c r="AC986" s="208"/>
      <c r="AD986" s="208"/>
      <c r="AE986" s="208"/>
      <c r="AF986" s="208"/>
      <c r="AG986" s="208"/>
      <c r="AH986" s="208"/>
      <c r="AI986" s="208"/>
      <c r="AJ986" s="208"/>
      <c r="AK986" s="208"/>
      <c r="AL986" s="208"/>
      <c r="AM986" s="208"/>
      <c r="AN986" s="208"/>
      <c r="AO986" s="208"/>
      <c r="AP986" s="208"/>
      <c r="AQ986" s="208"/>
      <c r="AR986" s="208"/>
      <c r="AS986" s="208"/>
      <c r="AT986" s="208"/>
      <c r="AU986" s="208"/>
      <c r="AV986" s="208"/>
      <c r="AW986" s="208"/>
    </row>
    <row r="987" spans="1:49" s="207" customFormat="1" x14ac:dyDescent="0.25">
      <c r="A987" s="47"/>
      <c r="B987" s="47"/>
      <c r="C987" s="47"/>
      <c r="D987" s="208"/>
      <c r="E987" s="220"/>
      <c r="F987" s="220"/>
      <c r="G987" s="220"/>
      <c r="H987" s="220"/>
      <c r="I987" s="220"/>
      <c r="J987" s="220"/>
      <c r="K987" s="220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  <c r="AA987" s="208"/>
      <c r="AB987" s="208"/>
      <c r="AC987" s="208"/>
      <c r="AD987" s="208"/>
      <c r="AE987" s="208"/>
      <c r="AF987" s="208"/>
      <c r="AG987" s="208"/>
      <c r="AH987" s="208"/>
      <c r="AI987" s="208"/>
      <c r="AJ987" s="208"/>
      <c r="AK987" s="208"/>
      <c r="AL987" s="208"/>
      <c r="AM987" s="208"/>
      <c r="AN987" s="208"/>
      <c r="AO987" s="208"/>
      <c r="AP987" s="208"/>
      <c r="AQ987" s="208"/>
      <c r="AR987" s="208"/>
      <c r="AS987" s="208"/>
      <c r="AT987" s="208"/>
      <c r="AU987" s="208"/>
      <c r="AV987" s="208"/>
      <c r="AW987" s="208"/>
    </row>
    <row r="988" spans="1:49" s="207" customFormat="1" x14ac:dyDescent="0.25">
      <c r="A988" s="47"/>
      <c r="B988" s="47"/>
      <c r="C988" s="47"/>
      <c r="D988" s="208"/>
      <c r="E988" s="220"/>
      <c r="F988" s="220"/>
      <c r="G988" s="220"/>
      <c r="H988" s="220"/>
      <c r="I988" s="220"/>
      <c r="J988" s="220"/>
      <c r="K988" s="220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  <c r="AA988" s="208"/>
      <c r="AB988" s="208"/>
      <c r="AC988" s="208"/>
      <c r="AD988" s="208"/>
      <c r="AE988" s="208"/>
      <c r="AF988" s="208"/>
      <c r="AG988" s="208"/>
      <c r="AH988" s="208"/>
      <c r="AI988" s="208"/>
      <c r="AJ988" s="208"/>
      <c r="AK988" s="208"/>
      <c r="AL988" s="208"/>
      <c r="AM988" s="208"/>
      <c r="AN988" s="208"/>
      <c r="AO988" s="208"/>
      <c r="AP988" s="208"/>
      <c r="AQ988" s="208"/>
      <c r="AR988" s="208"/>
      <c r="AS988" s="208"/>
      <c r="AT988" s="208"/>
      <c r="AU988" s="208"/>
      <c r="AV988" s="208"/>
      <c r="AW988" s="208"/>
    </row>
    <row r="989" spans="1:49" s="207" customFormat="1" x14ac:dyDescent="0.25">
      <c r="A989" s="47"/>
      <c r="B989" s="47"/>
      <c r="C989" s="47"/>
      <c r="D989" s="208"/>
      <c r="E989" s="220"/>
      <c r="F989" s="220"/>
      <c r="G989" s="220"/>
      <c r="H989" s="220"/>
      <c r="I989" s="220"/>
      <c r="J989" s="220"/>
      <c r="K989" s="220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  <c r="AA989" s="208"/>
      <c r="AB989" s="208"/>
      <c r="AC989" s="208"/>
      <c r="AD989" s="208"/>
      <c r="AE989" s="208"/>
      <c r="AF989" s="208"/>
      <c r="AG989" s="208"/>
      <c r="AH989" s="208"/>
      <c r="AI989" s="208"/>
      <c r="AJ989" s="208"/>
      <c r="AK989" s="208"/>
      <c r="AL989" s="208"/>
      <c r="AM989" s="208"/>
      <c r="AN989" s="208"/>
      <c r="AO989" s="208"/>
      <c r="AP989" s="208"/>
      <c r="AQ989" s="208"/>
      <c r="AR989" s="208"/>
      <c r="AS989" s="208"/>
      <c r="AT989" s="208"/>
      <c r="AU989" s="208"/>
      <c r="AV989" s="208"/>
      <c r="AW989" s="208"/>
    </row>
    <row r="990" spans="1:49" s="207" customFormat="1" x14ac:dyDescent="0.25">
      <c r="A990" s="47"/>
      <c r="B990" s="47"/>
      <c r="C990" s="47"/>
      <c r="D990" s="208"/>
      <c r="E990" s="220"/>
      <c r="F990" s="220"/>
      <c r="G990" s="220"/>
      <c r="H990" s="220"/>
      <c r="I990" s="220"/>
      <c r="J990" s="220"/>
      <c r="K990" s="220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  <c r="AA990" s="208"/>
      <c r="AB990" s="208"/>
      <c r="AC990" s="208"/>
      <c r="AD990" s="208"/>
      <c r="AE990" s="208"/>
      <c r="AF990" s="208"/>
      <c r="AG990" s="208"/>
      <c r="AH990" s="208"/>
      <c r="AI990" s="208"/>
      <c r="AJ990" s="208"/>
      <c r="AK990" s="208"/>
      <c r="AL990" s="208"/>
      <c r="AM990" s="208"/>
      <c r="AN990" s="208"/>
      <c r="AO990" s="208"/>
      <c r="AP990" s="208"/>
      <c r="AQ990" s="208"/>
      <c r="AR990" s="208"/>
      <c r="AS990" s="208"/>
      <c r="AT990" s="208"/>
      <c r="AU990" s="208"/>
      <c r="AV990" s="208"/>
      <c r="AW990" s="208"/>
    </row>
    <row r="991" spans="1:49" s="207" customFormat="1" x14ac:dyDescent="0.25">
      <c r="A991" s="47"/>
      <c r="B991" s="47"/>
      <c r="C991" s="47"/>
      <c r="D991" s="208"/>
      <c r="E991" s="220"/>
      <c r="F991" s="220"/>
      <c r="G991" s="220"/>
      <c r="H991" s="220"/>
      <c r="I991" s="220"/>
      <c r="J991" s="220"/>
      <c r="K991" s="220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  <c r="AA991" s="208"/>
      <c r="AB991" s="208"/>
      <c r="AC991" s="208"/>
      <c r="AD991" s="208"/>
      <c r="AE991" s="208"/>
      <c r="AF991" s="208"/>
      <c r="AG991" s="208"/>
      <c r="AH991" s="208"/>
      <c r="AI991" s="208"/>
      <c r="AJ991" s="208"/>
      <c r="AK991" s="208"/>
      <c r="AL991" s="208"/>
      <c r="AM991" s="208"/>
      <c r="AN991" s="208"/>
      <c r="AO991" s="208"/>
      <c r="AP991" s="208"/>
      <c r="AQ991" s="208"/>
      <c r="AR991" s="208"/>
      <c r="AS991" s="208"/>
      <c r="AT991" s="208"/>
      <c r="AU991" s="208"/>
      <c r="AV991" s="208"/>
      <c r="AW991" s="208"/>
    </row>
    <row r="992" spans="1:49" s="207" customFormat="1" x14ac:dyDescent="0.25">
      <c r="A992" s="47"/>
      <c r="B992" s="47"/>
      <c r="C992" s="47"/>
      <c r="D992" s="208"/>
      <c r="E992" s="220"/>
      <c r="F992" s="220"/>
      <c r="G992" s="220"/>
      <c r="H992" s="220"/>
      <c r="I992" s="220"/>
      <c r="J992" s="220"/>
      <c r="K992" s="220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  <c r="AA992" s="208"/>
      <c r="AB992" s="208"/>
      <c r="AC992" s="208"/>
      <c r="AD992" s="208"/>
      <c r="AE992" s="208"/>
      <c r="AF992" s="208"/>
      <c r="AG992" s="208"/>
      <c r="AH992" s="208"/>
      <c r="AI992" s="208"/>
      <c r="AJ992" s="208"/>
      <c r="AK992" s="208"/>
      <c r="AL992" s="208"/>
      <c r="AM992" s="208"/>
      <c r="AN992" s="208"/>
      <c r="AO992" s="208"/>
      <c r="AP992" s="208"/>
      <c r="AQ992" s="208"/>
      <c r="AR992" s="208"/>
      <c r="AS992" s="208"/>
      <c r="AT992" s="208"/>
      <c r="AU992" s="208"/>
      <c r="AV992" s="208"/>
      <c r="AW992" s="208"/>
    </row>
    <row r="993" spans="1:49" s="207" customFormat="1" x14ac:dyDescent="0.25">
      <c r="A993" s="47"/>
      <c r="B993" s="47"/>
      <c r="C993" s="47"/>
      <c r="D993" s="208"/>
      <c r="E993" s="220"/>
      <c r="F993" s="220"/>
      <c r="G993" s="220"/>
      <c r="H993" s="220"/>
      <c r="I993" s="220"/>
      <c r="J993" s="220"/>
      <c r="K993" s="220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  <c r="AA993" s="208"/>
      <c r="AB993" s="208"/>
      <c r="AC993" s="208"/>
      <c r="AD993" s="208"/>
      <c r="AE993" s="208"/>
      <c r="AF993" s="208"/>
      <c r="AG993" s="208"/>
      <c r="AH993" s="208"/>
      <c r="AI993" s="208"/>
      <c r="AJ993" s="208"/>
      <c r="AK993" s="208"/>
      <c r="AL993" s="208"/>
      <c r="AM993" s="208"/>
      <c r="AN993" s="208"/>
      <c r="AO993" s="208"/>
      <c r="AP993" s="208"/>
      <c r="AQ993" s="208"/>
      <c r="AR993" s="208"/>
      <c r="AS993" s="208"/>
      <c r="AT993" s="208"/>
      <c r="AU993" s="208"/>
      <c r="AV993" s="208"/>
      <c r="AW993" s="208"/>
    </row>
    <row r="994" spans="1:49" s="207" customFormat="1" x14ac:dyDescent="0.25">
      <c r="A994" s="47"/>
      <c r="B994" s="47"/>
      <c r="C994" s="47"/>
      <c r="D994" s="208"/>
      <c r="E994" s="220"/>
      <c r="F994" s="220"/>
      <c r="G994" s="220"/>
      <c r="H994" s="220"/>
      <c r="I994" s="220"/>
      <c r="J994" s="220"/>
      <c r="K994" s="220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  <c r="AA994" s="208"/>
      <c r="AB994" s="208"/>
      <c r="AC994" s="208"/>
      <c r="AD994" s="208"/>
      <c r="AE994" s="208"/>
      <c r="AF994" s="208"/>
      <c r="AG994" s="208"/>
      <c r="AH994" s="208"/>
      <c r="AI994" s="208"/>
      <c r="AJ994" s="208"/>
      <c r="AK994" s="208"/>
      <c r="AL994" s="208"/>
      <c r="AM994" s="208"/>
      <c r="AN994" s="208"/>
      <c r="AO994" s="208"/>
      <c r="AP994" s="208"/>
      <c r="AQ994" s="208"/>
      <c r="AR994" s="208"/>
      <c r="AS994" s="208"/>
      <c r="AT994" s="208"/>
      <c r="AU994" s="208"/>
      <c r="AV994" s="208"/>
      <c r="AW994" s="208"/>
    </row>
    <row r="995" spans="1:49" s="207" customFormat="1" x14ac:dyDescent="0.25">
      <c r="A995" s="47"/>
      <c r="B995" s="47"/>
      <c r="C995" s="47"/>
      <c r="D995" s="208"/>
      <c r="E995" s="220"/>
      <c r="F995" s="220"/>
      <c r="G995" s="220"/>
      <c r="H995" s="220"/>
      <c r="I995" s="220"/>
      <c r="J995" s="220"/>
      <c r="K995" s="220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  <c r="AA995" s="208"/>
      <c r="AB995" s="208"/>
      <c r="AC995" s="208"/>
      <c r="AD995" s="208"/>
      <c r="AE995" s="208"/>
      <c r="AF995" s="208"/>
      <c r="AG995" s="208"/>
      <c r="AH995" s="208"/>
      <c r="AI995" s="208"/>
      <c r="AJ995" s="208"/>
      <c r="AK995" s="208"/>
      <c r="AL995" s="208"/>
      <c r="AM995" s="208"/>
      <c r="AN995" s="208"/>
      <c r="AO995" s="208"/>
      <c r="AP995" s="208"/>
      <c r="AQ995" s="208"/>
      <c r="AR995" s="208"/>
      <c r="AS995" s="208"/>
      <c r="AT995" s="208"/>
      <c r="AU995" s="208"/>
      <c r="AV995" s="208"/>
      <c r="AW995" s="208"/>
    </row>
    <row r="996" spans="1:49" s="207" customFormat="1" x14ac:dyDescent="0.25">
      <c r="A996" s="47"/>
      <c r="B996" s="47"/>
      <c r="C996" s="47"/>
      <c r="D996" s="208"/>
      <c r="E996" s="220"/>
      <c r="F996" s="220"/>
      <c r="G996" s="220"/>
      <c r="H996" s="220"/>
      <c r="I996" s="220"/>
      <c r="J996" s="220"/>
      <c r="K996" s="220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  <c r="AA996" s="208"/>
      <c r="AB996" s="208"/>
      <c r="AC996" s="208"/>
      <c r="AD996" s="208"/>
      <c r="AE996" s="208"/>
      <c r="AF996" s="208"/>
      <c r="AG996" s="208"/>
      <c r="AH996" s="208"/>
      <c r="AI996" s="208"/>
      <c r="AJ996" s="208"/>
      <c r="AK996" s="208"/>
      <c r="AL996" s="208"/>
      <c r="AM996" s="208"/>
      <c r="AN996" s="208"/>
      <c r="AO996" s="208"/>
      <c r="AP996" s="208"/>
      <c r="AQ996" s="208"/>
      <c r="AR996" s="208"/>
      <c r="AS996" s="208"/>
      <c r="AT996" s="208"/>
      <c r="AU996" s="208"/>
      <c r="AV996" s="208"/>
      <c r="AW996" s="208"/>
    </row>
    <row r="997" spans="1:49" s="207" customFormat="1" x14ac:dyDescent="0.25">
      <c r="A997" s="47"/>
      <c r="B997" s="47"/>
      <c r="C997" s="47"/>
      <c r="D997" s="208"/>
      <c r="E997" s="220"/>
      <c r="F997" s="220"/>
      <c r="G997" s="220"/>
      <c r="H997" s="220"/>
      <c r="I997" s="220"/>
      <c r="J997" s="220"/>
      <c r="K997" s="220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  <c r="AA997" s="208"/>
      <c r="AB997" s="208"/>
      <c r="AC997" s="208"/>
      <c r="AD997" s="208"/>
      <c r="AE997" s="208"/>
      <c r="AF997" s="208"/>
      <c r="AG997" s="208"/>
      <c r="AH997" s="208"/>
      <c r="AI997" s="208"/>
      <c r="AJ997" s="208"/>
      <c r="AK997" s="208"/>
      <c r="AL997" s="208"/>
      <c r="AM997" s="208"/>
      <c r="AN997" s="208"/>
      <c r="AO997" s="208"/>
      <c r="AP997" s="208"/>
      <c r="AQ997" s="208"/>
      <c r="AR997" s="208"/>
      <c r="AS997" s="208"/>
      <c r="AT997" s="208"/>
      <c r="AU997" s="208"/>
      <c r="AV997" s="208"/>
      <c r="AW997" s="208"/>
    </row>
    <row r="998" spans="1:49" s="207" customFormat="1" x14ac:dyDescent="0.25">
      <c r="A998" s="47"/>
      <c r="B998" s="47"/>
      <c r="C998" s="47"/>
      <c r="D998" s="208"/>
      <c r="E998" s="220"/>
      <c r="F998" s="220"/>
      <c r="G998" s="220"/>
      <c r="H998" s="220"/>
      <c r="I998" s="220"/>
      <c r="J998" s="220"/>
      <c r="K998" s="220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  <c r="AA998" s="208"/>
      <c r="AB998" s="208"/>
      <c r="AC998" s="208"/>
      <c r="AD998" s="208"/>
      <c r="AE998" s="208"/>
      <c r="AF998" s="208"/>
      <c r="AG998" s="208"/>
      <c r="AH998" s="208"/>
      <c r="AI998" s="208"/>
      <c r="AJ998" s="208"/>
      <c r="AK998" s="208"/>
      <c r="AL998" s="208"/>
      <c r="AM998" s="208"/>
      <c r="AN998" s="208"/>
      <c r="AO998" s="208"/>
      <c r="AP998" s="208"/>
      <c r="AQ998" s="208"/>
      <c r="AR998" s="208"/>
      <c r="AS998" s="208"/>
      <c r="AT998" s="208"/>
      <c r="AU998" s="208"/>
      <c r="AV998" s="208"/>
      <c r="AW998" s="208"/>
    </row>
    <row r="999" spans="1:49" s="207" customFormat="1" x14ac:dyDescent="0.25">
      <c r="A999" s="47"/>
      <c r="B999" s="47"/>
      <c r="C999" s="47"/>
      <c r="D999" s="208"/>
      <c r="E999" s="220"/>
      <c r="F999" s="220"/>
      <c r="G999" s="220"/>
      <c r="H999" s="220"/>
      <c r="I999" s="220"/>
      <c r="J999" s="220"/>
      <c r="K999" s="220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  <c r="AA999" s="208"/>
      <c r="AB999" s="208"/>
      <c r="AC999" s="208"/>
      <c r="AD999" s="208"/>
      <c r="AE999" s="208"/>
      <c r="AF999" s="208"/>
      <c r="AG999" s="208"/>
      <c r="AH999" s="208"/>
      <c r="AI999" s="208"/>
      <c r="AJ999" s="208"/>
      <c r="AK999" s="208"/>
      <c r="AL999" s="208"/>
      <c r="AM999" s="208"/>
      <c r="AN999" s="208"/>
      <c r="AO999" s="208"/>
      <c r="AP999" s="208"/>
      <c r="AQ999" s="208"/>
      <c r="AR999" s="208"/>
      <c r="AS999" s="208"/>
      <c r="AT999" s="208"/>
      <c r="AU999" s="208"/>
      <c r="AV999" s="208"/>
      <c r="AW999" s="208"/>
    </row>
    <row r="1000" spans="1:49" s="207" customFormat="1" x14ac:dyDescent="0.25">
      <c r="A1000" s="47"/>
      <c r="B1000" s="47"/>
      <c r="C1000" s="47"/>
      <c r="D1000" s="208"/>
      <c r="E1000" s="220"/>
      <c r="F1000" s="220"/>
      <c r="G1000" s="220"/>
      <c r="H1000" s="220"/>
      <c r="I1000" s="220"/>
      <c r="J1000" s="220"/>
      <c r="K1000" s="220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  <c r="AA1000" s="208"/>
      <c r="AB1000" s="208"/>
      <c r="AC1000" s="208"/>
      <c r="AD1000" s="208"/>
      <c r="AE1000" s="208"/>
      <c r="AF1000" s="208"/>
      <c r="AG1000" s="208"/>
      <c r="AH1000" s="208"/>
      <c r="AI1000" s="208"/>
      <c r="AJ1000" s="208"/>
      <c r="AK1000" s="208"/>
      <c r="AL1000" s="208"/>
      <c r="AM1000" s="208"/>
      <c r="AN1000" s="208"/>
      <c r="AO1000" s="208"/>
      <c r="AP1000" s="208"/>
      <c r="AQ1000" s="208"/>
      <c r="AR1000" s="208"/>
      <c r="AS1000" s="208"/>
      <c r="AT1000" s="208"/>
      <c r="AU1000" s="208"/>
      <c r="AV1000" s="208"/>
      <c r="AW1000" s="208"/>
    </row>
    <row r="1001" spans="1:49" s="207" customFormat="1" x14ac:dyDescent="0.25">
      <c r="A1001" s="47"/>
      <c r="B1001" s="47"/>
      <c r="C1001" s="47"/>
      <c r="D1001" s="208"/>
      <c r="E1001" s="220"/>
      <c r="F1001" s="220"/>
      <c r="G1001" s="220"/>
      <c r="H1001" s="220"/>
      <c r="I1001" s="220"/>
      <c r="J1001" s="220"/>
      <c r="K1001" s="220"/>
      <c r="M1001" s="208"/>
      <c r="N1001" s="208"/>
      <c r="O1001" s="208"/>
      <c r="P1001" s="208"/>
      <c r="Q1001" s="208"/>
      <c r="R1001" s="208"/>
      <c r="S1001" s="208"/>
      <c r="T1001" s="208"/>
      <c r="U1001" s="208"/>
      <c r="V1001" s="208"/>
      <c r="W1001" s="208"/>
      <c r="X1001" s="208"/>
      <c r="Y1001" s="208"/>
      <c r="Z1001" s="208"/>
      <c r="AA1001" s="208"/>
      <c r="AB1001" s="208"/>
      <c r="AC1001" s="208"/>
      <c r="AD1001" s="208"/>
      <c r="AE1001" s="208"/>
      <c r="AF1001" s="208"/>
      <c r="AG1001" s="208"/>
      <c r="AH1001" s="208"/>
      <c r="AI1001" s="208"/>
      <c r="AJ1001" s="208"/>
      <c r="AK1001" s="208"/>
      <c r="AL1001" s="208"/>
      <c r="AM1001" s="208"/>
      <c r="AN1001" s="208"/>
      <c r="AO1001" s="208"/>
      <c r="AP1001" s="208"/>
      <c r="AQ1001" s="208"/>
      <c r="AR1001" s="208"/>
      <c r="AS1001" s="208"/>
      <c r="AT1001" s="208"/>
      <c r="AU1001" s="208"/>
      <c r="AV1001" s="208"/>
      <c r="AW1001" s="208"/>
    </row>
    <row r="1002" spans="1:49" s="207" customFormat="1" x14ac:dyDescent="0.25">
      <c r="A1002" s="47"/>
      <c r="B1002" s="47"/>
      <c r="C1002" s="47"/>
      <c r="D1002" s="208"/>
      <c r="E1002" s="220"/>
      <c r="F1002" s="220"/>
      <c r="G1002" s="220"/>
      <c r="H1002" s="220"/>
      <c r="I1002" s="220"/>
      <c r="J1002" s="220"/>
      <c r="K1002" s="220"/>
      <c r="M1002" s="208"/>
      <c r="N1002" s="208"/>
      <c r="O1002" s="208"/>
      <c r="P1002" s="208"/>
      <c r="Q1002" s="208"/>
      <c r="R1002" s="208"/>
      <c r="S1002" s="208"/>
      <c r="T1002" s="208"/>
      <c r="U1002" s="208"/>
      <c r="V1002" s="208"/>
      <c r="W1002" s="208"/>
      <c r="X1002" s="208"/>
      <c r="Y1002" s="208"/>
      <c r="Z1002" s="208"/>
      <c r="AA1002" s="208"/>
      <c r="AB1002" s="208"/>
      <c r="AC1002" s="208"/>
      <c r="AD1002" s="208"/>
      <c r="AE1002" s="208"/>
      <c r="AF1002" s="208"/>
      <c r="AG1002" s="208"/>
      <c r="AH1002" s="208"/>
      <c r="AI1002" s="208"/>
      <c r="AJ1002" s="208"/>
      <c r="AK1002" s="208"/>
      <c r="AL1002" s="208"/>
      <c r="AM1002" s="208"/>
      <c r="AN1002" s="208"/>
      <c r="AO1002" s="208"/>
      <c r="AP1002" s="208"/>
      <c r="AQ1002" s="208"/>
      <c r="AR1002" s="208"/>
      <c r="AS1002" s="208"/>
      <c r="AT1002" s="208"/>
      <c r="AU1002" s="208"/>
      <c r="AV1002" s="208"/>
      <c r="AW1002" s="208"/>
    </row>
    <row r="1003" spans="1:49" s="207" customFormat="1" x14ac:dyDescent="0.25">
      <c r="A1003" s="47"/>
      <c r="B1003" s="47"/>
      <c r="C1003" s="47"/>
      <c r="D1003" s="208"/>
      <c r="E1003" s="220"/>
      <c r="F1003" s="220"/>
      <c r="G1003" s="220"/>
      <c r="H1003" s="220"/>
      <c r="I1003" s="220"/>
      <c r="J1003" s="220"/>
      <c r="K1003" s="220"/>
      <c r="M1003" s="208"/>
      <c r="N1003" s="208"/>
      <c r="O1003" s="208"/>
      <c r="P1003" s="208"/>
      <c r="Q1003" s="208"/>
      <c r="R1003" s="208"/>
      <c r="S1003" s="208"/>
      <c r="T1003" s="208"/>
      <c r="U1003" s="208"/>
      <c r="V1003" s="208"/>
      <c r="W1003" s="208"/>
      <c r="X1003" s="208"/>
      <c r="Y1003" s="208"/>
      <c r="Z1003" s="208"/>
      <c r="AA1003" s="208"/>
      <c r="AB1003" s="208"/>
      <c r="AC1003" s="208"/>
      <c r="AD1003" s="208"/>
      <c r="AE1003" s="208"/>
      <c r="AF1003" s="208"/>
      <c r="AG1003" s="208"/>
      <c r="AH1003" s="208"/>
      <c r="AI1003" s="208"/>
      <c r="AJ1003" s="208"/>
      <c r="AK1003" s="208"/>
      <c r="AL1003" s="208"/>
      <c r="AM1003" s="208"/>
      <c r="AN1003" s="208"/>
      <c r="AO1003" s="208"/>
      <c r="AP1003" s="208"/>
      <c r="AQ1003" s="208"/>
      <c r="AR1003" s="208"/>
      <c r="AS1003" s="208"/>
      <c r="AT1003" s="208"/>
      <c r="AU1003" s="208"/>
      <c r="AV1003" s="208"/>
      <c r="AW1003" s="208"/>
    </row>
    <row r="1004" spans="1:49" s="207" customFormat="1" x14ac:dyDescent="0.25">
      <c r="A1004" s="47"/>
      <c r="B1004" s="47"/>
      <c r="C1004" s="47"/>
      <c r="D1004" s="208"/>
      <c r="E1004" s="220"/>
      <c r="F1004" s="220"/>
      <c r="G1004" s="220"/>
      <c r="H1004" s="220"/>
      <c r="I1004" s="220"/>
      <c r="J1004" s="220"/>
      <c r="K1004" s="220"/>
      <c r="M1004" s="208"/>
      <c r="N1004" s="208"/>
      <c r="O1004" s="208"/>
      <c r="P1004" s="208"/>
      <c r="Q1004" s="208"/>
      <c r="R1004" s="208"/>
      <c r="S1004" s="208"/>
      <c r="T1004" s="208"/>
      <c r="U1004" s="208"/>
      <c r="V1004" s="208"/>
      <c r="W1004" s="208"/>
      <c r="X1004" s="208"/>
      <c r="Y1004" s="208"/>
      <c r="Z1004" s="208"/>
      <c r="AA1004" s="208"/>
      <c r="AB1004" s="208"/>
      <c r="AC1004" s="208"/>
      <c r="AD1004" s="208"/>
      <c r="AE1004" s="208"/>
      <c r="AF1004" s="208"/>
      <c r="AG1004" s="208"/>
      <c r="AH1004" s="208"/>
      <c r="AI1004" s="208"/>
      <c r="AJ1004" s="208"/>
      <c r="AK1004" s="208"/>
      <c r="AL1004" s="208"/>
      <c r="AM1004" s="208"/>
      <c r="AN1004" s="208"/>
      <c r="AO1004" s="208"/>
      <c r="AP1004" s="208"/>
      <c r="AQ1004" s="208"/>
      <c r="AR1004" s="208"/>
      <c r="AS1004" s="208"/>
      <c r="AT1004" s="208"/>
      <c r="AU1004" s="208"/>
      <c r="AV1004" s="208"/>
      <c r="AW1004" s="208"/>
    </row>
    <row r="1005" spans="1:49" s="207" customFormat="1" x14ac:dyDescent="0.25">
      <c r="A1005" s="47"/>
      <c r="B1005" s="47"/>
      <c r="C1005" s="47"/>
      <c r="D1005" s="208"/>
      <c r="E1005" s="220"/>
      <c r="F1005" s="220"/>
      <c r="G1005" s="220"/>
      <c r="H1005" s="220"/>
      <c r="I1005" s="220"/>
      <c r="J1005" s="220"/>
      <c r="K1005" s="220"/>
      <c r="M1005" s="208"/>
      <c r="N1005" s="208"/>
      <c r="O1005" s="208"/>
      <c r="P1005" s="208"/>
      <c r="Q1005" s="208"/>
      <c r="R1005" s="208"/>
      <c r="S1005" s="208"/>
      <c r="T1005" s="208"/>
      <c r="U1005" s="208"/>
      <c r="V1005" s="208"/>
      <c r="W1005" s="208"/>
      <c r="X1005" s="208"/>
      <c r="Y1005" s="208"/>
      <c r="Z1005" s="208"/>
      <c r="AA1005" s="208"/>
      <c r="AB1005" s="208"/>
      <c r="AC1005" s="208"/>
      <c r="AD1005" s="208"/>
      <c r="AE1005" s="208"/>
      <c r="AF1005" s="208"/>
      <c r="AG1005" s="208"/>
      <c r="AH1005" s="208"/>
      <c r="AI1005" s="208"/>
      <c r="AJ1005" s="208"/>
      <c r="AK1005" s="208"/>
      <c r="AL1005" s="208"/>
      <c r="AM1005" s="208"/>
      <c r="AN1005" s="208"/>
      <c r="AO1005" s="208"/>
      <c r="AP1005" s="208"/>
      <c r="AQ1005" s="208"/>
      <c r="AR1005" s="208"/>
      <c r="AS1005" s="208"/>
      <c r="AT1005" s="208"/>
      <c r="AU1005" s="208"/>
      <c r="AV1005" s="208"/>
      <c r="AW1005" s="208"/>
    </row>
    <row r="1006" spans="1:49" s="207" customFormat="1" x14ac:dyDescent="0.25">
      <c r="A1006" s="47"/>
      <c r="B1006" s="47"/>
      <c r="C1006" s="47"/>
      <c r="D1006" s="208"/>
      <c r="E1006" s="220"/>
      <c r="F1006" s="220"/>
      <c r="G1006" s="220"/>
      <c r="H1006" s="220"/>
      <c r="I1006" s="220"/>
      <c r="J1006" s="220"/>
      <c r="K1006" s="220"/>
      <c r="M1006" s="208"/>
      <c r="N1006" s="208"/>
      <c r="O1006" s="208"/>
      <c r="P1006" s="208"/>
      <c r="Q1006" s="208"/>
      <c r="R1006" s="208"/>
      <c r="S1006" s="208"/>
      <c r="T1006" s="208"/>
      <c r="U1006" s="208"/>
      <c r="V1006" s="208"/>
      <c r="W1006" s="208"/>
      <c r="X1006" s="208"/>
      <c r="Y1006" s="208"/>
      <c r="Z1006" s="208"/>
      <c r="AA1006" s="208"/>
      <c r="AB1006" s="208"/>
      <c r="AC1006" s="208"/>
      <c r="AD1006" s="208"/>
      <c r="AE1006" s="208"/>
      <c r="AF1006" s="208"/>
      <c r="AG1006" s="208"/>
      <c r="AH1006" s="208"/>
      <c r="AI1006" s="208"/>
      <c r="AJ1006" s="208"/>
      <c r="AK1006" s="208"/>
      <c r="AL1006" s="208"/>
      <c r="AM1006" s="208"/>
      <c r="AN1006" s="208"/>
      <c r="AO1006" s="208"/>
      <c r="AP1006" s="208"/>
      <c r="AQ1006" s="208"/>
      <c r="AR1006" s="208"/>
      <c r="AS1006" s="208"/>
      <c r="AT1006" s="208"/>
      <c r="AU1006" s="208"/>
      <c r="AV1006" s="208"/>
      <c r="AW1006" s="208"/>
    </row>
    <row r="1007" spans="1:49" s="207" customFormat="1" x14ac:dyDescent="0.25">
      <c r="A1007" s="47"/>
      <c r="B1007" s="47"/>
      <c r="C1007" s="47"/>
      <c r="D1007" s="208"/>
      <c r="E1007" s="220"/>
      <c r="F1007" s="220"/>
      <c r="G1007" s="220"/>
      <c r="H1007" s="220"/>
      <c r="I1007" s="220"/>
      <c r="J1007" s="220"/>
      <c r="K1007" s="220"/>
      <c r="M1007" s="208"/>
      <c r="N1007" s="208"/>
      <c r="O1007" s="208"/>
      <c r="P1007" s="208"/>
      <c r="Q1007" s="208"/>
      <c r="R1007" s="208"/>
      <c r="S1007" s="208"/>
      <c r="T1007" s="208"/>
      <c r="U1007" s="208"/>
      <c r="V1007" s="208"/>
      <c r="W1007" s="208"/>
      <c r="X1007" s="208"/>
      <c r="Y1007" s="208"/>
      <c r="Z1007" s="208"/>
      <c r="AA1007" s="208"/>
      <c r="AB1007" s="208"/>
      <c r="AC1007" s="208"/>
      <c r="AD1007" s="208"/>
      <c r="AE1007" s="208"/>
      <c r="AF1007" s="208"/>
      <c r="AG1007" s="208"/>
      <c r="AH1007" s="208"/>
      <c r="AI1007" s="208"/>
      <c r="AJ1007" s="208"/>
      <c r="AK1007" s="208"/>
      <c r="AL1007" s="208"/>
      <c r="AM1007" s="208"/>
      <c r="AN1007" s="208"/>
      <c r="AO1007" s="208"/>
      <c r="AP1007" s="208"/>
      <c r="AQ1007" s="208"/>
      <c r="AR1007" s="208"/>
      <c r="AS1007" s="208"/>
      <c r="AT1007" s="208"/>
      <c r="AU1007" s="208"/>
      <c r="AV1007" s="208"/>
      <c r="AW1007" s="208"/>
    </row>
    <row r="1008" spans="1:49" s="207" customFormat="1" x14ac:dyDescent="0.25">
      <c r="A1008" s="47"/>
      <c r="B1008" s="47"/>
      <c r="C1008" s="47"/>
      <c r="D1008" s="208"/>
      <c r="E1008" s="220"/>
      <c r="F1008" s="220"/>
      <c r="G1008" s="220"/>
      <c r="H1008" s="220"/>
      <c r="I1008" s="220"/>
      <c r="J1008" s="220"/>
      <c r="K1008" s="220"/>
      <c r="M1008" s="208"/>
      <c r="N1008" s="208"/>
      <c r="O1008" s="208"/>
      <c r="P1008" s="208"/>
      <c r="Q1008" s="208"/>
      <c r="R1008" s="208"/>
      <c r="S1008" s="208"/>
      <c r="T1008" s="208"/>
      <c r="U1008" s="208"/>
      <c r="V1008" s="208"/>
      <c r="W1008" s="208"/>
      <c r="X1008" s="208"/>
      <c r="Y1008" s="208"/>
      <c r="Z1008" s="208"/>
      <c r="AA1008" s="208"/>
      <c r="AB1008" s="208"/>
      <c r="AC1008" s="208"/>
      <c r="AD1008" s="208"/>
      <c r="AE1008" s="208"/>
      <c r="AF1008" s="208"/>
      <c r="AG1008" s="208"/>
      <c r="AH1008" s="208"/>
      <c r="AI1008" s="208"/>
      <c r="AJ1008" s="208"/>
      <c r="AK1008" s="208"/>
      <c r="AL1008" s="208"/>
      <c r="AM1008" s="208"/>
      <c r="AN1008" s="208"/>
      <c r="AO1008" s="208"/>
      <c r="AP1008" s="208"/>
      <c r="AQ1008" s="208"/>
      <c r="AR1008" s="208"/>
      <c r="AS1008" s="208"/>
      <c r="AT1008" s="208"/>
      <c r="AU1008" s="208"/>
      <c r="AV1008" s="208"/>
      <c r="AW1008" s="208"/>
    </row>
    <row r="1009" spans="1:49" s="207" customFormat="1" x14ac:dyDescent="0.25">
      <c r="A1009" s="47"/>
      <c r="B1009" s="47"/>
      <c r="C1009" s="47"/>
      <c r="D1009" s="208"/>
      <c r="E1009" s="220"/>
      <c r="F1009" s="220"/>
      <c r="G1009" s="220"/>
      <c r="H1009" s="220"/>
      <c r="I1009" s="220"/>
      <c r="J1009" s="220"/>
      <c r="K1009" s="220"/>
      <c r="M1009" s="208"/>
      <c r="N1009" s="208"/>
      <c r="O1009" s="208"/>
      <c r="P1009" s="208"/>
      <c r="Q1009" s="208"/>
      <c r="R1009" s="208"/>
      <c r="S1009" s="208"/>
      <c r="T1009" s="208"/>
      <c r="U1009" s="208"/>
      <c r="V1009" s="208"/>
      <c r="W1009" s="208"/>
      <c r="X1009" s="208"/>
      <c r="Y1009" s="208"/>
      <c r="Z1009" s="208"/>
      <c r="AA1009" s="208"/>
      <c r="AB1009" s="208"/>
      <c r="AC1009" s="208"/>
      <c r="AD1009" s="208"/>
      <c r="AE1009" s="208"/>
      <c r="AF1009" s="208"/>
      <c r="AG1009" s="208"/>
      <c r="AH1009" s="208"/>
      <c r="AI1009" s="208"/>
      <c r="AJ1009" s="208"/>
      <c r="AK1009" s="208"/>
      <c r="AL1009" s="208"/>
      <c r="AM1009" s="208"/>
      <c r="AN1009" s="208"/>
      <c r="AO1009" s="208"/>
      <c r="AP1009" s="208"/>
      <c r="AQ1009" s="208"/>
      <c r="AR1009" s="208"/>
      <c r="AS1009" s="208"/>
      <c r="AT1009" s="208"/>
      <c r="AU1009" s="208"/>
      <c r="AV1009" s="208"/>
      <c r="AW1009" s="208"/>
    </row>
    <row r="1010" spans="1:49" s="207" customFormat="1" x14ac:dyDescent="0.25">
      <c r="A1010" s="47"/>
      <c r="B1010" s="47"/>
      <c r="C1010" s="47"/>
      <c r="D1010" s="208"/>
      <c r="E1010" s="220"/>
      <c r="F1010" s="220"/>
      <c r="G1010" s="220"/>
      <c r="H1010" s="220"/>
      <c r="I1010" s="220"/>
      <c r="J1010" s="220"/>
      <c r="K1010" s="220"/>
      <c r="M1010" s="208"/>
      <c r="N1010" s="208"/>
      <c r="O1010" s="208"/>
      <c r="P1010" s="208"/>
      <c r="Q1010" s="208"/>
      <c r="R1010" s="208"/>
      <c r="S1010" s="208"/>
      <c r="T1010" s="208"/>
      <c r="U1010" s="208"/>
      <c r="V1010" s="208"/>
      <c r="W1010" s="208"/>
      <c r="X1010" s="208"/>
      <c r="Y1010" s="208"/>
      <c r="Z1010" s="208"/>
      <c r="AA1010" s="208"/>
      <c r="AB1010" s="208"/>
      <c r="AC1010" s="208"/>
      <c r="AD1010" s="208"/>
      <c r="AE1010" s="208"/>
      <c r="AF1010" s="208"/>
      <c r="AG1010" s="208"/>
      <c r="AH1010" s="208"/>
      <c r="AI1010" s="208"/>
      <c r="AJ1010" s="208"/>
      <c r="AK1010" s="208"/>
      <c r="AL1010" s="208"/>
      <c r="AM1010" s="208"/>
      <c r="AN1010" s="208"/>
      <c r="AO1010" s="208"/>
      <c r="AP1010" s="208"/>
      <c r="AQ1010" s="208"/>
      <c r="AR1010" s="208"/>
      <c r="AS1010" s="208"/>
      <c r="AT1010" s="208"/>
      <c r="AU1010" s="208"/>
      <c r="AV1010" s="208"/>
      <c r="AW1010" s="208"/>
    </row>
    <row r="1011" spans="1:49" s="207" customFormat="1" x14ac:dyDescent="0.25">
      <c r="A1011" s="47"/>
      <c r="B1011" s="47"/>
      <c r="C1011" s="47"/>
      <c r="D1011" s="208"/>
      <c r="E1011" s="220"/>
      <c r="F1011" s="220"/>
      <c r="G1011" s="220"/>
      <c r="H1011" s="220"/>
      <c r="I1011" s="220"/>
      <c r="J1011" s="220"/>
      <c r="K1011" s="220"/>
      <c r="M1011" s="208"/>
      <c r="N1011" s="208"/>
      <c r="O1011" s="208"/>
      <c r="P1011" s="208"/>
      <c r="Q1011" s="208"/>
      <c r="R1011" s="208"/>
      <c r="S1011" s="208"/>
      <c r="T1011" s="208"/>
      <c r="U1011" s="208"/>
      <c r="V1011" s="208"/>
      <c r="W1011" s="208"/>
      <c r="X1011" s="208"/>
      <c r="Y1011" s="208"/>
      <c r="Z1011" s="208"/>
      <c r="AA1011" s="208"/>
      <c r="AB1011" s="208"/>
      <c r="AC1011" s="208"/>
      <c r="AD1011" s="208"/>
      <c r="AE1011" s="208"/>
      <c r="AF1011" s="208"/>
      <c r="AG1011" s="208"/>
      <c r="AH1011" s="208"/>
      <c r="AI1011" s="208"/>
      <c r="AJ1011" s="208"/>
      <c r="AK1011" s="208"/>
      <c r="AL1011" s="208"/>
      <c r="AM1011" s="208"/>
      <c r="AN1011" s="208"/>
      <c r="AO1011" s="208"/>
      <c r="AP1011" s="208"/>
      <c r="AQ1011" s="208"/>
      <c r="AR1011" s="208"/>
      <c r="AS1011" s="208"/>
      <c r="AT1011" s="208"/>
      <c r="AU1011" s="208"/>
      <c r="AV1011" s="208"/>
      <c r="AW1011" s="208"/>
    </row>
    <row r="1012" spans="1:49" s="207" customFormat="1" x14ac:dyDescent="0.25">
      <c r="A1012" s="47"/>
      <c r="B1012" s="47"/>
      <c r="C1012" s="47"/>
      <c r="D1012" s="208"/>
      <c r="E1012" s="220"/>
      <c r="F1012" s="220"/>
      <c r="G1012" s="220"/>
      <c r="H1012" s="220"/>
      <c r="I1012" s="220"/>
      <c r="J1012" s="220"/>
      <c r="K1012" s="220"/>
      <c r="M1012" s="208"/>
      <c r="N1012" s="208"/>
      <c r="O1012" s="208"/>
      <c r="P1012" s="208"/>
      <c r="Q1012" s="208"/>
      <c r="R1012" s="208"/>
      <c r="S1012" s="208"/>
      <c r="T1012" s="208"/>
      <c r="U1012" s="208"/>
      <c r="V1012" s="208"/>
      <c r="W1012" s="208"/>
      <c r="X1012" s="208"/>
      <c r="Y1012" s="208"/>
      <c r="Z1012" s="208"/>
      <c r="AA1012" s="208"/>
      <c r="AB1012" s="208"/>
      <c r="AC1012" s="208"/>
      <c r="AD1012" s="208"/>
      <c r="AE1012" s="208"/>
      <c r="AF1012" s="208"/>
      <c r="AG1012" s="208"/>
      <c r="AH1012" s="208"/>
      <c r="AI1012" s="208"/>
      <c r="AJ1012" s="208"/>
      <c r="AK1012" s="208"/>
      <c r="AL1012" s="208"/>
      <c r="AM1012" s="208"/>
      <c r="AN1012" s="208"/>
      <c r="AO1012" s="208"/>
      <c r="AP1012" s="208"/>
      <c r="AQ1012" s="208"/>
      <c r="AR1012" s="208"/>
      <c r="AS1012" s="208"/>
      <c r="AT1012" s="208"/>
      <c r="AU1012" s="208"/>
      <c r="AV1012" s="208"/>
      <c r="AW1012" s="208"/>
    </row>
    <row r="1013" spans="1:49" s="207" customFormat="1" x14ac:dyDescent="0.25">
      <c r="A1013" s="47"/>
      <c r="B1013" s="47"/>
      <c r="C1013" s="47"/>
      <c r="D1013" s="208"/>
      <c r="E1013" s="220"/>
      <c r="F1013" s="220"/>
      <c r="G1013" s="220"/>
      <c r="H1013" s="220"/>
      <c r="I1013" s="220"/>
      <c r="J1013" s="220"/>
      <c r="K1013" s="220"/>
      <c r="M1013" s="208"/>
      <c r="N1013" s="208"/>
      <c r="O1013" s="208"/>
      <c r="P1013" s="208"/>
      <c r="Q1013" s="208"/>
      <c r="R1013" s="208"/>
      <c r="S1013" s="208"/>
      <c r="T1013" s="208"/>
      <c r="U1013" s="208"/>
      <c r="V1013" s="208"/>
      <c r="W1013" s="208"/>
      <c r="X1013" s="208"/>
      <c r="Y1013" s="208"/>
      <c r="Z1013" s="208"/>
      <c r="AA1013" s="208"/>
      <c r="AB1013" s="208"/>
      <c r="AC1013" s="208"/>
      <c r="AD1013" s="208"/>
      <c r="AE1013" s="208"/>
      <c r="AF1013" s="208"/>
      <c r="AG1013" s="208"/>
      <c r="AH1013" s="208"/>
      <c r="AI1013" s="208"/>
      <c r="AJ1013" s="208"/>
      <c r="AK1013" s="208"/>
      <c r="AL1013" s="208"/>
      <c r="AM1013" s="208"/>
      <c r="AN1013" s="208"/>
      <c r="AO1013" s="208"/>
      <c r="AP1013" s="208"/>
      <c r="AQ1013" s="208"/>
      <c r="AR1013" s="208"/>
      <c r="AS1013" s="208"/>
      <c r="AT1013" s="208"/>
      <c r="AU1013" s="208"/>
      <c r="AV1013" s="208"/>
      <c r="AW1013" s="208"/>
    </row>
    <row r="1014" spans="1:49" s="207" customFormat="1" x14ac:dyDescent="0.25">
      <c r="A1014" s="47"/>
      <c r="B1014" s="47"/>
      <c r="C1014" s="47"/>
      <c r="D1014" s="208"/>
      <c r="E1014" s="220"/>
      <c r="F1014" s="220"/>
      <c r="G1014" s="220"/>
      <c r="H1014" s="220"/>
      <c r="I1014" s="220"/>
      <c r="J1014" s="220"/>
      <c r="K1014" s="220"/>
      <c r="M1014" s="208"/>
      <c r="N1014" s="208"/>
      <c r="O1014" s="208"/>
      <c r="P1014" s="208"/>
      <c r="Q1014" s="208"/>
      <c r="R1014" s="208"/>
      <c r="S1014" s="208"/>
      <c r="T1014" s="208"/>
      <c r="U1014" s="208"/>
      <c r="V1014" s="208"/>
      <c r="W1014" s="208"/>
      <c r="X1014" s="208"/>
      <c r="Y1014" s="208"/>
      <c r="Z1014" s="208"/>
      <c r="AA1014" s="208"/>
      <c r="AB1014" s="208"/>
      <c r="AC1014" s="208"/>
      <c r="AD1014" s="208"/>
      <c r="AE1014" s="208"/>
      <c r="AF1014" s="208"/>
      <c r="AG1014" s="208"/>
      <c r="AH1014" s="208"/>
      <c r="AI1014" s="208"/>
      <c r="AJ1014" s="208"/>
      <c r="AK1014" s="208"/>
      <c r="AL1014" s="208"/>
      <c r="AM1014" s="208"/>
      <c r="AN1014" s="208"/>
      <c r="AO1014" s="208"/>
      <c r="AP1014" s="208"/>
      <c r="AQ1014" s="208"/>
      <c r="AR1014" s="208"/>
      <c r="AS1014" s="208"/>
      <c r="AT1014" s="208"/>
      <c r="AU1014" s="208"/>
      <c r="AV1014" s="208"/>
      <c r="AW1014" s="208"/>
    </row>
    <row r="1015" spans="1:49" s="207" customFormat="1" x14ac:dyDescent="0.25">
      <c r="A1015" s="47"/>
      <c r="B1015" s="47"/>
      <c r="C1015" s="47"/>
      <c r="D1015" s="208"/>
      <c r="E1015" s="220"/>
      <c r="F1015" s="220"/>
      <c r="G1015" s="220"/>
      <c r="H1015" s="220"/>
      <c r="I1015" s="220"/>
      <c r="J1015" s="220"/>
      <c r="K1015" s="220"/>
      <c r="M1015" s="208"/>
      <c r="N1015" s="208"/>
      <c r="O1015" s="208"/>
      <c r="P1015" s="208"/>
      <c r="Q1015" s="208"/>
      <c r="R1015" s="208"/>
      <c r="S1015" s="208"/>
      <c r="T1015" s="208"/>
      <c r="U1015" s="208"/>
      <c r="V1015" s="208"/>
      <c r="W1015" s="208"/>
      <c r="X1015" s="208"/>
      <c r="Y1015" s="208"/>
      <c r="Z1015" s="208"/>
      <c r="AA1015" s="208"/>
      <c r="AB1015" s="208"/>
      <c r="AC1015" s="208"/>
      <c r="AD1015" s="208"/>
      <c r="AE1015" s="208"/>
      <c r="AF1015" s="208"/>
      <c r="AG1015" s="208"/>
      <c r="AH1015" s="208"/>
      <c r="AI1015" s="208"/>
      <c r="AJ1015" s="208"/>
      <c r="AK1015" s="208"/>
      <c r="AL1015" s="208"/>
      <c r="AM1015" s="208"/>
      <c r="AN1015" s="208"/>
      <c r="AO1015" s="208"/>
      <c r="AP1015" s="208"/>
      <c r="AQ1015" s="208"/>
      <c r="AR1015" s="208"/>
      <c r="AS1015" s="208"/>
      <c r="AT1015" s="208"/>
      <c r="AU1015" s="208"/>
      <c r="AV1015" s="208"/>
      <c r="AW1015" s="208"/>
    </row>
    <row r="1016" spans="1:49" s="207" customFormat="1" x14ac:dyDescent="0.25">
      <c r="A1016" s="47"/>
      <c r="B1016" s="47"/>
      <c r="C1016" s="47"/>
      <c r="D1016" s="208"/>
      <c r="E1016" s="220"/>
      <c r="F1016" s="220"/>
      <c r="G1016" s="220"/>
      <c r="H1016" s="220"/>
      <c r="I1016" s="220"/>
      <c r="J1016" s="220"/>
      <c r="K1016" s="220"/>
      <c r="M1016" s="208"/>
      <c r="N1016" s="208"/>
      <c r="O1016" s="208"/>
      <c r="P1016" s="208"/>
      <c r="Q1016" s="208"/>
      <c r="R1016" s="208"/>
      <c r="S1016" s="208"/>
      <c r="T1016" s="208"/>
      <c r="U1016" s="208"/>
      <c r="V1016" s="208"/>
      <c r="W1016" s="208"/>
      <c r="X1016" s="208"/>
      <c r="Y1016" s="208"/>
      <c r="Z1016" s="208"/>
      <c r="AA1016" s="208"/>
      <c r="AB1016" s="208"/>
      <c r="AC1016" s="208"/>
      <c r="AD1016" s="208"/>
      <c r="AE1016" s="208"/>
      <c r="AF1016" s="208"/>
      <c r="AG1016" s="208"/>
      <c r="AH1016" s="208"/>
      <c r="AI1016" s="208"/>
      <c r="AJ1016" s="208"/>
      <c r="AK1016" s="208"/>
      <c r="AL1016" s="208"/>
      <c r="AM1016" s="208"/>
      <c r="AN1016" s="208"/>
      <c r="AO1016" s="208"/>
      <c r="AP1016" s="208"/>
      <c r="AQ1016" s="208"/>
      <c r="AR1016" s="208"/>
      <c r="AS1016" s="208"/>
      <c r="AT1016" s="208"/>
      <c r="AU1016" s="208"/>
      <c r="AV1016" s="208"/>
      <c r="AW1016" s="208"/>
    </row>
    <row r="1017" spans="1:49" s="207" customFormat="1" x14ac:dyDescent="0.25">
      <c r="A1017" s="47"/>
      <c r="B1017" s="47"/>
      <c r="C1017" s="47"/>
      <c r="D1017" s="208"/>
      <c r="E1017" s="220"/>
      <c r="F1017" s="220"/>
      <c r="G1017" s="220"/>
      <c r="H1017" s="220"/>
      <c r="I1017" s="220"/>
      <c r="J1017" s="220"/>
      <c r="K1017" s="220"/>
      <c r="M1017" s="208"/>
      <c r="N1017" s="208"/>
      <c r="O1017" s="208"/>
      <c r="P1017" s="208"/>
      <c r="Q1017" s="208"/>
      <c r="R1017" s="208"/>
      <c r="S1017" s="208"/>
      <c r="T1017" s="208"/>
      <c r="U1017" s="208"/>
      <c r="V1017" s="208"/>
      <c r="W1017" s="208"/>
      <c r="X1017" s="208"/>
      <c r="Y1017" s="208"/>
      <c r="Z1017" s="208"/>
      <c r="AA1017" s="208"/>
      <c r="AB1017" s="208"/>
      <c r="AC1017" s="208"/>
      <c r="AD1017" s="208"/>
      <c r="AE1017" s="208"/>
      <c r="AF1017" s="208"/>
      <c r="AG1017" s="208"/>
      <c r="AH1017" s="208"/>
      <c r="AI1017" s="208"/>
      <c r="AJ1017" s="208"/>
      <c r="AK1017" s="208"/>
      <c r="AL1017" s="208"/>
      <c r="AM1017" s="208"/>
      <c r="AN1017" s="208"/>
      <c r="AO1017" s="208"/>
      <c r="AP1017" s="208"/>
      <c r="AQ1017" s="208"/>
      <c r="AR1017" s="208"/>
      <c r="AS1017" s="208"/>
      <c r="AT1017" s="208"/>
      <c r="AU1017" s="208"/>
      <c r="AV1017" s="208"/>
      <c r="AW1017" s="208"/>
    </row>
    <row r="1018" spans="1:49" s="207" customFormat="1" x14ac:dyDescent="0.25">
      <c r="A1018" s="47"/>
      <c r="B1018" s="47"/>
      <c r="C1018" s="47"/>
      <c r="D1018" s="208"/>
      <c r="E1018" s="220"/>
      <c r="F1018" s="220"/>
      <c r="G1018" s="220"/>
      <c r="H1018" s="220"/>
      <c r="I1018" s="220"/>
      <c r="J1018" s="220"/>
      <c r="K1018" s="220"/>
      <c r="M1018" s="208"/>
      <c r="N1018" s="208"/>
      <c r="O1018" s="208"/>
      <c r="P1018" s="208"/>
      <c r="Q1018" s="208"/>
      <c r="R1018" s="208"/>
      <c r="S1018" s="208"/>
      <c r="T1018" s="208"/>
      <c r="U1018" s="208"/>
      <c r="V1018" s="208"/>
      <c r="W1018" s="208"/>
      <c r="X1018" s="208"/>
      <c r="Y1018" s="208"/>
      <c r="Z1018" s="208"/>
      <c r="AA1018" s="208"/>
      <c r="AB1018" s="208"/>
      <c r="AC1018" s="208"/>
      <c r="AD1018" s="208"/>
      <c r="AE1018" s="208"/>
      <c r="AF1018" s="208"/>
      <c r="AG1018" s="208"/>
      <c r="AH1018" s="208"/>
      <c r="AI1018" s="208"/>
      <c r="AJ1018" s="208"/>
      <c r="AK1018" s="208"/>
      <c r="AL1018" s="208"/>
      <c r="AM1018" s="208"/>
      <c r="AN1018" s="208"/>
      <c r="AO1018" s="208"/>
      <c r="AP1018" s="208"/>
      <c r="AQ1018" s="208"/>
      <c r="AR1018" s="208"/>
      <c r="AS1018" s="208"/>
      <c r="AT1018" s="208"/>
      <c r="AU1018" s="208"/>
      <c r="AV1018" s="208"/>
      <c r="AW1018" s="208"/>
    </row>
    <row r="1019" spans="1:49" s="207" customFormat="1" x14ac:dyDescent="0.25">
      <c r="A1019" s="47"/>
      <c r="B1019" s="47"/>
      <c r="C1019" s="47"/>
      <c r="D1019" s="208"/>
      <c r="E1019" s="220"/>
      <c r="F1019" s="220"/>
      <c r="G1019" s="220"/>
      <c r="H1019" s="220"/>
      <c r="I1019" s="220"/>
      <c r="J1019" s="220"/>
      <c r="K1019" s="220"/>
      <c r="M1019" s="208"/>
      <c r="N1019" s="208"/>
      <c r="O1019" s="208"/>
      <c r="P1019" s="208"/>
      <c r="Q1019" s="208"/>
      <c r="R1019" s="208"/>
      <c r="S1019" s="208"/>
      <c r="T1019" s="208"/>
      <c r="U1019" s="208"/>
      <c r="V1019" s="208"/>
      <c r="W1019" s="208"/>
      <c r="X1019" s="208"/>
      <c r="Y1019" s="208"/>
      <c r="Z1019" s="208"/>
      <c r="AA1019" s="208"/>
      <c r="AB1019" s="208"/>
      <c r="AC1019" s="208"/>
      <c r="AD1019" s="208"/>
      <c r="AE1019" s="208"/>
      <c r="AF1019" s="208"/>
      <c r="AG1019" s="208"/>
      <c r="AH1019" s="208"/>
      <c r="AI1019" s="208"/>
      <c r="AJ1019" s="208"/>
      <c r="AK1019" s="208"/>
      <c r="AL1019" s="208"/>
      <c r="AM1019" s="208"/>
      <c r="AN1019" s="208"/>
      <c r="AO1019" s="208"/>
      <c r="AP1019" s="208"/>
      <c r="AQ1019" s="208"/>
      <c r="AR1019" s="208"/>
      <c r="AS1019" s="208"/>
      <c r="AT1019" s="208"/>
      <c r="AU1019" s="208"/>
      <c r="AV1019" s="208"/>
      <c r="AW1019" s="208"/>
    </row>
    <row r="1020" spans="1:49" s="207" customFormat="1" x14ac:dyDescent="0.25">
      <c r="A1020" s="47"/>
      <c r="B1020" s="47"/>
      <c r="C1020" s="47"/>
      <c r="D1020" s="208"/>
      <c r="E1020" s="220"/>
      <c r="F1020" s="220"/>
      <c r="G1020" s="220"/>
      <c r="H1020" s="220"/>
      <c r="I1020" s="220"/>
      <c r="J1020" s="220"/>
      <c r="K1020" s="220"/>
      <c r="M1020" s="208"/>
      <c r="N1020" s="208"/>
      <c r="O1020" s="208"/>
      <c r="P1020" s="208"/>
      <c r="Q1020" s="208"/>
      <c r="R1020" s="208"/>
      <c r="S1020" s="208"/>
      <c r="T1020" s="208"/>
      <c r="U1020" s="208"/>
      <c r="V1020" s="208"/>
      <c r="W1020" s="208"/>
      <c r="X1020" s="208"/>
      <c r="Y1020" s="208"/>
      <c r="Z1020" s="208"/>
      <c r="AA1020" s="208"/>
      <c r="AB1020" s="208"/>
      <c r="AC1020" s="208"/>
      <c r="AD1020" s="208"/>
      <c r="AE1020" s="208"/>
      <c r="AF1020" s="208"/>
      <c r="AG1020" s="208"/>
      <c r="AH1020" s="208"/>
      <c r="AI1020" s="208"/>
      <c r="AJ1020" s="208"/>
      <c r="AK1020" s="208"/>
      <c r="AL1020" s="208"/>
      <c r="AM1020" s="208"/>
      <c r="AN1020" s="208"/>
      <c r="AO1020" s="208"/>
      <c r="AP1020" s="208"/>
      <c r="AQ1020" s="208"/>
      <c r="AR1020" s="208"/>
      <c r="AS1020" s="208"/>
      <c r="AT1020" s="208"/>
      <c r="AU1020" s="208"/>
      <c r="AV1020" s="208"/>
      <c r="AW1020" s="208"/>
    </row>
    <row r="1021" spans="1:49" s="207" customFormat="1" x14ac:dyDescent="0.25">
      <c r="A1021" s="47"/>
      <c r="B1021" s="47"/>
      <c r="C1021" s="47"/>
      <c r="D1021" s="208"/>
      <c r="E1021" s="220"/>
      <c r="F1021" s="220"/>
      <c r="G1021" s="220"/>
      <c r="H1021" s="220"/>
      <c r="I1021" s="220"/>
      <c r="J1021" s="220"/>
      <c r="K1021" s="220"/>
      <c r="M1021" s="208"/>
      <c r="N1021" s="208"/>
      <c r="O1021" s="208"/>
      <c r="P1021" s="208"/>
      <c r="Q1021" s="208"/>
      <c r="R1021" s="208"/>
      <c r="S1021" s="208"/>
      <c r="T1021" s="208"/>
      <c r="U1021" s="208"/>
      <c r="V1021" s="208"/>
      <c r="W1021" s="208"/>
      <c r="X1021" s="208"/>
      <c r="Y1021" s="208"/>
      <c r="Z1021" s="208"/>
      <c r="AA1021" s="208"/>
      <c r="AB1021" s="208"/>
      <c r="AC1021" s="208"/>
      <c r="AD1021" s="208"/>
      <c r="AE1021" s="208"/>
      <c r="AF1021" s="208"/>
      <c r="AG1021" s="208"/>
      <c r="AH1021" s="208"/>
      <c r="AI1021" s="208"/>
      <c r="AJ1021" s="208"/>
      <c r="AK1021" s="208"/>
      <c r="AL1021" s="208"/>
      <c r="AM1021" s="208"/>
      <c r="AN1021" s="208"/>
      <c r="AO1021" s="208"/>
      <c r="AP1021" s="208"/>
      <c r="AQ1021" s="208"/>
      <c r="AR1021" s="208"/>
      <c r="AS1021" s="208"/>
      <c r="AT1021" s="208"/>
      <c r="AU1021" s="208"/>
      <c r="AV1021" s="208"/>
      <c r="AW1021" s="208"/>
    </row>
    <row r="1022" spans="1:49" s="207" customFormat="1" x14ac:dyDescent="0.25">
      <c r="A1022" s="47"/>
      <c r="B1022" s="47"/>
      <c r="C1022" s="47"/>
      <c r="D1022" s="208"/>
      <c r="E1022" s="220"/>
      <c r="F1022" s="220"/>
      <c r="G1022" s="220"/>
      <c r="H1022" s="220"/>
      <c r="I1022" s="220"/>
      <c r="J1022" s="220"/>
      <c r="K1022" s="220"/>
      <c r="M1022" s="208"/>
      <c r="N1022" s="208"/>
      <c r="O1022" s="208"/>
      <c r="P1022" s="208"/>
      <c r="Q1022" s="208"/>
      <c r="R1022" s="208"/>
      <c r="S1022" s="208"/>
      <c r="T1022" s="208"/>
      <c r="U1022" s="208"/>
      <c r="V1022" s="208"/>
      <c r="W1022" s="208"/>
      <c r="X1022" s="208"/>
      <c r="Y1022" s="208"/>
      <c r="Z1022" s="208"/>
      <c r="AA1022" s="208"/>
      <c r="AB1022" s="208"/>
      <c r="AC1022" s="208"/>
      <c r="AD1022" s="208"/>
      <c r="AE1022" s="208"/>
      <c r="AF1022" s="208"/>
      <c r="AG1022" s="208"/>
      <c r="AH1022" s="208"/>
      <c r="AI1022" s="208"/>
      <c r="AJ1022" s="208"/>
      <c r="AK1022" s="208"/>
      <c r="AL1022" s="208"/>
      <c r="AM1022" s="208"/>
      <c r="AN1022" s="208"/>
      <c r="AO1022" s="208"/>
      <c r="AP1022" s="208"/>
      <c r="AQ1022" s="208"/>
      <c r="AR1022" s="208"/>
      <c r="AS1022" s="208"/>
      <c r="AT1022" s="208"/>
      <c r="AU1022" s="208"/>
      <c r="AV1022" s="208"/>
      <c r="AW1022" s="208"/>
    </row>
    <row r="1023" spans="1:49" s="207" customFormat="1" x14ac:dyDescent="0.25">
      <c r="A1023" s="47"/>
      <c r="B1023" s="47"/>
      <c r="C1023" s="47"/>
      <c r="D1023" s="208"/>
      <c r="E1023" s="220"/>
      <c r="F1023" s="220"/>
      <c r="G1023" s="220"/>
      <c r="H1023" s="220"/>
      <c r="I1023" s="220"/>
      <c r="J1023" s="220"/>
      <c r="K1023" s="220"/>
      <c r="M1023" s="208"/>
      <c r="N1023" s="208"/>
      <c r="O1023" s="208"/>
      <c r="P1023" s="208"/>
      <c r="Q1023" s="208"/>
      <c r="R1023" s="208"/>
      <c r="S1023" s="208"/>
      <c r="T1023" s="208"/>
      <c r="U1023" s="208"/>
      <c r="V1023" s="208"/>
      <c r="W1023" s="208"/>
      <c r="X1023" s="208"/>
      <c r="Y1023" s="208"/>
      <c r="Z1023" s="208"/>
      <c r="AA1023" s="208"/>
      <c r="AB1023" s="208"/>
      <c r="AC1023" s="208"/>
      <c r="AD1023" s="208"/>
      <c r="AE1023" s="208"/>
      <c r="AF1023" s="208"/>
      <c r="AG1023" s="208"/>
      <c r="AH1023" s="208"/>
      <c r="AI1023" s="208"/>
      <c r="AJ1023" s="208"/>
      <c r="AK1023" s="208"/>
      <c r="AL1023" s="208"/>
      <c r="AM1023" s="208"/>
      <c r="AN1023" s="208"/>
      <c r="AO1023" s="208"/>
      <c r="AP1023" s="208"/>
      <c r="AQ1023" s="208"/>
      <c r="AR1023" s="208"/>
      <c r="AS1023" s="208"/>
      <c r="AT1023" s="208"/>
      <c r="AU1023" s="208"/>
      <c r="AV1023" s="208"/>
      <c r="AW1023" s="208"/>
    </row>
    <row r="1024" spans="1:49" s="207" customFormat="1" x14ac:dyDescent="0.25">
      <c r="A1024" s="47"/>
      <c r="B1024" s="47"/>
      <c r="C1024" s="47"/>
      <c r="D1024" s="208"/>
      <c r="E1024" s="220"/>
      <c r="F1024" s="220"/>
      <c r="G1024" s="220"/>
      <c r="H1024" s="220"/>
      <c r="I1024" s="220"/>
      <c r="J1024" s="220"/>
      <c r="K1024" s="220"/>
      <c r="M1024" s="208"/>
      <c r="N1024" s="208"/>
      <c r="O1024" s="208"/>
      <c r="P1024" s="208"/>
      <c r="Q1024" s="208"/>
      <c r="R1024" s="208"/>
      <c r="S1024" s="208"/>
      <c r="T1024" s="208"/>
      <c r="U1024" s="208"/>
      <c r="V1024" s="208"/>
      <c r="W1024" s="208"/>
      <c r="X1024" s="208"/>
      <c r="Y1024" s="208"/>
      <c r="Z1024" s="208"/>
      <c r="AA1024" s="208"/>
      <c r="AB1024" s="208"/>
      <c r="AC1024" s="208"/>
      <c r="AD1024" s="208"/>
      <c r="AE1024" s="208"/>
      <c r="AF1024" s="208"/>
      <c r="AG1024" s="208"/>
      <c r="AH1024" s="208"/>
      <c r="AI1024" s="208"/>
      <c r="AJ1024" s="208"/>
      <c r="AK1024" s="208"/>
      <c r="AL1024" s="208"/>
      <c r="AM1024" s="208"/>
      <c r="AN1024" s="208"/>
      <c r="AO1024" s="208"/>
      <c r="AP1024" s="208"/>
      <c r="AQ1024" s="208"/>
      <c r="AR1024" s="208"/>
      <c r="AS1024" s="208"/>
      <c r="AT1024" s="208"/>
      <c r="AU1024" s="208"/>
      <c r="AV1024" s="208"/>
      <c r="AW1024" s="208"/>
    </row>
    <row r="1025" spans="1:49" s="207" customFormat="1" x14ac:dyDescent="0.25">
      <c r="A1025" s="47"/>
      <c r="B1025" s="47"/>
      <c r="C1025" s="47"/>
      <c r="D1025" s="208"/>
      <c r="E1025" s="220"/>
      <c r="F1025" s="220"/>
      <c r="G1025" s="220"/>
      <c r="H1025" s="220"/>
      <c r="I1025" s="220"/>
      <c r="J1025" s="220"/>
      <c r="K1025" s="220"/>
      <c r="M1025" s="208"/>
      <c r="N1025" s="208"/>
      <c r="O1025" s="208"/>
      <c r="P1025" s="208"/>
      <c r="Q1025" s="208"/>
      <c r="R1025" s="208"/>
      <c r="S1025" s="208"/>
      <c r="T1025" s="208"/>
      <c r="U1025" s="208"/>
      <c r="V1025" s="208"/>
      <c r="W1025" s="208"/>
      <c r="X1025" s="208"/>
      <c r="Y1025" s="208"/>
      <c r="Z1025" s="208"/>
      <c r="AA1025" s="208"/>
      <c r="AB1025" s="208"/>
      <c r="AC1025" s="208"/>
      <c r="AD1025" s="208"/>
      <c r="AE1025" s="208"/>
      <c r="AF1025" s="208"/>
      <c r="AG1025" s="208"/>
      <c r="AH1025" s="208"/>
      <c r="AI1025" s="208"/>
      <c r="AJ1025" s="208"/>
      <c r="AK1025" s="208"/>
      <c r="AL1025" s="208"/>
      <c r="AM1025" s="208"/>
      <c r="AN1025" s="208"/>
      <c r="AO1025" s="208"/>
      <c r="AP1025" s="208"/>
      <c r="AQ1025" s="208"/>
      <c r="AR1025" s="208"/>
      <c r="AS1025" s="208"/>
      <c r="AT1025" s="208"/>
      <c r="AU1025" s="208"/>
      <c r="AV1025" s="208"/>
      <c r="AW1025" s="208"/>
    </row>
    <row r="1026" spans="1:49" s="207" customFormat="1" x14ac:dyDescent="0.25">
      <c r="A1026" s="47"/>
      <c r="B1026" s="47"/>
      <c r="C1026" s="47"/>
      <c r="D1026" s="208"/>
      <c r="E1026" s="220"/>
      <c r="F1026" s="220"/>
      <c r="G1026" s="220"/>
      <c r="H1026" s="220"/>
      <c r="I1026" s="220"/>
      <c r="J1026" s="220"/>
      <c r="K1026" s="220"/>
      <c r="M1026" s="208"/>
      <c r="N1026" s="208"/>
      <c r="O1026" s="208"/>
      <c r="P1026" s="208"/>
      <c r="Q1026" s="208"/>
      <c r="R1026" s="208"/>
      <c r="S1026" s="208"/>
      <c r="T1026" s="208"/>
      <c r="U1026" s="208"/>
      <c r="V1026" s="208"/>
      <c r="W1026" s="208"/>
      <c r="X1026" s="208"/>
      <c r="Y1026" s="208"/>
      <c r="Z1026" s="208"/>
      <c r="AA1026" s="208"/>
      <c r="AB1026" s="208"/>
      <c r="AC1026" s="208"/>
      <c r="AD1026" s="208"/>
      <c r="AE1026" s="208"/>
      <c r="AF1026" s="208"/>
      <c r="AG1026" s="208"/>
      <c r="AH1026" s="208"/>
      <c r="AI1026" s="208"/>
      <c r="AJ1026" s="208"/>
      <c r="AK1026" s="208"/>
      <c r="AL1026" s="208"/>
      <c r="AM1026" s="208"/>
      <c r="AN1026" s="208"/>
      <c r="AO1026" s="208"/>
      <c r="AP1026" s="208"/>
      <c r="AQ1026" s="208"/>
      <c r="AR1026" s="208"/>
      <c r="AS1026" s="208"/>
      <c r="AT1026" s="208"/>
      <c r="AU1026" s="208"/>
      <c r="AV1026" s="208"/>
      <c r="AW1026" s="208"/>
    </row>
    <row r="1027" spans="1:49" s="207" customFormat="1" x14ac:dyDescent="0.25">
      <c r="A1027" s="47"/>
      <c r="B1027" s="47"/>
      <c r="C1027" s="47"/>
      <c r="D1027" s="208"/>
      <c r="E1027" s="220"/>
      <c r="F1027" s="220"/>
      <c r="G1027" s="220"/>
      <c r="H1027" s="220"/>
      <c r="I1027" s="220"/>
      <c r="J1027" s="220"/>
      <c r="K1027" s="220"/>
      <c r="M1027" s="208"/>
      <c r="N1027" s="208"/>
      <c r="O1027" s="208"/>
      <c r="P1027" s="208"/>
      <c r="Q1027" s="208"/>
      <c r="R1027" s="208"/>
      <c r="S1027" s="208"/>
      <c r="T1027" s="208"/>
      <c r="U1027" s="208"/>
      <c r="V1027" s="208"/>
      <c r="W1027" s="208"/>
      <c r="X1027" s="208"/>
      <c r="Y1027" s="208"/>
      <c r="Z1027" s="208"/>
      <c r="AA1027" s="208"/>
      <c r="AB1027" s="208"/>
      <c r="AC1027" s="208"/>
      <c r="AD1027" s="208"/>
      <c r="AE1027" s="208"/>
      <c r="AF1027" s="208"/>
      <c r="AG1027" s="208"/>
      <c r="AH1027" s="208"/>
      <c r="AI1027" s="208"/>
      <c r="AJ1027" s="208"/>
      <c r="AK1027" s="208"/>
      <c r="AL1027" s="208"/>
      <c r="AM1027" s="208"/>
      <c r="AN1027" s="208"/>
      <c r="AO1027" s="208"/>
      <c r="AP1027" s="208"/>
      <c r="AQ1027" s="208"/>
      <c r="AR1027" s="208"/>
      <c r="AS1027" s="208"/>
      <c r="AT1027" s="208"/>
      <c r="AU1027" s="208"/>
      <c r="AV1027" s="208"/>
      <c r="AW1027" s="208"/>
    </row>
    <row r="1028" spans="1:49" s="207" customFormat="1" x14ac:dyDescent="0.25">
      <c r="A1028" s="47"/>
      <c r="B1028" s="47"/>
      <c r="C1028" s="47"/>
      <c r="D1028" s="208"/>
      <c r="E1028" s="220"/>
      <c r="F1028" s="220"/>
      <c r="G1028" s="220"/>
      <c r="H1028" s="220"/>
      <c r="I1028" s="220"/>
      <c r="J1028" s="220"/>
      <c r="K1028" s="220"/>
      <c r="M1028" s="208"/>
      <c r="N1028" s="208"/>
      <c r="O1028" s="208"/>
      <c r="P1028" s="208"/>
      <c r="Q1028" s="208"/>
      <c r="R1028" s="208"/>
      <c r="S1028" s="208"/>
      <c r="T1028" s="208"/>
      <c r="U1028" s="208"/>
      <c r="V1028" s="208"/>
      <c r="W1028" s="208"/>
      <c r="X1028" s="208"/>
      <c r="Y1028" s="208"/>
      <c r="Z1028" s="208"/>
      <c r="AA1028" s="208"/>
      <c r="AB1028" s="208"/>
      <c r="AC1028" s="208"/>
      <c r="AD1028" s="208"/>
      <c r="AE1028" s="208"/>
      <c r="AF1028" s="208"/>
      <c r="AG1028" s="208"/>
      <c r="AH1028" s="208"/>
      <c r="AI1028" s="208"/>
      <c r="AJ1028" s="208"/>
      <c r="AK1028" s="208"/>
      <c r="AL1028" s="208"/>
      <c r="AM1028" s="208"/>
      <c r="AN1028" s="208"/>
      <c r="AO1028" s="208"/>
      <c r="AP1028" s="208"/>
      <c r="AQ1028" s="208"/>
      <c r="AR1028" s="208"/>
      <c r="AS1028" s="208"/>
      <c r="AT1028" s="208"/>
      <c r="AU1028" s="208"/>
      <c r="AV1028" s="208"/>
      <c r="AW1028" s="208"/>
    </row>
    <row r="1029" spans="1:49" s="207" customFormat="1" x14ac:dyDescent="0.25">
      <c r="A1029" s="47"/>
      <c r="B1029" s="47"/>
      <c r="C1029" s="47"/>
      <c r="D1029" s="208"/>
      <c r="E1029" s="220"/>
      <c r="F1029" s="220"/>
      <c r="G1029" s="220"/>
      <c r="H1029" s="220"/>
      <c r="I1029" s="220"/>
      <c r="J1029" s="220"/>
      <c r="K1029" s="220"/>
      <c r="M1029" s="208"/>
      <c r="N1029" s="208"/>
      <c r="O1029" s="208"/>
      <c r="P1029" s="208"/>
      <c r="Q1029" s="208"/>
      <c r="R1029" s="208"/>
      <c r="S1029" s="208"/>
      <c r="T1029" s="208"/>
      <c r="U1029" s="208"/>
      <c r="V1029" s="208"/>
      <c r="W1029" s="208"/>
      <c r="X1029" s="208"/>
      <c r="Y1029" s="208"/>
      <c r="Z1029" s="208"/>
      <c r="AA1029" s="208"/>
      <c r="AB1029" s="208"/>
      <c r="AC1029" s="208"/>
      <c r="AD1029" s="208"/>
      <c r="AE1029" s="208"/>
      <c r="AF1029" s="208"/>
      <c r="AG1029" s="208"/>
      <c r="AH1029" s="208"/>
      <c r="AI1029" s="208"/>
      <c r="AJ1029" s="208"/>
      <c r="AK1029" s="208"/>
      <c r="AL1029" s="208"/>
      <c r="AM1029" s="208"/>
      <c r="AN1029" s="208"/>
      <c r="AO1029" s="208"/>
      <c r="AP1029" s="208"/>
      <c r="AQ1029" s="208"/>
      <c r="AR1029" s="208"/>
      <c r="AS1029" s="208"/>
      <c r="AT1029" s="208"/>
      <c r="AU1029" s="208"/>
      <c r="AV1029" s="208"/>
      <c r="AW1029" s="208"/>
    </row>
    <row r="1030" spans="1:49" s="207" customFormat="1" x14ac:dyDescent="0.25">
      <c r="A1030" s="47"/>
      <c r="B1030" s="47"/>
      <c r="C1030" s="47"/>
      <c r="D1030" s="208"/>
      <c r="E1030" s="220"/>
      <c r="F1030" s="220"/>
      <c r="G1030" s="220"/>
      <c r="H1030" s="220"/>
      <c r="I1030" s="220"/>
      <c r="J1030" s="220"/>
      <c r="K1030" s="220"/>
      <c r="M1030" s="208"/>
      <c r="N1030" s="208"/>
      <c r="O1030" s="208"/>
      <c r="P1030" s="208"/>
      <c r="Q1030" s="208"/>
      <c r="R1030" s="208"/>
      <c r="S1030" s="208"/>
      <c r="T1030" s="208"/>
      <c r="U1030" s="208"/>
      <c r="V1030" s="208"/>
      <c r="W1030" s="208"/>
      <c r="X1030" s="208"/>
      <c r="Y1030" s="208"/>
      <c r="Z1030" s="208"/>
      <c r="AA1030" s="208"/>
      <c r="AB1030" s="208"/>
      <c r="AC1030" s="208"/>
      <c r="AD1030" s="208"/>
      <c r="AE1030" s="208"/>
      <c r="AF1030" s="208"/>
      <c r="AG1030" s="208"/>
      <c r="AH1030" s="208"/>
      <c r="AI1030" s="208"/>
      <c r="AJ1030" s="208"/>
      <c r="AK1030" s="208"/>
      <c r="AL1030" s="208"/>
      <c r="AM1030" s="208"/>
      <c r="AN1030" s="208"/>
      <c r="AO1030" s="208"/>
      <c r="AP1030" s="208"/>
      <c r="AQ1030" s="208"/>
      <c r="AR1030" s="208"/>
      <c r="AS1030" s="208"/>
      <c r="AT1030" s="208"/>
      <c r="AU1030" s="208"/>
      <c r="AV1030" s="208"/>
      <c r="AW1030" s="208"/>
    </row>
    <row r="1031" spans="1:49" s="207" customFormat="1" x14ac:dyDescent="0.25">
      <c r="A1031" s="47"/>
      <c r="B1031" s="47"/>
      <c r="C1031" s="47"/>
      <c r="D1031" s="208"/>
      <c r="E1031" s="220"/>
      <c r="F1031" s="220"/>
      <c r="G1031" s="220"/>
      <c r="H1031" s="220"/>
      <c r="I1031" s="220"/>
      <c r="J1031" s="220"/>
      <c r="K1031" s="220"/>
      <c r="M1031" s="208"/>
      <c r="N1031" s="208"/>
      <c r="O1031" s="208"/>
      <c r="P1031" s="208"/>
      <c r="Q1031" s="208"/>
      <c r="R1031" s="208"/>
      <c r="S1031" s="208"/>
      <c r="T1031" s="208"/>
      <c r="U1031" s="208"/>
      <c r="V1031" s="208"/>
      <c r="W1031" s="208"/>
      <c r="X1031" s="208"/>
      <c r="Y1031" s="208"/>
      <c r="Z1031" s="208"/>
      <c r="AA1031" s="208"/>
      <c r="AB1031" s="208"/>
      <c r="AC1031" s="208"/>
      <c r="AD1031" s="208"/>
      <c r="AE1031" s="208"/>
      <c r="AF1031" s="208"/>
      <c r="AG1031" s="208"/>
      <c r="AH1031" s="208"/>
      <c r="AI1031" s="208"/>
      <c r="AJ1031" s="208"/>
      <c r="AK1031" s="208"/>
      <c r="AL1031" s="208"/>
      <c r="AM1031" s="208"/>
      <c r="AN1031" s="208"/>
      <c r="AO1031" s="208"/>
      <c r="AP1031" s="208"/>
      <c r="AQ1031" s="208"/>
      <c r="AR1031" s="208"/>
      <c r="AS1031" s="208"/>
      <c r="AT1031" s="208"/>
      <c r="AU1031" s="208"/>
      <c r="AV1031" s="208"/>
      <c r="AW1031" s="208"/>
    </row>
    <row r="1032" spans="1:49" s="207" customFormat="1" x14ac:dyDescent="0.25">
      <c r="A1032" s="47"/>
      <c r="B1032" s="47"/>
      <c r="C1032" s="47"/>
      <c r="D1032" s="208"/>
      <c r="E1032" s="220"/>
      <c r="F1032" s="220"/>
      <c r="G1032" s="220"/>
      <c r="H1032" s="220"/>
      <c r="I1032" s="220"/>
      <c r="J1032" s="220"/>
      <c r="K1032" s="220"/>
      <c r="M1032" s="208"/>
      <c r="N1032" s="208"/>
      <c r="O1032" s="208"/>
      <c r="P1032" s="208"/>
      <c r="Q1032" s="208"/>
      <c r="R1032" s="208"/>
      <c r="S1032" s="208"/>
      <c r="T1032" s="208"/>
      <c r="U1032" s="208"/>
      <c r="V1032" s="208"/>
      <c r="W1032" s="208"/>
      <c r="X1032" s="208"/>
      <c r="Y1032" s="208"/>
      <c r="Z1032" s="208"/>
      <c r="AA1032" s="208"/>
      <c r="AB1032" s="208"/>
      <c r="AC1032" s="208"/>
      <c r="AD1032" s="208"/>
      <c r="AE1032" s="208"/>
      <c r="AF1032" s="208"/>
      <c r="AG1032" s="208"/>
      <c r="AH1032" s="208"/>
      <c r="AI1032" s="208"/>
      <c r="AJ1032" s="208"/>
      <c r="AK1032" s="208"/>
      <c r="AL1032" s="208"/>
      <c r="AM1032" s="208"/>
      <c r="AN1032" s="208"/>
      <c r="AO1032" s="208"/>
      <c r="AP1032" s="208"/>
      <c r="AQ1032" s="208"/>
      <c r="AR1032" s="208"/>
      <c r="AS1032" s="208"/>
      <c r="AT1032" s="208"/>
      <c r="AU1032" s="208"/>
      <c r="AV1032" s="208"/>
      <c r="AW1032" s="208"/>
    </row>
    <row r="1033" spans="1:49" s="207" customFormat="1" x14ac:dyDescent="0.25">
      <c r="A1033" s="47"/>
      <c r="B1033" s="47"/>
      <c r="C1033" s="47"/>
      <c r="D1033" s="208"/>
      <c r="E1033" s="220"/>
      <c r="F1033" s="220"/>
      <c r="G1033" s="220"/>
      <c r="H1033" s="220"/>
      <c r="I1033" s="220"/>
      <c r="J1033" s="220"/>
      <c r="K1033" s="220"/>
      <c r="M1033" s="208"/>
      <c r="N1033" s="208"/>
      <c r="O1033" s="208"/>
      <c r="P1033" s="208"/>
      <c r="Q1033" s="208"/>
      <c r="R1033" s="208"/>
      <c r="S1033" s="208"/>
      <c r="T1033" s="208"/>
      <c r="U1033" s="208"/>
      <c r="V1033" s="208"/>
      <c r="W1033" s="208"/>
      <c r="X1033" s="208"/>
      <c r="Y1033" s="208"/>
      <c r="Z1033" s="208"/>
      <c r="AA1033" s="208"/>
      <c r="AB1033" s="208"/>
      <c r="AC1033" s="208"/>
      <c r="AD1033" s="208"/>
      <c r="AE1033" s="208"/>
      <c r="AF1033" s="208"/>
      <c r="AG1033" s="208"/>
      <c r="AH1033" s="208"/>
      <c r="AI1033" s="208"/>
      <c r="AJ1033" s="208"/>
      <c r="AK1033" s="208"/>
      <c r="AL1033" s="208"/>
      <c r="AM1033" s="208"/>
      <c r="AN1033" s="208"/>
      <c r="AO1033" s="208"/>
      <c r="AP1033" s="208"/>
      <c r="AQ1033" s="208"/>
      <c r="AR1033" s="208"/>
      <c r="AS1033" s="208"/>
      <c r="AT1033" s="208"/>
      <c r="AU1033" s="208"/>
      <c r="AV1033" s="208"/>
      <c r="AW1033" s="208"/>
    </row>
    <row r="1034" spans="1:49" s="207" customFormat="1" x14ac:dyDescent="0.25">
      <c r="A1034" s="47"/>
      <c r="B1034" s="47"/>
      <c r="C1034" s="47"/>
      <c r="D1034" s="208"/>
      <c r="E1034" s="220"/>
      <c r="F1034" s="220"/>
      <c r="G1034" s="220"/>
      <c r="H1034" s="220"/>
      <c r="I1034" s="220"/>
      <c r="J1034" s="220"/>
      <c r="K1034" s="220"/>
      <c r="M1034" s="208"/>
      <c r="N1034" s="208"/>
      <c r="O1034" s="208"/>
      <c r="P1034" s="208"/>
      <c r="Q1034" s="208"/>
      <c r="R1034" s="208"/>
      <c r="S1034" s="208"/>
      <c r="T1034" s="208"/>
      <c r="U1034" s="208"/>
      <c r="V1034" s="208"/>
      <c r="W1034" s="208"/>
      <c r="X1034" s="208"/>
      <c r="Y1034" s="208"/>
      <c r="Z1034" s="208"/>
      <c r="AA1034" s="208"/>
      <c r="AB1034" s="208"/>
      <c r="AC1034" s="208"/>
      <c r="AD1034" s="208"/>
      <c r="AE1034" s="208"/>
      <c r="AF1034" s="208"/>
      <c r="AG1034" s="208"/>
      <c r="AH1034" s="208"/>
      <c r="AI1034" s="208"/>
      <c r="AJ1034" s="208"/>
      <c r="AK1034" s="208"/>
      <c r="AL1034" s="208"/>
      <c r="AM1034" s="208"/>
      <c r="AN1034" s="208"/>
      <c r="AO1034" s="208"/>
      <c r="AP1034" s="208"/>
      <c r="AQ1034" s="208"/>
      <c r="AR1034" s="208"/>
      <c r="AS1034" s="208"/>
      <c r="AT1034" s="208"/>
      <c r="AU1034" s="208"/>
      <c r="AV1034" s="208"/>
      <c r="AW1034" s="208"/>
    </row>
    <row r="1035" spans="1:49" s="207" customFormat="1" x14ac:dyDescent="0.25">
      <c r="A1035" s="47"/>
      <c r="B1035" s="47"/>
      <c r="C1035" s="47"/>
      <c r="D1035" s="208"/>
      <c r="E1035" s="220"/>
      <c r="F1035" s="220"/>
      <c r="G1035" s="220"/>
      <c r="H1035" s="220"/>
      <c r="I1035" s="220"/>
      <c r="J1035" s="220"/>
      <c r="K1035" s="220"/>
      <c r="M1035" s="208"/>
      <c r="N1035" s="208"/>
      <c r="O1035" s="208"/>
      <c r="P1035" s="208"/>
      <c r="Q1035" s="208"/>
      <c r="R1035" s="208"/>
      <c r="S1035" s="208"/>
      <c r="T1035" s="208"/>
      <c r="U1035" s="208"/>
      <c r="V1035" s="208"/>
      <c r="W1035" s="208"/>
      <c r="X1035" s="208"/>
      <c r="Y1035" s="208"/>
      <c r="Z1035" s="208"/>
      <c r="AA1035" s="208"/>
      <c r="AB1035" s="208"/>
      <c r="AC1035" s="208"/>
      <c r="AD1035" s="208"/>
      <c r="AE1035" s="208"/>
      <c r="AF1035" s="208"/>
      <c r="AG1035" s="208"/>
      <c r="AH1035" s="208"/>
      <c r="AI1035" s="208"/>
      <c r="AJ1035" s="208"/>
      <c r="AK1035" s="208"/>
      <c r="AL1035" s="208"/>
      <c r="AM1035" s="208"/>
      <c r="AN1035" s="208"/>
      <c r="AO1035" s="208"/>
      <c r="AP1035" s="208"/>
      <c r="AQ1035" s="208"/>
      <c r="AR1035" s="208"/>
      <c r="AS1035" s="208"/>
      <c r="AT1035" s="208"/>
      <c r="AU1035" s="208"/>
      <c r="AV1035" s="208"/>
      <c r="AW1035" s="208"/>
    </row>
    <row r="1036" spans="1:49" s="207" customFormat="1" x14ac:dyDescent="0.25">
      <c r="A1036" s="47"/>
      <c r="B1036" s="47"/>
      <c r="C1036" s="47"/>
      <c r="D1036" s="208"/>
      <c r="E1036" s="220"/>
      <c r="F1036" s="220"/>
      <c r="G1036" s="220"/>
      <c r="H1036" s="220"/>
      <c r="I1036" s="220"/>
      <c r="J1036" s="220"/>
      <c r="K1036" s="220"/>
      <c r="M1036" s="208"/>
      <c r="N1036" s="208"/>
      <c r="O1036" s="208"/>
      <c r="P1036" s="208"/>
      <c r="Q1036" s="208"/>
      <c r="R1036" s="208"/>
      <c r="S1036" s="208"/>
      <c r="T1036" s="208"/>
      <c r="U1036" s="208"/>
      <c r="V1036" s="208"/>
      <c r="W1036" s="208"/>
      <c r="X1036" s="208"/>
      <c r="Y1036" s="208"/>
      <c r="Z1036" s="208"/>
      <c r="AA1036" s="208"/>
      <c r="AB1036" s="208"/>
      <c r="AC1036" s="208"/>
      <c r="AD1036" s="208"/>
      <c r="AE1036" s="208"/>
      <c r="AF1036" s="208"/>
      <c r="AG1036" s="208"/>
      <c r="AH1036" s="208"/>
      <c r="AI1036" s="208"/>
      <c r="AJ1036" s="208"/>
      <c r="AK1036" s="208"/>
      <c r="AL1036" s="208"/>
      <c r="AM1036" s="208"/>
      <c r="AN1036" s="208"/>
      <c r="AO1036" s="208"/>
      <c r="AP1036" s="208"/>
      <c r="AQ1036" s="208"/>
      <c r="AR1036" s="208"/>
      <c r="AS1036" s="208"/>
      <c r="AT1036" s="208"/>
      <c r="AU1036" s="208"/>
      <c r="AV1036" s="208"/>
      <c r="AW1036" s="208"/>
    </row>
    <row r="1037" spans="1:49" s="207" customFormat="1" x14ac:dyDescent="0.25">
      <c r="A1037" s="47"/>
      <c r="B1037" s="47"/>
      <c r="C1037" s="47"/>
      <c r="D1037" s="208"/>
      <c r="E1037" s="220"/>
      <c r="F1037" s="220"/>
      <c r="G1037" s="220"/>
      <c r="H1037" s="220"/>
      <c r="I1037" s="220"/>
      <c r="J1037" s="220"/>
      <c r="K1037" s="220"/>
      <c r="M1037" s="208"/>
      <c r="N1037" s="208"/>
      <c r="O1037" s="208"/>
      <c r="P1037" s="208"/>
      <c r="Q1037" s="208"/>
      <c r="R1037" s="208"/>
      <c r="S1037" s="208"/>
      <c r="T1037" s="208"/>
      <c r="U1037" s="208"/>
      <c r="V1037" s="208"/>
      <c r="W1037" s="208"/>
      <c r="X1037" s="208"/>
      <c r="Y1037" s="208"/>
      <c r="Z1037" s="208"/>
      <c r="AA1037" s="208"/>
      <c r="AB1037" s="208"/>
      <c r="AC1037" s="208"/>
      <c r="AD1037" s="208"/>
      <c r="AE1037" s="208"/>
      <c r="AF1037" s="208"/>
      <c r="AG1037" s="208"/>
      <c r="AH1037" s="208"/>
      <c r="AI1037" s="208"/>
      <c r="AJ1037" s="208"/>
      <c r="AK1037" s="208"/>
      <c r="AL1037" s="208"/>
      <c r="AM1037" s="208"/>
      <c r="AN1037" s="208"/>
      <c r="AO1037" s="208"/>
      <c r="AP1037" s="208"/>
      <c r="AQ1037" s="208"/>
      <c r="AR1037" s="208"/>
      <c r="AS1037" s="208"/>
      <c r="AT1037" s="208"/>
      <c r="AU1037" s="208"/>
      <c r="AV1037" s="208"/>
      <c r="AW1037" s="208"/>
    </row>
    <row r="1038" spans="1:49" s="207" customFormat="1" x14ac:dyDescent="0.25">
      <c r="A1038" s="47"/>
      <c r="B1038" s="47"/>
      <c r="C1038" s="47"/>
      <c r="D1038" s="208"/>
      <c r="E1038" s="220"/>
      <c r="F1038" s="220"/>
      <c r="G1038" s="220"/>
      <c r="H1038" s="220"/>
      <c r="I1038" s="220"/>
      <c r="J1038" s="220"/>
      <c r="K1038" s="220"/>
      <c r="M1038" s="208"/>
      <c r="N1038" s="208"/>
      <c r="O1038" s="208"/>
      <c r="P1038" s="208"/>
      <c r="Q1038" s="208"/>
      <c r="R1038" s="208"/>
      <c r="S1038" s="208"/>
      <c r="T1038" s="208"/>
      <c r="U1038" s="208"/>
      <c r="V1038" s="208"/>
      <c r="W1038" s="208"/>
      <c r="X1038" s="208"/>
      <c r="Y1038" s="208"/>
      <c r="Z1038" s="208"/>
      <c r="AA1038" s="208"/>
      <c r="AB1038" s="208"/>
      <c r="AC1038" s="208"/>
      <c r="AD1038" s="208"/>
      <c r="AE1038" s="208"/>
      <c r="AF1038" s="208"/>
      <c r="AG1038" s="208"/>
      <c r="AH1038" s="208"/>
      <c r="AI1038" s="208"/>
      <c r="AJ1038" s="208"/>
      <c r="AK1038" s="208"/>
      <c r="AL1038" s="208"/>
      <c r="AM1038" s="208"/>
      <c r="AN1038" s="208"/>
      <c r="AO1038" s="208"/>
      <c r="AP1038" s="208"/>
      <c r="AQ1038" s="208"/>
      <c r="AR1038" s="208"/>
      <c r="AS1038" s="208"/>
      <c r="AT1038" s="208"/>
      <c r="AU1038" s="208"/>
      <c r="AV1038" s="208"/>
      <c r="AW1038" s="208"/>
    </row>
    <row r="1039" spans="1:49" s="207" customFormat="1" x14ac:dyDescent="0.25">
      <c r="A1039" s="47"/>
      <c r="B1039" s="47"/>
      <c r="C1039" s="47"/>
      <c r="D1039" s="208"/>
      <c r="E1039" s="220"/>
      <c r="F1039" s="220"/>
      <c r="G1039" s="220"/>
      <c r="H1039" s="220"/>
      <c r="I1039" s="220"/>
      <c r="J1039" s="220"/>
      <c r="K1039" s="220"/>
      <c r="M1039" s="208"/>
      <c r="N1039" s="208"/>
      <c r="O1039" s="208"/>
      <c r="P1039" s="208"/>
      <c r="Q1039" s="208"/>
      <c r="R1039" s="208"/>
      <c r="S1039" s="208"/>
      <c r="T1039" s="208"/>
      <c r="U1039" s="208"/>
      <c r="V1039" s="208"/>
      <c r="W1039" s="208"/>
      <c r="X1039" s="208"/>
      <c r="Y1039" s="208"/>
      <c r="Z1039" s="208"/>
      <c r="AA1039" s="208"/>
      <c r="AB1039" s="208"/>
      <c r="AC1039" s="208"/>
      <c r="AD1039" s="208"/>
      <c r="AE1039" s="208"/>
      <c r="AF1039" s="208"/>
      <c r="AG1039" s="208"/>
      <c r="AH1039" s="208"/>
      <c r="AI1039" s="208"/>
      <c r="AJ1039" s="208"/>
      <c r="AK1039" s="208"/>
      <c r="AL1039" s="208"/>
      <c r="AM1039" s="208"/>
      <c r="AN1039" s="208"/>
      <c r="AO1039" s="208"/>
      <c r="AP1039" s="208"/>
      <c r="AQ1039" s="208"/>
      <c r="AR1039" s="208"/>
      <c r="AS1039" s="208"/>
      <c r="AT1039" s="208"/>
      <c r="AU1039" s="208"/>
      <c r="AV1039" s="208"/>
      <c r="AW1039" s="208"/>
    </row>
    <row r="1040" spans="1:49" s="207" customFormat="1" x14ac:dyDescent="0.25">
      <c r="A1040" s="47"/>
      <c r="B1040" s="47"/>
      <c r="C1040" s="47"/>
      <c r="D1040" s="208"/>
      <c r="E1040" s="220"/>
      <c r="F1040" s="220"/>
      <c r="G1040" s="220"/>
      <c r="H1040" s="220"/>
      <c r="I1040" s="220"/>
      <c r="J1040" s="220"/>
      <c r="K1040" s="220"/>
      <c r="M1040" s="208"/>
      <c r="N1040" s="208"/>
      <c r="O1040" s="208"/>
      <c r="P1040" s="208"/>
      <c r="Q1040" s="208"/>
      <c r="R1040" s="208"/>
      <c r="S1040" s="208"/>
      <c r="T1040" s="208"/>
      <c r="U1040" s="208"/>
      <c r="V1040" s="208"/>
      <c r="W1040" s="208"/>
      <c r="X1040" s="208"/>
      <c r="Y1040" s="208"/>
      <c r="Z1040" s="208"/>
      <c r="AA1040" s="208"/>
      <c r="AB1040" s="208"/>
      <c r="AC1040" s="208"/>
      <c r="AD1040" s="208"/>
      <c r="AE1040" s="208"/>
      <c r="AF1040" s="208"/>
      <c r="AG1040" s="208"/>
      <c r="AH1040" s="208"/>
      <c r="AI1040" s="208"/>
      <c r="AJ1040" s="208"/>
      <c r="AK1040" s="208"/>
      <c r="AL1040" s="208"/>
      <c r="AM1040" s="208"/>
      <c r="AN1040" s="208"/>
      <c r="AO1040" s="208"/>
      <c r="AP1040" s="208"/>
      <c r="AQ1040" s="208"/>
      <c r="AR1040" s="208"/>
      <c r="AS1040" s="208"/>
      <c r="AT1040" s="208"/>
      <c r="AU1040" s="208"/>
      <c r="AV1040" s="208"/>
      <c r="AW1040" s="208"/>
    </row>
    <row r="1041" spans="1:49" s="207" customFormat="1" x14ac:dyDescent="0.25">
      <c r="A1041" s="47"/>
      <c r="B1041" s="47"/>
      <c r="C1041" s="47"/>
      <c r="D1041" s="208"/>
      <c r="E1041" s="220"/>
      <c r="F1041" s="220"/>
      <c r="G1041" s="220"/>
      <c r="H1041" s="220"/>
      <c r="I1041" s="220"/>
      <c r="J1041" s="220"/>
      <c r="K1041" s="220"/>
      <c r="M1041" s="208"/>
      <c r="N1041" s="208"/>
      <c r="O1041" s="208"/>
      <c r="P1041" s="208"/>
      <c r="Q1041" s="208"/>
      <c r="R1041" s="208"/>
      <c r="S1041" s="208"/>
      <c r="T1041" s="208"/>
      <c r="U1041" s="208"/>
      <c r="V1041" s="208"/>
      <c r="W1041" s="208"/>
      <c r="X1041" s="208"/>
      <c r="Y1041" s="208"/>
      <c r="Z1041" s="208"/>
      <c r="AA1041" s="208"/>
      <c r="AB1041" s="208"/>
      <c r="AC1041" s="208"/>
      <c r="AD1041" s="208"/>
      <c r="AE1041" s="208"/>
      <c r="AF1041" s="208"/>
      <c r="AG1041" s="208"/>
      <c r="AH1041" s="208"/>
      <c r="AI1041" s="208"/>
      <c r="AJ1041" s="208"/>
      <c r="AK1041" s="208"/>
      <c r="AL1041" s="208"/>
      <c r="AM1041" s="208"/>
      <c r="AN1041" s="208"/>
      <c r="AO1041" s="208"/>
      <c r="AP1041" s="208"/>
      <c r="AQ1041" s="208"/>
      <c r="AR1041" s="208"/>
      <c r="AS1041" s="208"/>
      <c r="AT1041" s="208"/>
      <c r="AU1041" s="208"/>
      <c r="AV1041" s="208"/>
      <c r="AW1041" s="208"/>
    </row>
    <row r="1042" spans="1:49" s="207" customFormat="1" x14ac:dyDescent="0.25">
      <c r="A1042" s="47"/>
      <c r="B1042" s="47"/>
      <c r="C1042" s="47"/>
      <c r="D1042" s="208"/>
      <c r="E1042" s="220"/>
      <c r="F1042" s="220"/>
      <c r="G1042" s="220"/>
      <c r="H1042" s="220"/>
      <c r="I1042" s="220"/>
      <c r="J1042" s="220"/>
      <c r="K1042" s="220"/>
      <c r="M1042" s="208"/>
      <c r="N1042" s="208"/>
      <c r="O1042" s="208"/>
      <c r="P1042" s="208"/>
      <c r="Q1042" s="208"/>
      <c r="R1042" s="208"/>
      <c r="S1042" s="208"/>
      <c r="T1042" s="208"/>
      <c r="U1042" s="208"/>
      <c r="V1042" s="208"/>
      <c r="W1042" s="208"/>
      <c r="X1042" s="208"/>
      <c r="Y1042" s="208"/>
      <c r="Z1042" s="208"/>
      <c r="AA1042" s="208"/>
      <c r="AB1042" s="208"/>
      <c r="AC1042" s="208"/>
      <c r="AD1042" s="208"/>
      <c r="AE1042" s="208"/>
      <c r="AF1042" s="208"/>
      <c r="AG1042" s="208"/>
      <c r="AH1042" s="208"/>
      <c r="AI1042" s="208"/>
      <c r="AJ1042" s="208"/>
      <c r="AK1042" s="208"/>
      <c r="AL1042" s="208"/>
      <c r="AM1042" s="208"/>
      <c r="AN1042" s="208"/>
      <c r="AO1042" s="208"/>
      <c r="AP1042" s="208"/>
      <c r="AQ1042" s="208"/>
      <c r="AR1042" s="208"/>
      <c r="AS1042" s="208"/>
      <c r="AT1042" s="208"/>
      <c r="AU1042" s="208"/>
      <c r="AV1042" s="208"/>
      <c r="AW1042" s="208"/>
    </row>
    <row r="1043" spans="1:49" s="207" customFormat="1" x14ac:dyDescent="0.25">
      <c r="A1043" s="47"/>
      <c r="B1043" s="47"/>
      <c r="C1043" s="47"/>
      <c r="D1043" s="208"/>
      <c r="E1043" s="220"/>
      <c r="F1043" s="220"/>
      <c r="G1043" s="220"/>
      <c r="H1043" s="220"/>
      <c r="I1043" s="220"/>
      <c r="J1043" s="220"/>
      <c r="K1043" s="220"/>
      <c r="M1043" s="208"/>
      <c r="N1043" s="208"/>
      <c r="O1043" s="208"/>
      <c r="P1043" s="208"/>
      <c r="Q1043" s="208"/>
      <c r="R1043" s="208"/>
      <c r="S1043" s="208"/>
      <c r="T1043" s="208"/>
      <c r="U1043" s="208"/>
      <c r="V1043" s="208"/>
      <c r="W1043" s="208"/>
      <c r="X1043" s="208"/>
      <c r="Y1043" s="208"/>
      <c r="Z1043" s="208"/>
      <c r="AA1043" s="208"/>
      <c r="AB1043" s="208"/>
      <c r="AC1043" s="208"/>
      <c r="AD1043" s="208"/>
      <c r="AE1043" s="208"/>
      <c r="AF1043" s="208"/>
      <c r="AG1043" s="208"/>
      <c r="AH1043" s="208"/>
      <c r="AI1043" s="208"/>
      <c r="AJ1043" s="208"/>
      <c r="AK1043" s="208"/>
      <c r="AL1043" s="208"/>
      <c r="AM1043" s="208"/>
      <c r="AN1043" s="208"/>
      <c r="AO1043" s="208"/>
      <c r="AP1043" s="208"/>
      <c r="AQ1043" s="208"/>
      <c r="AR1043" s="208"/>
      <c r="AS1043" s="208"/>
      <c r="AT1043" s="208"/>
      <c r="AU1043" s="208"/>
      <c r="AV1043" s="208"/>
      <c r="AW1043" s="208"/>
    </row>
    <row r="1044" spans="1:49" s="207" customFormat="1" x14ac:dyDescent="0.25">
      <c r="A1044" s="47"/>
      <c r="B1044" s="47"/>
      <c r="C1044" s="47"/>
      <c r="D1044" s="208"/>
      <c r="E1044" s="220"/>
      <c r="F1044" s="220"/>
      <c r="G1044" s="220"/>
      <c r="H1044" s="220"/>
      <c r="I1044" s="220"/>
      <c r="J1044" s="220"/>
      <c r="K1044" s="220"/>
      <c r="M1044" s="208"/>
      <c r="N1044" s="208"/>
      <c r="O1044" s="208"/>
      <c r="P1044" s="208"/>
      <c r="Q1044" s="208"/>
      <c r="R1044" s="208"/>
      <c r="S1044" s="208"/>
      <c r="T1044" s="208"/>
      <c r="U1044" s="208"/>
      <c r="V1044" s="208"/>
      <c r="W1044" s="208"/>
      <c r="X1044" s="208"/>
      <c r="Y1044" s="208"/>
      <c r="Z1044" s="208"/>
      <c r="AA1044" s="208"/>
      <c r="AB1044" s="208"/>
      <c r="AC1044" s="208"/>
      <c r="AD1044" s="208"/>
      <c r="AE1044" s="208"/>
      <c r="AF1044" s="208"/>
      <c r="AG1044" s="208"/>
      <c r="AH1044" s="208"/>
      <c r="AI1044" s="208"/>
      <c r="AJ1044" s="208"/>
      <c r="AK1044" s="208"/>
      <c r="AL1044" s="208"/>
      <c r="AM1044" s="208"/>
      <c r="AN1044" s="208"/>
      <c r="AO1044" s="208"/>
      <c r="AP1044" s="208"/>
      <c r="AQ1044" s="208"/>
      <c r="AR1044" s="208"/>
      <c r="AS1044" s="208"/>
      <c r="AT1044" s="208"/>
      <c r="AU1044" s="208"/>
      <c r="AV1044" s="208"/>
      <c r="AW1044" s="208"/>
    </row>
    <row r="1045" spans="1:49" s="207" customFormat="1" x14ac:dyDescent="0.25">
      <c r="A1045" s="47"/>
      <c r="B1045" s="47"/>
      <c r="C1045" s="47"/>
      <c r="D1045" s="208"/>
      <c r="E1045" s="220"/>
      <c r="F1045" s="220"/>
      <c r="G1045" s="220"/>
      <c r="H1045" s="220"/>
      <c r="I1045" s="220"/>
      <c r="J1045" s="220"/>
      <c r="K1045" s="220"/>
      <c r="M1045" s="208"/>
      <c r="N1045" s="208"/>
      <c r="O1045" s="208"/>
      <c r="P1045" s="208"/>
      <c r="Q1045" s="208"/>
      <c r="R1045" s="208"/>
      <c r="S1045" s="208"/>
      <c r="T1045" s="208"/>
      <c r="U1045" s="208"/>
      <c r="V1045" s="208"/>
      <c r="W1045" s="208"/>
      <c r="X1045" s="208"/>
      <c r="Y1045" s="208"/>
      <c r="Z1045" s="208"/>
      <c r="AA1045" s="208"/>
      <c r="AB1045" s="208"/>
      <c r="AC1045" s="208"/>
      <c r="AD1045" s="208"/>
      <c r="AE1045" s="208"/>
      <c r="AF1045" s="208"/>
      <c r="AG1045" s="208"/>
      <c r="AH1045" s="208"/>
      <c r="AI1045" s="208"/>
      <c r="AJ1045" s="208"/>
      <c r="AK1045" s="208"/>
      <c r="AL1045" s="208"/>
      <c r="AM1045" s="208"/>
      <c r="AN1045" s="208"/>
      <c r="AO1045" s="208"/>
      <c r="AP1045" s="208"/>
      <c r="AQ1045" s="208"/>
      <c r="AR1045" s="208"/>
      <c r="AS1045" s="208"/>
      <c r="AT1045" s="208"/>
      <c r="AU1045" s="208"/>
      <c r="AV1045" s="208"/>
      <c r="AW1045" s="208"/>
    </row>
    <row r="1046" spans="1:49" s="207" customFormat="1" x14ac:dyDescent="0.25">
      <c r="A1046" s="47"/>
      <c r="B1046" s="47"/>
      <c r="C1046" s="47"/>
      <c r="D1046" s="208"/>
      <c r="E1046" s="220"/>
      <c r="F1046" s="220"/>
      <c r="G1046" s="220"/>
      <c r="H1046" s="220"/>
      <c r="I1046" s="220"/>
      <c r="J1046" s="220"/>
      <c r="K1046" s="220"/>
      <c r="M1046" s="208"/>
      <c r="N1046" s="208"/>
      <c r="O1046" s="208"/>
      <c r="P1046" s="208"/>
      <c r="Q1046" s="208"/>
      <c r="R1046" s="208"/>
      <c r="S1046" s="208"/>
      <c r="T1046" s="208"/>
      <c r="U1046" s="208"/>
      <c r="V1046" s="208"/>
      <c r="W1046" s="208"/>
      <c r="X1046" s="208"/>
      <c r="Y1046" s="208"/>
      <c r="Z1046" s="208"/>
      <c r="AA1046" s="208"/>
      <c r="AB1046" s="208"/>
      <c r="AC1046" s="208"/>
      <c r="AD1046" s="208"/>
      <c r="AE1046" s="208"/>
      <c r="AF1046" s="208"/>
      <c r="AG1046" s="208"/>
      <c r="AH1046" s="208"/>
      <c r="AI1046" s="208"/>
      <c r="AJ1046" s="208"/>
      <c r="AK1046" s="208"/>
      <c r="AL1046" s="208"/>
      <c r="AM1046" s="208"/>
      <c r="AN1046" s="208"/>
      <c r="AO1046" s="208"/>
      <c r="AP1046" s="208"/>
      <c r="AQ1046" s="208"/>
      <c r="AR1046" s="208"/>
      <c r="AS1046" s="208"/>
      <c r="AT1046" s="208"/>
      <c r="AU1046" s="208"/>
      <c r="AV1046" s="208"/>
      <c r="AW1046" s="208"/>
    </row>
    <row r="1047" spans="1:49" s="207" customFormat="1" x14ac:dyDescent="0.25">
      <c r="A1047" s="47"/>
      <c r="B1047" s="47"/>
      <c r="C1047" s="47"/>
      <c r="D1047" s="208"/>
      <c r="E1047" s="220"/>
      <c r="F1047" s="220"/>
      <c r="G1047" s="220"/>
      <c r="H1047" s="220"/>
      <c r="I1047" s="220"/>
      <c r="J1047" s="220"/>
      <c r="K1047" s="220"/>
      <c r="M1047" s="208"/>
      <c r="N1047" s="208"/>
      <c r="O1047" s="208"/>
      <c r="P1047" s="208"/>
      <c r="Q1047" s="208"/>
      <c r="R1047" s="208"/>
      <c r="S1047" s="208"/>
      <c r="T1047" s="208"/>
      <c r="U1047" s="208"/>
      <c r="V1047" s="208"/>
      <c r="W1047" s="208"/>
      <c r="X1047" s="208"/>
      <c r="Y1047" s="208"/>
      <c r="Z1047" s="208"/>
      <c r="AA1047" s="208"/>
      <c r="AB1047" s="208"/>
      <c r="AC1047" s="208"/>
      <c r="AD1047" s="208"/>
      <c r="AE1047" s="208"/>
      <c r="AF1047" s="208"/>
      <c r="AG1047" s="208"/>
      <c r="AH1047" s="208"/>
      <c r="AI1047" s="208"/>
      <c r="AJ1047" s="208"/>
      <c r="AK1047" s="208"/>
      <c r="AL1047" s="208"/>
      <c r="AM1047" s="208"/>
      <c r="AN1047" s="208"/>
      <c r="AO1047" s="208"/>
      <c r="AP1047" s="208"/>
      <c r="AQ1047" s="208"/>
      <c r="AR1047" s="208"/>
      <c r="AS1047" s="208"/>
      <c r="AT1047" s="208"/>
      <c r="AU1047" s="208"/>
      <c r="AV1047" s="208"/>
      <c r="AW1047" s="208"/>
    </row>
    <row r="1048" spans="1:49" s="207" customFormat="1" x14ac:dyDescent="0.25">
      <c r="A1048" s="47"/>
      <c r="B1048" s="47"/>
      <c r="C1048" s="47"/>
      <c r="D1048" s="208"/>
      <c r="E1048" s="220"/>
      <c r="F1048" s="220"/>
      <c r="G1048" s="220"/>
      <c r="H1048" s="220"/>
      <c r="I1048" s="220"/>
      <c r="J1048" s="220"/>
      <c r="K1048" s="220"/>
      <c r="M1048" s="208"/>
      <c r="N1048" s="208"/>
      <c r="O1048" s="208"/>
      <c r="P1048" s="208"/>
      <c r="Q1048" s="208"/>
      <c r="R1048" s="208"/>
      <c r="S1048" s="208"/>
      <c r="T1048" s="208"/>
      <c r="U1048" s="208"/>
      <c r="V1048" s="208"/>
      <c r="W1048" s="208"/>
      <c r="X1048" s="208"/>
      <c r="Y1048" s="208"/>
      <c r="Z1048" s="208"/>
      <c r="AA1048" s="208"/>
      <c r="AB1048" s="208"/>
      <c r="AC1048" s="208"/>
      <c r="AD1048" s="208"/>
      <c r="AE1048" s="208"/>
      <c r="AF1048" s="208"/>
      <c r="AG1048" s="208"/>
      <c r="AH1048" s="208"/>
      <c r="AI1048" s="208"/>
      <c r="AJ1048" s="208"/>
      <c r="AK1048" s="208"/>
      <c r="AL1048" s="208"/>
      <c r="AM1048" s="208"/>
      <c r="AN1048" s="208"/>
      <c r="AO1048" s="208"/>
      <c r="AP1048" s="208"/>
      <c r="AQ1048" s="208"/>
      <c r="AR1048" s="208"/>
      <c r="AS1048" s="208"/>
      <c r="AT1048" s="208"/>
      <c r="AU1048" s="208"/>
      <c r="AV1048" s="208"/>
      <c r="AW1048" s="208"/>
    </row>
    <row r="1049" spans="1:49" s="207" customFormat="1" x14ac:dyDescent="0.25">
      <c r="A1049" s="47"/>
      <c r="B1049" s="47"/>
      <c r="C1049" s="47"/>
      <c r="D1049" s="208"/>
      <c r="E1049" s="220"/>
      <c r="F1049" s="220"/>
      <c r="G1049" s="220"/>
      <c r="H1049" s="220"/>
      <c r="I1049" s="220"/>
      <c r="J1049" s="220"/>
      <c r="K1049" s="220"/>
      <c r="M1049" s="208"/>
      <c r="N1049" s="208"/>
      <c r="O1049" s="208"/>
      <c r="P1049" s="208"/>
      <c r="Q1049" s="208"/>
      <c r="R1049" s="208"/>
      <c r="S1049" s="208"/>
      <c r="T1049" s="208"/>
      <c r="U1049" s="208"/>
      <c r="V1049" s="208"/>
      <c r="W1049" s="208"/>
      <c r="X1049" s="208"/>
      <c r="Y1049" s="208"/>
      <c r="Z1049" s="208"/>
      <c r="AA1049" s="208"/>
      <c r="AB1049" s="208"/>
      <c r="AC1049" s="208"/>
      <c r="AD1049" s="208"/>
      <c r="AE1049" s="208"/>
      <c r="AF1049" s="208"/>
      <c r="AG1049" s="208"/>
      <c r="AH1049" s="208"/>
      <c r="AI1049" s="208"/>
      <c r="AJ1049" s="208"/>
      <c r="AK1049" s="208"/>
      <c r="AL1049" s="208"/>
      <c r="AM1049" s="208"/>
      <c r="AN1049" s="208"/>
      <c r="AO1049" s="208"/>
      <c r="AP1049" s="208"/>
      <c r="AQ1049" s="208"/>
      <c r="AR1049" s="208"/>
      <c r="AS1049" s="208"/>
      <c r="AT1049" s="208"/>
      <c r="AU1049" s="208"/>
      <c r="AV1049" s="208"/>
      <c r="AW1049" s="208"/>
    </row>
    <row r="1050" spans="1:49" s="207" customFormat="1" x14ac:dyDescent="0.25">
      <c r="A1050" s="47"/>
      <c r="B1050" s="47"/>
      <c r="C1050" s="47"/>
      <c r="D1050" s="208"/>
      <c r="E1050" s="220"/>
      <c r="F1050" s="220"/>
      <c r="G1050" s="220"/>
      <c r="H1050" s="220"/>
      <c r="I1050" s="220"/>
      <c r="J1050" s="220"/>
      <c r="K1050" s="220"/>
      <c r="M1050" s="208"/>
      <c r="N1050" s="208"/>
      <c r="O1050" s="208"/>
      <c r="P1050" s="208"/>
      <c r="Q1050" s="208"/>
      <c r="R1050" s="208"/>
      <c r="S1050" s="208"/>
      <c r="T1050" s="208"/>
      <c r="U1050" s="208"/>
      <c r="V1050" s="208"/>
      <c r="W1050" s="208"/>
      <c r="X1050" s="208"/>
      <c r="Y1050" s="208"/>
      <c r="Z1050" s="208"/>
      <c r="AA1050" s="208"/>
      <c r="AB1050" s="208"/>
      <c r="AC1050" s="208"/>
      <c r="AD1050" s="208"/>
      <c r="AE1050" s="208"/>
      <c r="AF1050" s="208"/>
      <c r="AG1050" s="208"/>
      <c r="AH1050" s="208"/>
      <c r="AI1050" s="208"/>
      <c r="AJ1050" s="208"/>
      <c r="AK1050" s="208"/>
      <c r="AL1050" s="208"/>
      <c r="AM1050" s="208"/>
      <c r="AN1050" s="208"/>
      <c r="AO1050" s="208"/>
      <c r="AP1050" s="208"/>
      <c r="AQ1050" s="208"/>
      <c r="AR1050" s="208"/>
      <c r="AS1050" s="208"/>
      <c r="AT1050" s="208"/>
      <c r="AU1050" s="208"/>
      <c r="AV1050" s="208"/>
      <c r="AW1050" s="208"/>
    </row>
    <row r="1051" spans="1:49" s="207" customFormat="1" x14ac:dyDescent="0.25">
      <c r="A1051" s="47"/>
      <c r="B1051" s="47"/>
      <c r="C1051" s="47"/>
      <c r="D1051" s="208"/>
      <c r="E1051" s="220"/>
      <c r="F1051" s="220"/>
      <c r="G1051" s="220"/>
      <c r="H1051" s="220"/>
      <c r="I1051" s="220"/>
      <c r="J1051" s="220"/>
      <c r="K1051" s="220"/>
      <c r="M1051" s="208"/>
      <c r="N1051" s="208"/>
      <c r="O1051" s="208"/>
      <c r="P1051" s="208"/>
      <c r="Q1051" s="208"/>
      <c r="R1051" s="208"/>
      <c r="S1051" s="208"/>
      <c r="T1051" s="208"/>
      <c r="U1051" s="208"/>
      <c r="V1051" s="208"/>
      <c r="W1051" s="208"/>
      <c r="X1051" s="208"/>
      <c r="Y1051" s="208"/>
      <c r="Z1051" s="208"/>
      <c r="AA1051" s="208"/>
      <c r="AB1051" s="208"/>
      <c r="AC1051" s="208"/>
      <c r="AD1051" s="208"/>
      <c r="AE1051" s="208"/>
      <c r="AF1051" s="208"/>
      <c r="AG1051" s="208"/>
      <c r="AH1051" s="208"/>
      <c r="AI1051" s="208"/>
      <c r="AJ1051" s="208"/>
      <c r="AK1051" s="208"/>
      <c r="AL1051" s="208"/>
      <c r="AM1051" s="208"/>
      <c r="AN1051" s="208"/>
      <c r="AO1051" s="208"/>
      <c r="AP1051" s="208"/>
      <c r="AQ1051" s="208"/>
      <c r="AR1051" s="208"/>
      <c r="AS1051" s="208"/>
      <c r="AT1051" s="208"/>
      <c r="AU1051" s="208"/>
      <c r="AV1051" s="208"/>
      <c r="AW1051" s="208"/>
    </row>
    <row r="1052" spans="1:49" s="207" customFormat="1" x14ac:dyDescent="0.25">
      <c r="A1052" s="47"/>
      <c r="B1052" s="47"/>
      <c r="C1052" s="47"/>
      <c r="D1052" s="208"/>
      <c r="E1052" s="220"/>
      <c r="F1052" s="220"/>
      <c r="G1052" s="220"/>
      <c r="H1052" s="220"/>
      <c r="I1052" s="220"/>
      <c r="J1052" s="220"/>
      <c r="K1052" s="220"/>
      <c r="M1052" s="208"/>
      <c r="N1052" s="208"/>
      <c r="O1052" s="208"/>
      <c r="P1052" s="208"/>
      <c r="Q1052" s="208"/>
      <c r="R1052" s="208"/>
      <c r="S1052" s="208"/>
      <c r="T1052" s="208"/>
      <c r="U1052" s="208"/>
      <c r="V1052" s="208"/>
      <c r="W1052" s="208"/>
      <c r="X1052" s="208"/>
      <c r="Y1052" s="208"/>
      <c r="Z1052" s="208"/>
      <c r="AA1052" s="208"/>
      <c r="AB1052" s="208"/>
      <c r="AC1052" s="208"/>
      <c r="AD1052" s="208"/>
      <c r="AE1052" s="208"/>
      <c r="AF1052" s="208"/>
      <c r="AG1052" s="208"/>
      <c r="AH1052" s="208"/>
      <c r="AI1052" s="208"/>
      <c r="AJ1052" s="208"/>
      <c r="AK1052" s="208"/>
      <c r="AL1052" s="208"/>
      <c r="AM1052" s="208"/>
      <c r="AN1052" s="208"/>
      <c r="AO1052" s="208"/>
      <c r="AP1052" s="208"/>
      <c r="AQ1052" s="208"/>
      <c r="AR1052" s="208"/>
      <c r="AS1052" s="208"/>
      <c r="AT1052" s="208"/>
      <c r="AU1052" s="208"/>
      <c r="AV1052" s="208"/>
      <c r="AW1052" s="208"/>
    </row>
    <row r="1053" spans="1:49" s="207" customFormat="1" x14ac:dyDescent="0.25">
      <c r="A1053" s="47"/>
      <c r="B1053" s="47"/>
      <c r="C1053" s="47"/>
      <c r="D1053" s="208"/>
      <c r="E1053" s="220"/>
      <c r="F1053" s="220"/>
      <c r="G1053" s="220"/>
      <c r="H1053" s="220"/>
      <c r="I1053" s="220"/>
      <c r="J1053" s="220"/>
      <c r="K1053" s="220"/>
      <c r="M1053" s="208"/>
      <c r="N1053" s="208"/>
      <c r="O1053" s="208"/>
      <c r="P1053" s="208"/>
      <c r="Q1053" s="208"/>
      <c r="R1053" s="208"/>
      <c r="S1053" s="208"/>
      <c r="T1053" s="208"/>
      <c r="U1053" s="208"/>
      <c r="V1053" s="208"/>
      <c r="W1053" s="208"/>
      <c r="X1053" s="208"/>
      <c r="Y1053" s="208"/>
      <c r="Z1053" s="208"/>
      <c r="AA1053" s="208"/>
      <c r="AB1053" s="208"/>
      <c r="AC1053" s="208"/>
      <c r="AD1053" s="208"/>
      <c r="AE1053" s="208"/>
      <c r="AF1053" s="208"/>
      <c r="AG1053" s="208"/>
      <c r="AH1053" s="208"/>
      <c r="AI1053" s="208"/>
      <c r="AJ1053" s="208"/>
      <c r="AK1053" s="208"/>
      <c r="AL1053" s="208"/>
      <c r="AM1053" s="208"/>
      <c r="AN1053" s="208"/>
      <c r="AO1053" s="208"/>
      <c r="AP1053" s="208"/>
      <c r="AQ1053" s="208"/>
      <c r="AR1053" s="208"/>
      <c r="AS1053" s="208"/>
      <c r="AT1053" s="208"/>
      <c r="AU1053" s="208"/>
      <c r="AV1053" s="208"/>
      <c r="AW1053" s="208"/>
    </row>
    <row r="1054" spans="1:49" s="207" customFormat="1" x14ac:dyDescent="0.25">
      <c r="A1054" s="47"/>
      <c r="B1054" s="47"/>
      <c r="C1054" s="47"/>
      <c r="D1054" s="208"/>
      <c r="E1054" s="220"/>
      <c r="F1054" s="220"/>
      <c r="G1054" s="220"/>
      <c r="H1054" s="220"/>
      <c r="I1054" s="220"/>
      <c r="J1054" s="220"/>
      <c r="K1054" s="220"/>
      <c r="M1054" s="208"/>
      <c r="N1054" s="208"/>
      <c r="O1054" s="208"/>
      <c r="P1054" s="208"/>
      <c r="Q1054" s="208"/>
      <c r="R1054" s="208"/>
      <c r="S1054" s="208"/>
      <c r="T1054" s="208"/>
      <c r="U1054" s="208"/>
      <c r="V1054" s="208"/>
      <c r="W1054" s="208"/>
      <c r="X1054" s="208"/>
      <c r="Y1054" s="208"/>
      <c r="Z1054" s="208"/>
      <c r="AA1054" s="208"/>
      <c r="AB1054" s="208"/>
      <c r="AC1054" s="208"/>
      <c r="AD1054" s="208"/>
      <c r="AE1054" s="208"/>
      <c r="AF1054" s="208"/>
      <c r="AG1054" s="208"/>
      <c r="AH1054" s="208"/>
      <c r="AI1054" s="208"/>
      <c r="AJ1054" s="208"/>
      <c r="AK1054" s="208"/>
      <c r="AL1054" s="208"/>
      <c r="AM1054" s="208"/>
      <c r="AN1054" s="208"/>
      <c r="AO1054" s="208"/>
      <c r="AP1054" s="208"/>
      <c r="AQ1054" s="208"/>
      <c r="AR1054" s="208"/>
      <c r="AS1054" s="208"/>
      <c r="AT1054" s="208"/>
      <c r="AU1054" s="208"/>
      <c r="AV1054" s="208"/>
      <c r="AW1054" s="208"/>
    </row>
    <row r="1055" spans="1:49" s="207" customFormat="1" x14ac:dyDescent="0.25">
      <c r="A1055" s="47"/>
      <c r="B1055" s="47"/>
      <c r="C1055" s="47"/>
      <c r="D1055" s="208"/>
      <c r="E1055" s="220"/>
      <c r="F1055" s="220"/>
      <c r="G1055" s="220"/>
      <c r="H1055" s="220"/>
      <c r="I1055" s="220"/>
      <c r="J1055" s="220"/>
      <c r="K1055" s="220"/>
      <c r="M1055" s="208"/>
      <c r="N1055" s="208"/>
      <c r="O1055" s="208"/>
      <c r="P1055" s="208"/>
      <c r="Q1055" s="208"/>
      <c r="R1055" s="208"/>
      <c r="S1055" s="208"/>
      <c r="T1055" s="208"/>
      <c r="U1055" s="208"/>
      <c r="V1055" s="208"/>
      <c r="W1055" s="208"/>
      <c r="X1055" s="208"/>
      <c r="Y1055" s="208"/>
      <c r="Z1055" s="208"/>
      <c r="AA1055" s="208"/>
      <c r="AB1055" s="208"/>
      <c r="AC1055" s="208"/>
      <c r="AD1055" s="208"/>
      <c r="AE1055" s="208"/>
      <c r="AF1055" s="208"/>
      <c r="AG1055" s="208"/>
      <c r="AH1055" s="208"/>
      <c r="AI1055" s="208"/>
      <c r="AJ1055" s="208"/>
      <c r="AK1055" s="208"/>
      <c r="AL1055" s="208"/>
      <c r="AM1055" s="208"/>
      <c r="AN1055" s="208"/>
      <c r="AO1055" s="208"/>
      <c r="AP1055" s="208"/>
      <c r="AQ1055" s="208"/>
      <c r="AR1055" s="208"/>
      <c r="AS1055" s="208"/>
      <c r="AT1055" s="208"/>
      <c r="AU1055" s="208"/>
      <c r="AV1055" s="208"/>
      <c r="AW1055" s="208"/>
    </row>
    <row r="1056" spans="1:49" s="207" customFormat="1" x14ac:dyDescent="0.25">
      <c r="A1056" s="47"/>
      <c r="B1056" s="47"/>
      <c r="C1056" s="47"/>
      <c r="D1056" s="208"/>
      <c r="E1056" s="220"/>
      <c r="F1056" s="220"/>
      <c r="G1056" s="220"/>
      <c r="H1056" s="220"/>
      <c r="I1056" s="220"/>
      <c r="J1056" s="220"/>
      <c r="K1056" s="220"/>
      <c r="M1056" s="208"/>
      <c r="N1056" s="208"/>
      <c r="O1056" s="208"/>
      <c r="P1056" s="208"/>
      <c r="Q1056" s="208"/>
      <c r="R1056" s="208"/>
      <c r="S1056" s="208"/>
      <c r="T1056" s="208"/>
      <c r="U1056" s="208"/>
      <c r="V1056" s="208"/>
      <c r="W1056" s="208"/>
      <c r="X1056" s="208"/>
      <c r="Y1056" s="208"/>
      <c r="Z1056" s="208"/>
      <c r="AA1056" s="208"/>
      <c r="AB1056" s="208"/>
      <c r="AC1056" s="208"/>
      <c r="AD1056" s="208"/>
      <c r="AE1056" s="208"/>
      <c r="AF1056" s="208"/>
      <c r="AG1056" s="208"/>
      <c r="AH1056" s="208"/>
      <c r="AI1056" s="208"/>
      <c r="AJ1056" s="208"/>
      <c r="AK1056" s="208"/>
      <c r="AL1056" s="208"/>
      <c r="AM1056" s="208"/>
      <c r="AN1056" s="208"/>
      <c r="AO1056" s="208"/>
      <c r="AP1056" s="208"/>
      <c r="AQ1056" s="208"/>
      <c r="AR1056" s="208"/>
      <c r="AS1056" s="208"/>
      <c r="AT1056" s="208"/>
      <c r="AU1056" s="208"/>
      <c r="AV1056" s="208"/>
      <c r="AW1056" s="208"/>
    </row>
    <row r="1057" spans="1:49" s="207" customFormat="1" x14ac:dyDescent="0.25">
      <c r="A1057" s="47"/>
      <c r="B1057" s="47"/>
      <c r="C1057" s="47"/>
      <c r="D1057" s="208"/>
      <c r="E1057" s="220"/>
      <c r="F1057" s="220"/>
      <c r="G1057" s="220"/>
      <c r="H1057" s="220"/>
      <c r="I1057" s="220"/>
      <c r="J1057" s="220"/>
      <c r="K1057" s="220"/>
      <c r="M1057" s="208"/>
      <c r="N1057" s="208"/>
      <c r="O1057" s="208"/>
      <c r="P1057" s="208"/>
      <c r="Q1057" s="208"/>
      <c r="R1057" s="208"/>
      <c r="S1057" s="208"/>
      <c r="T1057" s="208"/>
      <c r="U1057" s="208"/>
      <c r="V1057" s="208"/>
      <c r="W1057" s="208"/>
      <c r="X1057" s="208"/>
      <c r="Y1057" s="208"/>
      <c r="Z1057" s="208"/>
      <c r="AA1057" s="208"/>
      <c r="AB1057" s="208"/>
      <c r="AC1057" s="208"/>
      <c r="AD1057" s="208"/>
      <c r="AE1057" s="208"/>
      <c r="AF1057" s="208"/>
      <c r="AG1057" s="208"/>
      <c r="AH1057" s="208"/>
      <c r="AI1057" s="208"/>
      <c r="AJ1057" s="208"/>
      <c r="AK1057" s="208"/>
      <c r="AL1057" s="208"/>
      <c r="AM1057" s="208"/>
      <c r="AN1057" s="208"/>
      <c r="AO1057" s="208"/>
      <c r="AP1057" s="208"/>
      <c r="AQ1057" s="208"/>
      <c r="AR1057" s="208"/>
      <c r="AS1057" s="208"/>
      <c r="AT1057" s="208"/>
      <c r="AU1057" s="208"/>
      <c r="AV1057" s="208"/>
      <c r="AW1057" s="208"/>
    </row>
    <row r="1058" spans="1:49" s="207" customFormat="1" x14ac:dyDescent="0.25">
      <c r="A1058" s="47"/>
      <c r="B1058" s="47"/>
      <c r="C1058" s="47"/>
      <c r="D1058" s="208"/>
      <c r="E1058" s="220"/>
      <c r="F1058" s="220"/>
      <c r="G1058" s="220"/>
      <c r="H1058" s="220"/>
      <c r="I1058" s="220"/>
      <c r="J1058" s="220"/>
      <c r="K1058" s="220"/>
      <c r="M1058" s="208"/>
      <c r="N1058" s="208"/>
      <c r="O1058" s="208"/>
      <c r="P1058" s="208"/>
      <c r="Q1058" s="208"/>
      <c r="R1058" s="208"/>
      <c r="S1058" s="208"/>
      <c r="T1058" s="208"/>
      <c r="U1058" s="208"/>
      <c r="V1058" s="208"/>
      <c r="W1058" s="208"/>
      <c r="X1058" s="208"/>
      <c r="Y1058" s="208"/>
      <c r="Z1058" s="208"/>
      <c r="AA1058" s="208"/>
      <c r="AB1058" s="208"/>
      <c r="AC1058" s="208"/>
      <c r="AD1058" s="208"/>
      <c r="AE1058" s="208"/>
      <c r="AF1058" s="208"/>
      <c r="AG1058" s="208"/>
      <c r="AH1058" s="208"/>
      <c r="AI1058" s="208"/>
      <c r="AJ1058" s="208"/>
      <c r="AK1058" s="208"/>
      <c r="AL1058" s="208"/>
      <c r="AM1058" s="208"/>
      <c r="AN1058" s="208"/>
      <c r="AO1058" s="208"/>
      <c r="AP1058" s="208"/>
      <c r="AQ1058" s="208"/>
      <c r="AR1058" s="208"/>
      <c r="AS1058" s="208"/>
      <c r="AT1058" s="208"/>
      <c r="AU1058" s="208"/>
      <c r="AV1058" s="208"/>
      <c r="AW1058" s="208"/>
    </row>
    <row r="1059" spans="1:49" s="207" customFormat="1" x14ac:dyDescent="0.25">
      <c r="A1059" s="47"/>
      <c r="B1059" s="47"/>
      <c r="C1059" s="47"/>
      <c r="D1059" s="208"/>
      <c r="E1059" s="220"/>
      <c r="F1059" s="220"/>
      <c r="G1059" s="220"/>
      <c r="H1059" s="220"/>
      <c r="I1059" s="220"/>
      <c r="J1059" s="220"/>
      <c r="K1059" s="220"/>
      <c r="M1059" s="208"/>
      <c r="N1059" s="208"/>
      <c r="O1059" s="208"/>
      <c r="P1059" s="208"/>
      <c r="Q1059" s="208"/>
      <c r="R1059" s="208"/>
      <c r="S1059" s="208"/>
      <c r="T1059" s="208"/>
      <c r="U1059" s="208"/>
      <c r="V1059" s="208"/>
      <c r="W1059" s="208"/>
      <c r="X1059" s="208"/>
      <c r="Y1059" s="208"/>
      <c r="Z1059" s="208"/>
      <c r="AA1059" s="208"/>
      <c r="AB1059" s="208"/>
      <c r="AC1059" s="208"/>
      <c r="AD1059" s="208"/>
      <c r="AE1059" s="208"/>
      <c r="AF1059" s="208"/>
      <c r="AG1059" s="208"/>
      <c r="AH1059" s="208"/>
      <c r="AI1059" s="208"/>
      <c r="AJ1059" s="208"/>
      <c r="AK1059" s="208"/>
      <c r="AL1059" s="208"/>
      <c r="AM1059" s="208"/>
      <c r="AN1059" s="208"/>
      <c r="AO1059" s="208"/>
      <c r="AP1059" s="208"/>
      <c r="AQ1059" s="208"/>
      <c r="AR1059" s="208"/>
      <c r="AS1059" s="208"/>
      <c r="AT1059" s="208"/>
      <c r="AU1059" s="208"/>
      <c r="AV1059" s="208"/>
      <c r="AW1059" s="208"/>
    </row>
    <row r="1060" spans="1:49" s="207" customFormat="1" x14ac:dyDescent="0.25">
      <c r="A1060" s="47"/>
      <c r="B1060" s="47"/>
      <c r="C1060" s="47"/>
      <c r="D1060" s="208"/>
      <c r="E1060" s="220"/>
      <c r="F1060" s="220"/>
      <c r="G1060" s="220"/>
      <c r="H1060" s="220"/>
      <c r="I1060" s="220"/>
      <c r="J1060" s="220"/>
      <c r="K1060" s="220"/>
      <c r="M1060" s="208"/>
      <c r="N1060" s="208"/>
      <c r="O1060" s="208"/>
      <c r="P1060" s="208"/>
      <c r="Q1060" s="208"/>
      <c r="R1060" s="208"/>
      <c r="S1060" s="208"/>
      <c r="T1060" s="208"/>
      <c r="U1060" s="208"/>
      <c r="V1060" s="208"/>
      <c r="W1060" s="208"/>
      <c r="X1060" s="208"/>
      <c r="Y1060" s="208"/>
      <c r="Z1060" s="208"/>
      <c r="AA1060" s="208"/>
      <c r="AB1060" s="208"/>
      <c r="AC1060" s="208"/>
      <c r="AD1060" s="208"/>
      <c r="AE1060" s="208"/>
      <c r="AF1060" s="208"/>
      <c r="AG1060" s="208"/>
      <c r="AH1060" s="208"/>
      <c r="AI1060" s="208"/>
      <c r="AJ1060" s="208"/>
      <c r="AK1060" s="208"/>
      <c r="AL1060" s="208"/>
      <c r="AM1060" s="208"/>
      <c r="AN1060" s="208"/>
      <c r="AO1060" s="208"/>
      <c r="AP1060" s="208"/>
      <c r="AQ1060" s="208"/>
      <c r="AR1060" s="208"/>
      <c r="AS1060" s="208"/>
      <c r="AT1060" s="208"/>
      <c r="AU1060" s="208"/>
      <c r="AV1060" s="208"/>
      <c r="AW1060" s="208"/>
    </row>
    <row r="1061" spans="1:49" s="207" customFormat="1" x14ac:dyDescent="0.25">
      <c r="A1061" s="47"/>
      <c r="B1061" s="47"/>
      <c r="C1061" s="47"/>
      <c r="D1061" s="208"/>
      <c r="E1061" s="220"/>
      <c r="F1061" s="220"/>
      <c r="G1061" s="220"/>
      <c r="H1061" s="220"/>
      <c r="I1061" s="220"/>
      <c r="J1061" s="220"/>
      <c r="K1061" s="220"/>
      <c r="M1061" s="208"/>
      <c r="N1061" s="208"/>
      <c r="O1061" s="208"/>
      <c r="P1061" s="208"/>
      <c r="Q1061" s="208"/>
      <c r="R1061" s="208"/>
      <c r="S1061" s="208"/>
      <c r="T1061" s="208"/>
      <c r="U1061" s="208"/>
      <c r="V1061" s="208"/>
      <c r="W1061" s="208"/>
      <c r="X1061" s="208"/>
      <c r="Y1061" s="208"/>
      <c r="Z1061" s="208"/>
      <c r="AA1061" s="208"/>
      <c r="AB1061" s="208"/>
      <c r="AC1061" s="208"/>
      <c r="AD1061" s="208"/>
      <c r="AE1061" s="208"/>
      <c r="AF1061" s="208"/>
      <c r="AG1061" s="208"/>
      <c r="AH1061" s="208"/>
      <c r="AI1061" s="208"/>
      <c r="AJ1061" s="208"/>
      <c r="AK1061" s="208"/>
      <c r="AL1061" s="208"/>
      <c r="AM1061" s="208"/>
      <c r="AN1061" s="208"/>
      <c r="AO1061" s="208"/>
      <c r="AP1061" s="208"/>
      <c r="AQ1061" s="208"/>
      <c r="AR1061" s="208"/>
      <c r="AS1061" s="208"/>
      <c r="AT1061" s="208"/>
      <c r="AU1061" s="208"/>
      <c r="AV1061" s="208"/>
      <c r="AW1061" s="208"/>
    </row>
    <row r="1062" spans="1:49" s="207" customFormat="1" x14ac:dyDescent="0.25">
      <c r="A1062" s="47"/>
      <c r="B1062" s="47"/>
      <c r="C1062" s="47"/>
      <c r="D1062" s="208"/>
      <c r="E1062" s="220"/>
      <c r="F1062" s="220"/>
      <c r="G1062" s="220"/>
      <c r="H1062" s="220"/>
      <c r="I1062" s="220"/>
      <c r="J1062" s="220"/>
      <c r="K1062" s="220"/>
      <c r="M1062" s="208"/>
      <c r="N1062" s="208"/>
      <c r="O1062" s="208"/>
      <c r="P1062" s="208"/>
      <c r="Q1062" s="208"/>
      <c r="R1062" s="208"/>
      <c r="S1062" s="208"/>
      <c r="T1062" s="208"/>
      <c r="U1062" s="208"/>
      <c r="V1062" s="208"/>
      <c r="W1062" s="208"/>
      <c r="X1062" s="208"/>
      <c r="Y1062" s="208"/>
      <c r="Z1062" s="208"/>
      <c r="AA1062" s="208"/>
      <c r="AB1062" s="208"/>
      <c r="AC1062" s="208"/>
      <c r="AD1062" s="208"/>
      <c r="AE1062" s="208"/>
      <c r="AF1062" s="208"/>
      <c r="AG1062" s="208"/>
      <c r="AH1062" s="208"/>
      <c r="AI1062" s="208"/>
      <c r="AJ1062" s="208"/>
      <c r="AK1062" s="208"/>
      <c r="AL1062" s="208"/>
      <c r="AM1062" s="208"/>
      <c r="AN1062" s="208"/>
      <c r="AO1062" s="208"/>
      <c r="AP1062" s="208"/>
      <c r="AQ1062" s="208"/>
      <c r="AR1062" s="208"/>
      <c r="AS1062" s="208"/>
      <c r="AT1062" s="208"/>
      <c r="AU1062" s="208"/>
      <c r="AV1062" s="208"/>
      <c r="AW1062" s="208"/>
    </row>
    <row r="1063" spans="1:49" s="207" customFormat="1" x14ac:dyDescent="0.25">
      <c r="A1063" s="47"/>
      <c r="B1063" s="47"/>
      <c r="C1063" s="47"/>
      <c r="D1063" s="208"/>
      <c r="E1063" s="220"/>
      <c r="F1063" s="220"/>
      <c r="G1063" s="220"/>
      <c r="H1063" s="220"/>
      <c r="I1063" s="220"/>
      <c r="J1063" s="220"/>
      <c r="K1063" s="220"/>
      <c r="M1063" s="208"/>
      <c r="N1063" s="208"/>
      <c r="O1063" s="208"/>
      <c r="P1063" s="208"/>
      <c r="Q1063" s="208"/>
      <c r="R1063" s="208"/>
      <c r="S1063" s="208"/>
      <c r="T1063" s="208"/>
      <c r="U1063" s="208"/>
      <c r="V1063" s="208"/>
      <c r="W1063" s="208"/>
      <c r="X1063" s="208"/>
      <c r="Y1063" s="208"/>
      <c r="Z1063" s="208"/>
      <c r="AA1063" s="208"/>
      <c r="AB1063" s="208"/>
      <c r="AC1063" s="208"/>
      <c r="AD1063" s="208"/>
      <c r="AE1063" s="208"/>
      <c r="AF1063" s="208"/>
      <c r="AG1063" s="208"/>
      <c r="AH1063" s="208"/>
      <c r="AI1063" s="208"/>
      <c r="AJ1063" s="208"/>
      <c r="AK1063" s="208"/>
      <c r="AL1063" s="208"/>
      <c r="AM1063" s="208"/>
      <c r="AN1063" s="208"/>
      <c r="AO1063" s="208"/>
      <c r="AP1063" s="208"/>
      <c r="AQ1063" s="208"/>
      <c r="AR1063" s="208"/>
      <c r="AS1063" s="208"/>
      <c r="AT1063" s="208"/>
      <c r="AU1063" s="208"/>
      <c r="AV1063" s="208"/>
      <c r="AW1063" s="208"/>
    </row>
    <row r="1064" spans="1:49" s="207" customFormat="1" x14ac:dyDescent="0.25">
      <c r="A1064" s="47"/>
      <c r="B1064" s="47"/>
      <c r="C1064" s="47"/>
      <c r="D1064" s="208"/>
      <c r="E1064" s="220"/>
      <c r="F1064" s="220"/>
      <c r="G1064" s="220"/>
      <c r="H1064" s="220"/>
      <c r="I1064" s="220"/>
      <c r="J1064" s="220"/>
      <c r="K1064" s="220"/>
      <c r="M1064" s="208"/>
      <c r="N1064" s="208"/>
      <c r="O1064" s="208"/>
      <c r="P1064" s="208"/>
      <c r="Q1064" s="208"/>
      <c r="R1064" s="208"/>
      <c r="S1064" s="208"/>
      <c r="T1064" s="208"/>
      <c r="U1064" s="208"/>
      <c r="V1064" s="208"/>
      <c r="W1064" s="208"/>
      <c r="X1064" s="208"/>
      <c r="Y1064" s="208"/>
      <c r="Z1064" s="208"/>
      <c r="AA1064" s="208"/>
      <c r="AB1064" s="208"/>
      <c r="AC1064" s="208"/>
      <c r="AD1064" s="208"/>
      <c r="AE1064" s="208"/>
      <c r="AF1064" s="208"/>
      <c r="AG1064" s="208"/>
      <c r="AH1064" s="208"/>
      <c r="AI1064" s="208"/>
      <c r="AJ1064" s="208"/>
      <c r="AK1064" s="208"/>
      <c r="AL1064" s="208"/>
      <c r="AM1064" s="208"/>
      <c r="AN1064" s="208"/>
      <c r="AO1064" s="208"/>
      <c r="AP1064" s="208"/>
      <c r="AQ1064" s="208"/>
      <c r="AR1064" s="208"/>
      <c r="AS1064" s="208"/>
      <c r="AT1064" s="208"/>
      <c r="AU1064" s="208"/>
      <c r="AV1064" s="208"/>
      <c r="AW1064" s="208"/>
    </row>
    <row r="1065" spans="1:49" s="207" customFormat="1" x14ac:dyDescent="0.25">
      <c r="A1065" s="47"/>
      <c r="B1065" s="47"/>
      <c r="C1065" s="47"/>
      <c r="D1065" s="208"/>
      <c r="E1065" s="220"/>
      <c r="F1065" s="220"/>
      <c r="G1065" s="220"/>
      <c r="H1065" s="220"/>
      <c r="I1065" s="220"/>
      <c r="J1065" s="220"/>
      <c r="K1065" s="220"/>
      <c r="M1065" s="208"/>
      <c r="N1065" s="208"/>
      <c r="O1065" s="208"/>
      <c r="P1065" s="208"/>
      <c r="Q1065" s="208"/>
      <c r="R1065" s="208"/>
      <c r="S1065" s="208"/>
      <c r="T1065" s="208"/>
      <c r="U1065" s="208"/>
      <c r="V1065" s="208"/>
      <c r="W1065" s="208"/>
      <c r="X1065" s="208"/>
      <c r="Y1065" s="208"/>
      <c r="Z1065" s="208"/>
      <c r="AA1065" s="208"/>
      <c r="AB1065" s="208"/>
      <c r="AC1065" s="208"/>
      <c r="AD1065" s="208"/>
      <c r="AE1065" s="208"/>
      <c r="AF1065" s="208"/>
      <c r="AG1065" s="208"/>
      <c r="AH1065" s="208"/>
      <c r="AI1065" s="208"/>
      <c r="AJ1065" s="208"/>
      <c r="AK1065" s="208"/>
      <c r="AL1065" s="208"/>
      <c r="AM1065" s="208"/>
      <c r="AN1065" s="208"/>
      <c r="AO1065" s="208"/>
      <c r="AP1065" s="208"/>
      <c r="AQ1065" s="208"/>
      <c r="AR1065" s="208"/>
      <c r="AS1065" s="208"/>
      <c r="AT1065" s="208"/>
      <c r="AU1065" s="208"/>
      <c r="AV1065" s="208"/>
      <c r="AW1065" s="208"/>
    </row>
    <row r="1066" spans="1:49" s="207" customFormat="1" x14ac:dyDescent="0.25">
      <c r="A1066" s="47"/>
      <c r="B1066" s="47"/>
      <c r="C1066" s="47"/>
      <c r="D1066" s="208"/>
      <c r="E1066" s="220"/>
      <c r="F1066" s="220"/>
      <c r="G1066" s="220"/>
      <c r="H1066" s="220"/>
      <c r="I1066" s="220"/>
      <c r="J1066" s="220"/>
      <c r="K1066" s="220"/>
      <c r="M1066" s="208"/>
      <c r="N1066" s="208"/>
      <c r="O1066" s="208"/>
      <c r="P1066" s="208"/>
      <c r="Q1066" s="208"/>
      <c r="R1066" s="208"/>
      <c r="S1066" s="208"/>
      <c r="T1066" s="208"/>
      <c r="U1066" s="208"/>
      <c r="V1066" s="208"/>
      <c r="W1066" s="208"/>
      <c r="X1066" s="208"/>
      <c r="Y1066" s="208"/>
      <c r="Z1066" s="208"/>
      <c r="AA1066" s="208"/>
      <c r="AB1066" s="208"/>
      <c r="AC1066" s="208"/>
      <c r="AD1066" s="208"/>
      <c r="AE1066" s="208"/>
      <c r="AF1066" s="208"/>
      <c r="AG1066" s="208"/>
      <c r="AH1066" s="208"/>
      <c r="AI1066" s="208"/>
      <c r="AJ1066" s="208"/>
      <c r="AK1066" s="208"/>
      <c r="AL1066" s="208"/>
      <c r="AM1066" s="208"/>
      <c r="AN1066" s="208"/>
      <c r="AO1066" s="208"/>
      <c r="AP1066" s="208"/>
      <c r="AQ1066" s="208"/>
      <c r="AR1066" s="208"/>
      <c r="AS1066" s="208"/>
      <c r="AT1066" s="208"/>
      <c r="AU1066" s="208"/>
      <c r="AV1066" s="208"/>
      <c r="AW1066" s="208"/>
    </row>
    <row r="1067" spans="1:49" s="207" customFormat="1" x14ac:dyDescent="0.25">
      <c r="A1067" s="47"/>
      <c r="B1067" s="47"/>
      <c r="C1067" s="47"/>
      <c r="D1067" s="208"/>
      <c r="E1067" s="220"/>
      <c r="F1067" s="220"/>
      <c r="G1067" s="220"/>
      <c r="H1067" s="220"/>
      <c r="I1067" s="220"/>
      <c r="J1067" s="220"/>
      <c r="K1067" s="220"/>
      <c r="M1067" s="208"/>
      <c r="N1067" s="208"/>
      <c r="O1067" s="208"/>
      <c r="P1067" s="208"/>
      <c r="Q1067" s="208"/>
      <c r="R1067" s="208"/>
      <c r="S1067" s="208"/>
      <c r="T1067" s="208"/>
      <c r="U1067" s="208"/>
      <c r="V1067" s="208"/>
      <c r="W1067" s="208"/>
      <c r="X1067" s="208"/>
      <c r="Y1067" s="208"/>
      <c r="Z1067" s="208"/>
      <c r="AA1067" s="208"/>
      <c r="AB1067" s="208"/>
      <c r="AC1067" s="208"/>
      <c r="AD1067" s="208"/>
      <c r="AE1067" s="208"/>
      <c r="AF1067" s="208"/>
      <c r="AG1067" s="208"/>
      <c r="AH1067" s="208"/>
      <c r="AI1067" s="208"/>
      <c r="AJ1067" s="208"/>
      <c r="AK1067" s="208"/>
      <c r="AL1067" s="208"/>
      <c r="AM1067" s="208"/>
      <c r="AN1067" s="208"/>
      <c r="AO1067" s="208"/>
      <c r="AP1067" s="208"/>
      <c r="AQ1067" s="208"/>
      <c r="AR1067" s="208"/>
      <c r="AS1067" s="208"/>
      <c r="AT1067" s="208"/>
      <c r="AU1067" s="208"/>
      <c r="AV1067" s="208"/>
      <c r="AW1067" s="208"/>
    </row>
    <row r="1068" spans="1:49" s="207" customFormat="1" x14ac:dyDescent="0.25">
      <c r="A1068" s="47"/>
      <c r="B1068" s="47"/>
      <c r="C1068" s="47"/>
      <c r="D1068" s="208"/>
      <c r="E1068" s="220"/>
      <c r="F1068" s="220"/>
      <c r="G1068" s="220"/>
      <c r="H1068" s="220"/>
      <c r="I1068" s="220"/>
      <c r="J1068" s="220"/>
      <c r="K1068" s="220"/>
      <c r="M1068" s="208"/>
      <c r="N1068" s="208"/>
      <c r="O1068" s="208"/>
      <c r="P1068" s="208"/>
      <c r="Q1068" s="208"/>
      <c r="R1068" s="208"/>
      <c r="S1068" s="208"/>
      <c r="T1068" s="208"/>
      <c r="U1068" s="208"/>
      <c r="V1068" s="208"/>
      <c r="W1068" s="208"/>
      <c r="X1068" s="208"/>
      <c r="Y1068" s="208"/>
      <c r="Z1068" s="208"/>
      <c r="AA1068" s="208"/>
      <c r="AB1068" s="208"/>
      <c r="AC1068" s="208"/>
      <c r="AD1068" s="208"/>
      <c r="AE1068" s="208"/>
      <c r="AF1068" s="208"/>
      <c r="AG1068" s="208"/>
      <c r="AH1068" s="208"/>
      <c r="AI1068" s="208"/>
      <c r="AJ1068" s="208"/>
      <c r="AK1068" s="208"/>
      <c r="AL1068" s="208"/>
      <c r="AM1068" s="208"/>
      <c r="AN1068" s="208"/>
      <c r="AO1068" s="208"/>
      <c r="AP1068" s="208"/>
      <c r="AQ1068" s="208"/>
      <c r="AR1068" s="208"/>
      <c r="AS1068" s="208"/>
      <c r="AT1068" s="208"/>
      <c r="AU1068" s="208"/>
      <c r="AV1068" s="208"/>
      <c r="AW1068" s="208"/>
    </row>
    <row r="1069" spans="1:49" s="207" customFormat="1" x14ac:dyDescent="0.25">
      <c r="A1069" s="47"/>
      <c r="B1069" s="47"/>
      <c r="C1069" s="47"/>
      <c r="D1069" s="208"/>
      <c r="E1069" s="220"/>
      <c r="F1069" s="220"/>
      <c r="G1069" s="220"/>
      <c r="H1069" s="220"/>
      <c r="I1069" s="220"/>
      <c r="J1069" s="220"/>
      <c r="K1069" s="220"/>
      <c r="M1069" s="208"/>
      <c r="N1069" s="208"/>
      <c r="O1069" s="208"/>
      <c r="P1069" s="208"/>
      <c r="Q1069" s="208"/>
      <c r="R1069" s="208"/>
      <c r="S1069" s="208"/>
      <c r="T1069" s="208"/>
      <c r="U1069" s="208"/>
      <c r="V1069" s="208"/>
      <c r="W1069" s="208"/>
      <c r="X1069" s="208"/>
      <c r="Y1069" s="208"/>
      <c r="Z1069" s="208"/>
      <c r="AA1069" s="208"/>
      <c r="AB1069" s="208"/>
      <c r="AC1069" s="208"/>
      <c r="AD1069" s="208"/>
      <c r="AE1069" s="208"/>
      <c r="AF1069" s="208"/>
      <c r="AG1069" s="208"/>
      <c r="AH1069" s="208"/>
      <c r="AI1069" s="208"/>
      <c r="AJ1069" s="208"/>
      <c r="AK1069" s="208"/>
      <c r="AL1069" s="208"/>
      <c r="AM1069" s="208"/>
      <c r="AN1069" s="208"/>
      <c r="AO1069" s="208"/>
      <c r="AP1069" s="208"/>
      <c r="AQ1069" s="208"/>
      <c r="AR1069" s="208"/>
      <c r="AS1069" s="208"/>
      <c r="AT1069" s="208"/>
      <c r="AU1069" s="208"/>
      <c r="AV1069" s="208"/>
      <c r="AW1069" s="208"/>
    </row>
    <row r="1070" spans="1:49" s="207" customFormat="1" x14ac:dyDescent="0.25">
      <c r="A1070" s="47"/>
      <c r="B1070" s="47"/>
      <c r="C1070" s="47"/>
      <c r="D1070" s="208"/>
      <c r="E1070" s="220"/>
      <c r="F1070" s="220"/>
      <c r="G1070" s="220"/>
      <c r="H1070" s="220"/>
      <c r="I1070" s="220"/>
      <c r="J1070" s="220"/>
      <c r="K1070" s="220"/>
      <c r="M1070" s="208"/>
      <c r="N1070" s="208"/>
      <c r="O1070" s="208"/>
      <c r="P1070" s="208"/>
      <c r="Q1070" s="208"/>
      <c r="R1070" s="208"/>
      <c r="S1070" s="208"/>
      <c r="T1070" s="208"/>
      <c r="U1070" s="208"/>
      <c r="V1070" s="208"/>
      <c r="W1070" s="208"/>
      <c r="X1070" s="208"/>
      <c r="Y1070" s="208"/>
      <c r="Z1070" s="208"/>
      <c r="AA1070" s="208"/>
      <c r="AB1070" s="208"/>
      <c r="AC1070" s="208"/>
      <c r="AD1070" s="208"/>
      <c r="AE1070" s="208"/>
      <c r="AF1070" s="208"/>
      <c r="AG1070" s="208"/>
      <c r="AH1070" s="208"/>
      <c r="AI1070" s="208"/>
      <c r="AJ1070" s="208"/>
      <c r="AK1070" s="208"/>
      <c r="AL1070" s="208"/>
      <c r="AM1070" s="208"/>
      <c r="AN1070" s="208"/>
      <c r="AO1070" s="208"/>
      <c r="AP1070" s="208"/>
      <c r="AQ1070" s="208"/>
      <c r="AR1070" s="208"/>
      <c r="AS1070" s="208"/>
      <c r="AT1070" s="208"/>
      <c r="AU1070" s="208"/>
      <c r="AV1070" s="208"/>
      <c r="AW1070" s="208"/>
    </row>
    <row r="1071" spans="1:49" s="207" customFormat="1" x14ac:dyDescent="0.25">
      <c r="A1071" s="47"/>
      <c r="B1071" s="47"/>
      <c r="C1071" s="47"/>
      <c r="D1071" s="208"/>
      <c r="E1071" s="220"/>
      <c r="F1071" s="220"/>
      <c r="G1071" s="220"/>
      <c r="H1071" s="220"/>
      <c r="I1071" s="220"/>
      <c r="J1071" s="220"/>
      <c r="K1071" s="220"/>
      <c r="M1071" s="208"/>
      <c r="N1071" s="208"/>
      <c r="O1071" s="208"/>
      <c r="P1071" s="208"/>
      <c r="Q1071" s="208"/>
      <c r="R1071" s="208"/>
      <c r="S1071" s="208"/>
      <c r="T1071" s="208"/>
      <c r="U1071" s="208"/>
      <c r="V1071" s="208"/>
      <c r="W1071" s="208"/>
      <c r="X1071" s="208"/>
      <c r="Y1071" s="208"/>
      <c r="Z1071" s="208"/>
      <c r="AA1071" s="208"/>
      <c r="AB1071" s="208"/>
      <c r="AC1071" s="208"/>
      <c r="AD1071" s="208"/>
      <c r="AE1071" s="208"/>
      <c r="AF1071" s="208"/>
      <c r="AG1071" s="208"/>
      <c r="AH1071" s="208"/>
      <c r="AI1071" s="208"/>
      <c r="AJ1071" s="208"/>
      <c r="AK1071" s="208"/>
      <c r="AL1071" s="208"/>
      <c r="AM1071" s="208"/>
      <c r="AN1071" s="208"/>
      <c r="AO1071" s="208"/>
      <c r="AP1071" s="208"/>
      <c r="AQ1071" s="208"/>
      <c r="AR1071" s="208"/>
      <c r="AS1071" s="208"/>
      <c r="AT1071" s="208"/>
      <c r="AU1071" s="208"/>
      <c r="AV1071" s="208"/>
      <c r="AW1071" s="208"/>
    </row>
    <row r="1072" spans="1:49" s="207" customFormat="1" x14ac:dyDescent="0.25">
      <c r="A1072" s="47"/>
      <c r="B1072" s="47"/>
      <c r="C1072" s="47"/>
      <c r="D1072" s="208"/>
      <c r="E1072" s="220"/>
      <c r="F1072" s="220"/>
      <c r="G1072" s="220"/>
      <c r="H1072" s="220"/>
      <c r="I1072" s="220"/>
      <c r="J1072" s="220"/>
      <c r="K1072" s="220"/>
      <c r="M1072" s="208"/>
      <c r="N1072" s="208"/>
      <c r="O1072" s="208"/>
      <c r="P1072" s="208"/>
      <c r="Q1072" s="208"/>
      <c r="R1072" s="208"/>
      <c r="S1072" s="208"/>
      <c r="T1072" s="208"/>
      <c r="U1072" s="208"/>
      <c r="V1072" s="208"/>
      <c r="W1072" s="208"/>
      <c r="X1072" s="208"/>
      <c r="Y1072" s="208"/>
      <c r="Z1072" s="208"/>
      <c r="AA1072" s="208"/>
      <c r="AB1072" s="208"/>
      <c r="AC1072" s="208"/>
      <c r="AD1072" s="208"/>
      <c r="AE1072" s="208"/>
      <c r="AF1072" s="208"/>
      <c r="AG1072" s="208"/>
      <c r="AH1072" s="208"/>
      <c r="AI1072" s="208"/>
      <c r="AJ1072" s="208"/>
      <c r="AK1072" s="208"/>
      <c r="AL1072" s="208"/>
      <c r="AM1072" s="208"/>
      <c r="AN1072" s="208"/>
      <c r="AO1072" s="208"/>
      <c r="AP1072" s="208"/>
      <c r="AQ1072" s="208"/>
      <c r="AR1072" s="208"/>
      <c r="AS1072" s="208"/>
      <c r="AT1072" s="208"/>
      <c r="AU1072" s="208"/>
      <c r="AV1072" s="208"/>
      <c r="AW1072" s="208"/>
    </row>
    <row r="1073" spans="1:49" s="207" customFormat="1" x14ac:dyDescent="0.25">
      <c r="A1073" s="47"/>
      <c r="B1073" s="47"/>
      <c r="C1073" s="47"/>
      <c r="D1073" s="208"/>
      <c r="E1073" s="220"/>
      <c r="F1073" s="220"/>
      <c r="G1073" s="220"/>
      <c r="H1073" s="220"/>
      <c r="I1073" s="220"/>
      <c r="J1073" s="220"/>
      <c r="K1073" s="220"/>
      <c r="M1073" s="208"/>
      <c r="N1073" s="208"/>
      <c r="O1073" s="208"/>
      <c r="P1073" s="208"/>
      <c r="Q1073" s="208"/>
      <c r="R1073" s="208"/>
      <c r="S1073" s="208"/>
      <c r="T1073" s="208"/>
      <c r="U1073" s="208"/>
      <c r="V1073" s="208"/>
      <c r="W1073" s="208"/>
      <c r="X1073" s="208"/>
      <c r="Y1073" s="208"/>
      <c r="Z1073" s="208"/>
      <c r="AA1073" s="208"/>
      <c r="AB1073" s="208"/>
      <c r="AC1073" s="208"/>
      <c r="AD1073" s="208"/>
      <c r="AE1073" s="208"/>
      <c r="AF1073" s="208"/>
      <c r="AG1073" s="208"/>
      <c r="AH1073" s="208"/>
      <c r="AI1073" s="208"/>
      <c r="AJ1073" s="208"/>
      <c r="AK1073" s="208"/>
      <c r="AL1073" s="208"/>
      <c r="AM1073" s="208"/>
      <c r="AN1073" s="208"/>
      <c r="AO1073" s="208"/>
      <c r="AP1073" s="208"/>
      <c r="AQ1073" s="208"/>
      <c r="AR1073" s="208"/>
      <c r="AS1073" s="208"/>
      <c r="AT1073" s="208"/>
      <c r="AU1073" s="208"/>
      <c r="AV1073" s="208"/>
      <c r="AW1073" s="208"/>
    </row>
    <row r="1074" spans="1:49" s="207" customFormat="1" x14ac:dyDescent="0.25">
      <c r="A1074" s="47"/>
      <c r="B1074" s="47"/>
      <c r="C1074" s="47"/>
      <c r="D1074" s="208"/>
      <c r="E1074" s="220"/>
      <c r="F1074" s="220"/>
      <c r="G1074" s="220"/>
      <c r="H1074" s="220"/>
      <c r="I1074" s="220"/>
      <c r="J1074" s="220"/>
      <c r="K1074" s="220"/>
      <c r="M1074" s="208"/>
      <c r="N1074" s="208"/>
      <c r="O1074" s="208"/>
      <c r="P1074" s="208"/>
      <c r="Q1074" s="208"/>
      <c r="R1074" s="208"/>
      <c r="S1074" s="208"/>
      <c r="T1074" s="208"/>
      <c r="U1074" s="208"/>
      <c r="V1074" s="208"/>
      <c r="W1074" s="208"/>
      <c r="X1074" s="208"/>
      <c r="Y1074" s="208"/>
      <c r="Z1074" s="208"/>
      <c r="AA1074" s="208"/>
      <c r="AB1074" s="208"/>
      <c r="AC1074" s="208"/>
      <c r="AD1074" s="208"/>
      <c r="AE1074" s="208"/>
      <c r="AF1074" s="208"/>
      <c r="AG1074" s="208"/>
      <c r="AH1074" s="208"/>
      <c r="AI1074" s="208"/>
      <c r="AJ1074" s="208"/>
      <c r="AK1074" s="208"/>
      <c r="AL1074" s="208"/>
      <c r="AM1074" s="208"/>
      <c r="AN1074" s="208"/>
      <c r="AO1074" s="208"/>
      <c r="AP1074" s="208"/>
      <c r="AQ1074" s="208"/>
      <c r="AR1074" s="208"/>
      <c r="AS1074" s="208"/>
      <c r="AT1074" s="208"/>
      <c r="AU1074" s="208"/>
      <c r="AV1074" s="208"/>
      <c r="AW1074" s="208"/>
    </row>
    <row r="1075" spans="1:49" s="207" customFormat="1" x14ac:dyDescent="0.25">
      <c r="A1075" s="47"/>
      <c r="B1075" s="47"/>
      <c r="C1075" s="47"/>
      <c r="D1075" s="208"/>
      <c r="E1075" s="220"/>
      <c r="F1075" s="220"/>
      <c r="G1075" s="220"/>
      <c r="H1075" s="220"/>
      <c r="I1075" s="220"/>
      <c r="J1075" s="220"/>
      <c r="K1075" s="220"/>
      <c r="M1075" s="208"/>
      <c r="N1075" s="208"/>
      <c r="O1075" s="208"/>
      <c r="P1075" s="208"/>
      <c r="Q1075" s="208"/>
      <c r="R1075" s="208"/>
      <c r="S1075" s="208"/>
      <c r="T1075" s="208"/>
      <c r="U1075" s="208"/>
      <c r="V1075" s="208"/>
      <c r="W1075" s="208"/>
      <c r="X1075" s="208"/>
      <c r="Y1075" s="208"/>
      <c r="Z1075" s="208"/>
      <c r="AA1075" s="208"/>
      <c r="AB1075" s="208"/>
      <c r="AC1075" s="208"/>
      <c r="AD1075" s="208"/>
      <c r="AE1075" s="208"/>
      <c r="AF1075" s="208"/>
      <c r="AG1075" s="208"/>
      <c r="AH1075" s="208"/>
      <c r="AI1075" s="208"/>
      <c r="AJ1075" s="208"/>
      <c r="AK1075" s="208"/>
      <c r="AL1075" s="208"/>
      <c r="AM1075" s="208"/>
      <c r="AN1075" s="208"/>
      <c r="AO1075" s="208"/>
      <c r="AP1075" s="208"/>
      <c r="AQ1075" s="208"/>
      <c r="AR1075" s="208"/>
      <c r="AS1075" s="208"/>
      <c r="AT1075" s="208"/>
      <c r="AU1075" s="208"/>
      <c r="AV1075" s="208"/>
      <c r="AW1075" s="208"/>
    </row>
    <row r="1076" spans="1:49" s="207" customFormat="1" x14ac:dyDescent="0.25">
      <c r="A1076" s="47"/>
      <c r="B1076" s="47"/>
      <c r="C1076" s="47"/>
      <c r="D1076" s="208"/>
      <c r="E1076" s="220"/>
      <c r="F1076" s="220"/>
      <c r="G1076" s="220"/>
      <c r="H1076" s="220"/>
      <c r="I1076" s="220"/>
      <c r="J1076" s="220"/>
      <c r="K1076" s="220"/>
      <c r="M1076" s="208"/>
      <c r="N1076" s="208"/>
      <c r="O1076" s="208"/>
      <c r="P1076" s="208"/>
      <c r="Q1076" s="208"/>
      <c r="R1076" s="208"/>
      <c r="S1076" s="208"/>
      <c r="T1076" s="208"/>
      <c r="U1076" s="208"/>
      <c r="V1076" s="208"/>
      <c r="W1076" s="208"/>
      <c r="X1076" s="208"/>
      <c r="Y1076" s="208"/>
      <c r="Z1076" s="208"/>
      <c r="AA1076" s="208"/>
      <c r="AB1076" s="208"/>
      <c r="AC1076" s="208"/>
      <c r="AD1076" s="208"/>
      <c r="AE1076" s="208"/>
      <c r="AF1076" s="208"/>
      <c r="AG1076" s="208"/>
      <c r="AH1076" s="208"/>
      <c r="AI1076" s="208"/>
      <c r="AJ1076" s="208"/>
      <c r="AK1076" s="208"/>
      <c r="AL1076" s="208"/>
      <c r="AM1076" s="208"/>
      <c r="AN1076" s="208"/>
      <c r="AO1076" s="208"/>
      <c r="AP1076" s="208"/>
      <c r="AQ1076" s="208"/>
      <c r="AR1076" s="208"/>
      <c r="AS1076" s="208"/>
      <c r="AT1076" s="208"/>
      <c r="AU1076" s="208"/>
      <c r="AV1076" s="208"/>
      <c r="AW1076" s="208"/>
    </row>
    <row r="1077" spans="1:49" s="207" customFormat="1" x14ac:dyDescent="0.25">
      <c r="A1077" s="47"/>
      <c r="B1077" s="47"/>
      <c r="C1077" s="47"/>
      <c r="D1077" s="208"/>
      <c r="E1077" s="220"/>
      <c r="F1077" s="220"/>
      <c r="G1077" s="220"/>
      <c r="H1077" s="220"/>
      <c r="I1077" s="220"/>
      <c r="J1077" s="220"/>
      <c r="K1077" s="220"/>
      <c r="M1077" s="208"/>
      <c r="N1077" s="208"/>
      <c r="O1077" s="208"/>
      <c r="P1077" s="208"/>
      <c r="Q1077" s="208"/>
      <c r="R1077" s="208"/>
      <c r="S1077" s="208"/>
      <c r="T1077" s="208"/>
      <c r="U1077" s="208"/>
      <c r="V1077" s="208"/>
      <c r="W1077" s="208"/>
      <c r="X1077" s="208"/>
      <c r="Y1077" s="208"/>
      <c r="Z1077" s="208"/>
      <c r="AA1077" s="208"/>
      <c r="AB1077" s="208"/>
      <c r="AC1077" s="208"/>
      <c r="AD1077" s="208"/>
      <c r="AE1077" s="208"/>
      <c r="AF1077" s="208"/>
      <c r="AG1077" s="208"/>
      <c r="AH1077" s="208"/>
      <c r="AI1077" s="208"/>
      <c r="AJ1077" s="208"/>
      <c r="AK1077" s="208"/>
      <c r="AL1077" s="208"/>
      <c r="AM1077" s="208"/>
      <c r="AN1077" s="208"/>
      <c r="AO1077" s="208"/>
      <c r="AP1077" s="208"/>
      <c r="AQ1077" s="208"/>
      <c r="AR1077" s="208"/>
      <c r="AS1077" s="208"/>
      <c r="AT1077" s="208"/>
      <c r="AU1077" s="208"/>
      <c r="AV1077" s="208"/>
      <c r="AW1077" s="208"/>
    </row>
    <row r="1078" spans="1:49" s="207" customFormat="1" x14ac:dyDescent="0.25">
      <c r="A1078" s="47"/>
      <c r="B1078" s="47"/>
      <c r="C1078" s="47"/>
      <c r="D1078" s="208"/>
      <c r="E1078" s="220"/>
      <c r="F1078" s="220"/>
      <c r="G1078" s="220"/>
      <c r="H1078" s="220"/>
      <c r="I1078" s="220"/>
      <c r="J1078" s="220"/>
      <c r="K1078" s="220"/>
      <c r="M1078" s="208"/>
      <c r="N1078" s="208"/>
      <c r="O1078" s="208"/>
      <c r="P1078" s="208"/>
      <c r="Q1078" s="208"/>
      <c r="R1078" s="208"/>
      <c r="S1078" s="208"/>
      <c r="T1078" s="208"/>
      <c r="U1078" s="208"/>
      <c r="V1078" s="208"/>
      <c r="W1078" s="208"/>
      <c r="X1078" s="208"/>
      <c r="Y1078" s="208"/>
      <c r="Z1078" s="208"/>
      <c r="AA1078" s="208"/>
      <c r="AB1078" s="208"/>
      <c r="AC1078" s="208"/>
      <c r="AD1078" s="208"/>
      <c r="AE1078" s="208"/>
      <c r="AF1078" s="208"/>
      <c r="AG1078" s="208"/>
      <c r="AH1078" s="208"/>
      <c r="AI1078" s="208"/>
      <c r="AJ1078" s="208"/>
      <c r="AK1078" s="208"/>
      <c r="AL1078" s="208"/>
      <c r="AM1078" s="208"/>
      <c r="AN1078" s="208"/>
      <c r="AO1078" s="208"/>
      <c r="AP1078" s="208"/>
      <c r="AQ1078" s="208"/>
      <c r="AR1078" s="208"/>
      <c r="AS1078" s="208"/>
      <c r="AT1078" s="208"/>
      <c r="AU1078" s="208"/>
      <c r="AV1078" s="208"/>
      <c r="AW1078" s="208"/>
    </row>
    <row r="1079" spans="1:49" s="207" customFormat="1" x14ac:dyDescent="0.25">
      <c r="A1079" s="47"/>
      <c r="B1079" s="47"/>
      <c r="C1079" s="47"/>
      <c r="D1079" s="208"/>
      <c r="E1079" s="220"/>
      <c r="F1079" s="220"/>
      <c r="G1079" s="220"/>
      <c r="H1079" s="220"/>
      <c r="I1079" s="220"/>
      <c r="J1079" s="220"/>
      <c r="K1079" s="220"/>
      <c r="M1079" s="208"/>
      <c r="N1079" s="208"/>
      <c r="O1079" s="208"/>
      <c r="P1079" s="208"/>
      <c r="Q1079" s="208"/>
      <c r="R1079" s="208"/>
      <c r="S1079" s="208"/>
      <c r="T1079" s="208"/>
      <c r="U1079" s="208"/>
      <c r="V1079" s="208"/>
      <c r="W1079" s="208"/>
      <c r="X1079" s="208"/>
      <c r="Y1079" s="208"/>
      <c r="Z1079" s="208"/>
      <c r="AA1079" s="208"/>
      <c r="AB1079" s="208"/>
      <c r="AC1079" s="208"/>
      <c r="AD1079" s="208"/>
      <c r="AE1079" s="208"/>
      <c r="AF1079" s="208"/>
      <c r="AG1079" s="208"/>
      <c r="AH1079" s="208"/>
      <c r="AI1079" s="208"/>
      <c r="AJ1079" s="208"/>
      <c r="AK1079" s="208"/>
      <c r="AL1079" s="208"/>
      <c r="AM1079" s="208"/>
      <c r="AN1079" s="208"/>
      <c r="AO1079" s="208"/>
      <c r="AP1079" s="208"/>
      <c r="AQ1079" s="208"/>
      <c r="AR1079" s="208"/>
      <c r="AS1079" s="208"/>
      <c r="AT1079" s="208"/>
      <c r="AU1079" s="208"/>
      <c r="AV1079" s="208"/>
      <c r="AW1079" s="208"/>
    </row>
    <row r="1080" spans="1:49" s="207" customFormat="1" x14ac:dyDescent="0.25">
      <c r="A1080" s="47"/>
      <c r="B1080" s="47"/>
      <c r="C1080" s="47"/>
      <c r="D1080" s="208"/>
      <c r="E1080" s="220"/>
      <c r="F1080" s="220"/>
      <c r="G1080" s="220"/>
      <c r="H1080" s="220"/>
      <c r="I1080" s="220"/>
      <c r="J1080" s="220"/>
      <c r="K1080" s="220"/>
      <c r="M1080" s="208"/>
      <c r="N1080" s="208"/>
      <c r="O1080" s="208"/>
      <c r="P1080" s="208"/>
      <c r="Q1080" s="208"/>
      <c r="R1080" s="208"/>
      <c r="S1080" s="208"/>
      <c r="T1080" s="208"/>
      <c r="U1080" s="208"/>
      <c r="V1080" s="208"/>
      <c r="W1080" s="208"/>
      <c r="X1080" s="208"/>
      <c r="Y1080" s="208"/>
      <c r="Z1080" s="208"/>
      <c r="AA1080" s="208"/>
      <c r="AB1080" s="208"/>
      <c r="AC1080" s="208"/>
      <c r="AD1080" s="208"/>
      <c r="AE1080" s="208"/>
      <c r="AF1080" s="208"/>
      <c r="AG1080" s="208"/>
      <c r="AH1080" s="208"/>
      <c r="AI1080" s="208"/>
      <c r="AJ1080" s="208"/>
      <c r="AK1080" s="208"/>
      <c r="AL1080" s="208"/>
      <c r="AM1080" s="208"/>
      <c r="AN1080" s="208"/>
      <c r="AO1080" s="208"/>
      <c r="AP1080" s="208"/>
      <c r="AQ1080" s="208"/>
      <c r="AR1080" s="208"/>
      <c r="AS1080" s="208"/>
      <c r="AT1080" s="208"/>
      <c r="AU1080" s="208"/>
      <c r="AV1080" s="208"/>
      <c r="AW1080" s="208"/>
    </row>
    <row r="1081" spans="1:49" s="207" customFormat="1" x14ac:dyDescent="0.25">
      <c r="A1081" s="47"/>
      <c r="B1081" s="47"/>
      <c r="C1081" s="47"/>
      <c r="D1081" s="208"/>
      <c r="E1081" s="220"/>
      <c r="F1081" s="220"/>
      <c r="G1081" s="220"/>
      <c r="H1081" s="220"/>
      <c r="I1081" s="220"/>
      <c r="J1081" s="220"/>
      <c r="K1081" s="220"/>
      <c r="M1081" s="208"/>
      <c r="N1081" s="208"/>
      <c r="O1081" s="208"/>
      <c r="P1081" s="208"/>
      <c r="Q1081" s="208"/>
      <c r="R1081" s="208"/>
      <c r="S1081" s="208"/>
      <c r="T1081" s="208"/>
      <c r="U1081" s="208"/>
      <c r="V1081" s="208"/>
      <c r="W1081" s="208"/>
      <c r="X1081" s="208"/>
      <c r="Y1081" s="208"/>
      <c r="Z1081" s="208"/>
      <c r="AA1081" s="208"/>
      <c r="AB1081" s="208"/>
      <c r="AC1081" s="208"/>
      <c r="AD1081" s="208"/>
      <c r="AE1081" s="208"/>
      <c r="AF1081" s="208"/>
      <c r="AG1081" s="208"/>
      <c r="AH1081" s="208"/>
      <c r="AI1081" s="208"/>
      <c r="AJ1081" s="208"/>
      <c r="AK1081" s="208"/>
      <c r="AL1081" s="208"/>
      <c r="AM1081" s="208"/>
      <c r="AN1081" s="208"/>
      <c r="AO1081" s="208"/>
      <c r="AP1081" s="208"/>
      <c r="AQ1081" s="208"/>
      <c r="AR1081" s="208"/>
      <c r="AS1081" s="208"/>
      <c r="AT1081" s="208"/>
      <c r="AU1081" s="208"/>
      <c r="AV1081" s="208"/>
      <c r="AW1081" s="208"/>
    </row>
    <row r="1082" spans="1:49" s="207" customFormat="1" x14ac:dyDescent="0.25">
      <c r="A1082" s="47"/>
      <c r="B1082" s="47"/>
      <c r="C1082" s="47"/>
      <c r="D1082" s="208"/>
      <c r="E1082" s="220"/>
      <c r="F1082" s="220"/>
      <c r="G1082" s="220"/>
      <c r="H1082" s="220"/>
      <c r="I1082" s="220"/>
      <c r="J1082" s="220"/>
      <c r="K1082" s="220"/>
      <c r="M1082" s="208"/>
      <c r="N1082" s="208"/>
      <c r="O1082" s="208"/>
      <c r="P1082" s="208"/>
      <c r="Q1082" s="208"/>
      <c r="R1082" s="208"/>
      <c r="S1082" s="208"/>
      <c r="T1082" s="208"/>
      <c r="U1082" s="208"/>
      <c r="V1082" s="208"/>
      <c r="W1082" s="208"/>
      <c r="X1082" s="208"/>
      <c r="Y1082" s="208"/>
      <c r="Z1082" s="208"/>
      <c r="AA1082" s="208"/>
      <c r="AB1082" s="208"/>
      <c r="AC1082" s="208"/>
      <c r="AD1082" s="208"/>
      <c r="AE1082" s="208"/>
      <c r="AF1082" s="208"/>
      <c r="AG1082" s="208"/>
      <c r="AH1082" s="208"/>
      <c r="AI1082" s="208"/>
      <c r="AJ1082" s="208"/>
      <c r="AK1082" s="208"/>
      <c r="AL1082" s="208"/>
      <c r="AM1082" s="208"/>
      <c r="AN1082" s="208"/>
      <c r="AO1082" s="208"/>
      <c r="AP1082" s="208"/>
      <c r="AQ1082" s="208"/>
      <c r="AR1082" s="208"/>
      <c r="AS1082" s="208"/>
      <c r="AT1082" s="208"/>
      <c r="AU1082" s="208"/>
      <c r="AV1082" s="208"/>
      <c r="AW1082" s="208"/>
    </row>
    <row r="1083" spans="1:49" s="207" customFormat="1" x14ac:dyDescent="0.25">
      <c r="A1083" s="47"/>
      <c r="B1083" s="47"/>
      <c r="C1083" s="47"/>
      <c r="D1083" s="208"/>
      <c r="E1083" s="220"/>
      <c r="F1083" s="220"/>
      <c r="G1083" s="220"/>
      <c r="H1083" s="220"/>
      <c r="I1083" s="220"/>
      <c r="J1083" s="220"/>
      <c r="K1083" s="220"/>
      <c r="M1083" s="208"/>
      <c r="N1083" s="208"/>
      <c r="O1083" s="208"/>
      <c r="P1083" s="208"/>
      <c r="Q1083" s="208"/>
      <c r="R1083" s="208"/>
      <c r="S1083" s="208"/>
      <c r="T1083" s="208"/>
      <c r="U1083" s="208"/>
      <c r="V1083" s="208"/>
      <c r="W1083" s="208"/>
      <c r="X1083" s="208"/>
      <c r="Y1083" s="208"/>
      <c r="Z1083" s="208"/>
      <c r="AA1083" s="208"/>
      <c r="AB1083" s="208"/>
      <c r="AC1083" s="208"/>
      <c r="AD1083" s="208"/>
      <c r="AE1083" s="208"/>
      <c r="AF1083" s="208"/>
      <c r="AG1083" s="208"/>
      <c r="AH1083" s="208"/>
      <c r="AI1083" s="208"/>
      <c r="AJ1083" s="208"/>
      <c r="AK1083" s="208"/>
      <c r="AL1083" s="208"/>
      <c r="AM1083" s="208"/>
      <c r="AN1083" s="208"/>
      <c r="AO1083" s="208"/>
      <c r="AP1083" s="208"/>
      <c r="AQ1083" s="208"/>
      <c r="AR1083" s="208"/>
      <c r="AS1083" s="208"/>
      <c r="AT1083" s="208"/>
      <c r="AU1083" s="208"/>
      <c r="AV1083" s="208"/>
      <c r="AW1083" s="208"/>
    </row>
    <row r="1084" spans="1:49" s="207" customFormat="1" x14ac:dyDescent="0.25">
      <c r="A1084" s="47"/>
      <c r="B1084" s="47"/>
      <c r="C1084" s="47"/>
      <c r="D1084" s="208"/>
      <c r="E1084" s="220"/>
      <c r="F1084" s="220"/>
      <c r="G1084" s="220"/>
      <c r="H1084" s="220"/>
      <c r="I1084" s="220"/>
      <c r="J1084" s="220"/>
      <c r="K1084" s="220"/>
      <c r="M1084" s="208"/>
      <c r="N1084" s="208"/>
      <c r="O1084" s="208"/>
      <c r="P1084" s="208"/>
      <c r="Q1084" s="208"/>
      <c r="R1084" s="208"/>
      <c r="S1084" s="208"/>
      <c r="T1084" s="208"/>
      <c r="U1084" s="208"/>
      <c r="V1084" s="208"/>
      <c r="W1084" s="208"/>
      <c r="X1084" s="208"/>
      <c r="Y1084" s="208"/>
      <c r="Z1084" s="208"/>
      <c r="AA1084" s="208"/>
      <c r="AB1084" s="208"/>
      <c r="AC1084" s="208"/>
      <c r="AD1084" s="208"/>
      <c r="AE1084" s="208"/>
      <c r="AF1084" s="208"/>
      <c r="AG1084" s="208"/>
      <c r="AH1084" s="208"/>
      <c r="AI1084" s="208"/>
      <c r="AJ1084" s="208"/>
      <c r="AK1084" s="208"/>
      <c r="AL1084" s="208"/>
      <c r="AM1084" s="208"/>
      <c r="AN1084" s="208"/>
      <c r="AO1084" s="208"/>
      <c r="AP1084" s="208"/>
      <c r="AQ1084" s="208"/>
      <c r="AR1084" s="208"/>
      <c r="AS1084" s="208"/>
      <c r="AT1084" s="208"/>
      <c r="AU1084" s="208"/>
      <c r="AV1084" s="208"/>
      <c r="AW1084" s="208"/>
    </row>
    <row r="1085" spans="1:49" s="207" customFormat="1" x14ac:dyDescent="0.25">
      <c r="A1085" s="47"/>
      <c r="B1085" s="47"/>
      <c r="C1085" s="47"/>
      <c r="D1085" s="208"/>
      <c r="E1085" s="220"/>
      <c r="F1085" s="220"/>
      <c r="G1085" s="220"/>
      <c r="H1085" s="220"/>
      <c r="I1085" s="220"/>
      <c r="J1085" s="220"/>
      <c r="K1085" s="220"/>
      <c r="M1085" s="208"/>
      <c r="N1085" s="208"/>
      <c r="O1085" s="208"/>
      <c r="P1085" s="208"/>
      <c r="Q1085" s="208"/>
      <c r="R1085" s="208"/>
      <c r="S1085" s="208"/>
      <c r="T1085" s="208"/>
      <c r="U1085" s="208"/>
      <c r="V1085" s="208"/>
      <c r="W1085" s="208"/>
      <c r="X1085" s="208"/>
      <c r="Y1085" s="208"/>
      <c r="Z1085" s="208"/>
      <c r="AA1085" s="208"/>
      <c r="AB1085" s="208"/>
      <c r="AC1085" s="208"/>
      <c r="AD1085" s="208"/>
      <c r="AE1085" s="208"/>
      <c r="AF1085" s="208"/>
      <c r="AG1085" s="208"/>
      <c r="AH1085" s="208"/>
      <c r="AI1085" s="208"/>
      <c r="AJ1085" s="208"/>
      <c r="AK1085" s="208"/>
      <c r="AL1085" s="208"/>
      <c r="AM1085" s="208"/>
      <c r="AN1085" s="208"/>
      <c r="AO1085" s="208"/>
      <c r="AP1085" s="208"/>
      <c r="AQ1085" s="208"/>
      <c r="AR1085" s="208"/>
      <c r="AS1085" s="208"/>
      <c r="AT1085" s="208"/>
      <c r="AU1085" s="208"/>
      <c r="AV1085" s="208"/>
      <c r="AW1085" s="208"/>
    </row>
    <row r="1086" spans="1:49" s="207" customFormat="1" x14ac:dyDescent="0.25">
      <c r="A1086" s="47"/>
      <c r="B1086" s="47"/>
      <c r="C1086" s="47"/>
      <c r="D1086" s="208"/>
      <c r="E1086" s="220"/>
      <c r="F1086" s="220"/>
      <c r="G1086" s="220"/>
      <c r="H1086" s="220"/>
      <c r="I1086" s="220"/>
      <c r="J1086" s="220"/>
      <c r="K1086" s="220"/>
      <c r="M1086" s="208"/>
      <c r="N1086" s="208"/>
      <c r="O1086" s="208"/>
      <c r="P1086" s="208"/>
      <c r="Q1086" s="208"/>
      <c r="R1086" s="208"/>
      <c r="S1086" s="208"/>
      <c r="T1086" s="208"/>
      <c r="U1086" s="208"/>
      <c r="V1086" s="208"/>
      <c r="W1086" s="208"/>
      <c r="X1086" s="208"/>
      <c r="Y1086" s="208"/>
      <c r="Z1086" s="208"/>
      <c r="AA1086" s="208"/>
      <c r="AB1086" s="208"/>
      <c r="AC1086" s="208"/>
      <c r="AD1086" s="208"/>
      <c r="AE1086" s="208"/>
      <c r="AF1086" s="208"/>
      <c r="AG1086" s="208"/>
      <c r="AH1086" s="208"/>
      <c r="AI1086" s="208"/>
      <c r="AJ1086" s="208"/>
      <c r="AK1086" s="208"/>
      <c r="AL1086" s="208"/>
      <c r="AM1086" s="208"/>
      <c r="AN1086" s="208"/>
      <c r="AO1086" s="208"/>
      <c r="AP1086" s="208"/>
      <c r="AQ1086" s="208"/>
      <c r="AR1086" s="208"/>
      <c r="AS1086" s="208"/>
      <c r="AT1086" s="208"/>
      <c r="AU1086" s="208"/>
      <c r="AV1086" s="208"/>
      <c r="AW1086" s="208"/>
    </row>
    <row r="1087" spans="1:49" s="207" customFormat="1" x14ac:dyDescent="0.25">
      <c r="A1087" s="47"/>
      <c r="B1087" s="47"/>
      <c r="C1087" s="47"/>
      <c r="D1087" s="208"/>
      <c r="E1087" s="220"/>
      <c r="F1087" s="220"/>
      <c r="G1087" s="220"/>
      <c r="H1087" s="220"/>
      <c r="I1087" s="220"/>
      <c r="J1087" s="220"/>
      <c r="K1087" s="220"/>
      <c r="M1087" s="208"/>
      <c r="N1087" s="208"/>
      <c r="O1087" s="208"/>
      <c r="P1087" s="208"/>
      <c r="Q1087" s="208"/>
      <c r="R1087" s="208"/>
      <c r="S1087" s="208"/>
      <c r="T1087" s="208"/>
      <c r="U1087" s="208"/>
      <c r="V1087" s="208"/>
      <c r="W1087" s="208"/>
      <c r="X1087" s="208"/>
      <c r="Y1087" s="208"/>
      <c r="Z1087" s="208"/>
      <c r="AA1087" s="208"/>
      <c r="AB1087" s="208"/>
      <c r="AC1087" s="208"/>
      <c r="AD1087" s="208"/>
      <c r="AE1087" s="208"/>
      <c r="AF1087" s="208"/>
      <c r="AG1087" s="208"/>
      <c r="AH1087" s="208"/>
      <c r="AI1087" s="208"/>
      <c r="AJ1087" s="208"/>
      <c r="AK1087" s="208"/>
      <c r="AL1087" s="208"/>
      <c r="AM1087" s="208"/>
      <c r="AN1087" s="208"/>
      <c r="AO1087" s="208"/>
      <c r="AP1087" s="208"/>
      <c r="AQ1087" s="208"/>
      <c r="AR1087" s="208"/>
      <c r="AS1087" s="208"/>
      <c r="AT1087" s="208"/>
      <c r="AU1087" s="208"/>
      <c r="AV1087" s="208"/>
      <c r="AW1087" s="208"/>
    </row>
    <row r="1088" spans="1:49" s="207" customFormat="1" x14ac:dyDescent="0.25">
      <c r="A1088" s="47"/>
      <c r="B1088" s="47"/>
      <c r="C1088" s="47"/>
      <c r="D1088" s="208"/>
      <c r="E1088" s="220"/>
      <c r="F1088" s="220"/>
      <c r="G1088" s="220"/>
      <c r="H1088" s="220"/>
      <c r="I1088" s="220"/>
      <c r="J1088" s="220"/>
      <c r="K1088" s="220"/>
      <c r="M1088" s="208"/>
      <c r="N1088" s="208"/>
      <c r="O1088" s="208"/>
      <c r="P1088" s="208"/>
      <c r="Q1088" s="208"/>
      <c r="R1088" s="208"/>
      <c r="S1088" s="208"/>
      <c r="T1088" s="208"/>
      <c r="U1088" s="208"/>
      <c r="V1088" s="208"/>
      <c r="W1088" s="208"/>
      <c r="X1088" s="208"/>
      <c r="Y1088" s="208"/>
      <c r="Z1088" s="208"/>
      <c r="AA1088" s="208"/>
      <c r="AB1088" s="208"/>
      <c r="AC1088" s="208"/>
      <c r="AD1088" s="208"/>
      <c r="AE1088" s="208"/>
      <c r="AF1088" s="208"/>
      <c r="AG1088" s="208"/>
      <c r="AH1088" s="208"/>
      <c r="AI1088" s="208"/>
      <c r="AJ1088" s="208"/>
      <c r="AK1088" s="208"/>
      <c r="AL1088" s="208"/>
      <c r="AM1088" s="208"/>
      <c r="AN1088" s="208"/>
      <c r="AO1088" s="208"/>
      <c r="AP1088" s="208"/>
      <c r="AQ1088" s="208"/>
      <c r="AR1088" s="208"/>
      <c r="AS1088" s="208"/>
      <c r="AT1088" s="208"/>
      <c r="AU1088" s="208"/>
      <c r="AV1088" s="208"/>
      <c r="AW1088" s="208"/>
    </row>
    <row r="1089" spans="1:49" s="207" customFormat="1" x14ac:dyDescent="0.25">
      <c r="A1089" s="47"/>
      <c r="B1089" s="47"/>
      <c r="C1089" s="47"/>
      <c r="D1089" s="208"/>
      <c r="E1089" s="220"/>
      <c r="F1089" s="220"/>
      <c r="G1089" s="220"/>
      <c r="H1089" s="220"/>
      <c r="I1089" s="220"/>
      <c r="J1089" s="220"/>
      <c r="K1089" s="220"/>
      <c r="M1089" s="208"/>
      <c r="N1089" s="208"/>
      <c r="O1089" s="208"/>
      <c r="P1089" s="208"/>
      <c r="Q1089" s="208"/>
      <c r="R1089" s="208"/>
      <c r="S1089" s="208"/>
      <c r="T1089" s="208"/>
      <c r="U1089" s="208"/>
      <c r="V1089" s="208"/>
      <c r="W1089" s="208"/>
      <c r="X1089" s="208"/>
      <c r="Y1089" s="208"/>
      <c r="Z1089" s="208"/>
      <c r="AA1089" s="208"/>
      <c r="AB1089" s="208"/>
      <c r="AC1089" s="208"/>
      <c r="AD1089" s="208"/>
      <c r="AE1089" s="208"/>
      <c r="AF1089" s="208"/>
      <c r="AG1089" s="208"/>
      <c r="AH1089" s="208"/>
      <c r="AI1089" s="208"/>
      <c r="AJ1089" s="208"/>
      <c r="AK1089" s="208"/>
      <c r="AL1089" s="208"/>
      <c r="AM1089" s="208"/>
      <c r="AN1089" s="208"/>
      <c r="AO1089" s="208"/>
      <c r="AP1089" s="208"/>
      <c r="AQ1089" s="208"/>
      <c r="AR1089" s="208"/>
      <c r="AS1089" s="208"/>
      <c r="AT1089" s="208"/>
      <c r="AU1089" s="208"/>
      <c r="AV1089" s="208"/>
      <c r="AW1089" s="208"/>
    </row>
    <row r="1090" spans="1:49" s="207" customFormat="1" x14ac:dyDescent="0.25">
      <c r="A1090" s="47"/>
      <c r="B1090" s="47"/>
      <c r="C1090" s="47"/>
      <c r="D1090" s="208"/>
      <c r="E1090" s="220"/>
      <c r="F1090" s="220"/>
      <c r="G1090" s="220"/>
      <c r="H1090" s="220"/>
      <c r="I1090" s="220"/>
      <c r="J1090" s="220"/>
      <c r="K1090" s="220"/>
      <c r="M1090" s="208"/>
      <c r="N1090" s="208"/>
      <c r="O1090" s="208"/>
      <c r="P1090" s="208"/>
      <c r="Q1090" s="208"/>
      <c r="R1090" s="208"/>
      <c r="S1090" s="208"/>
      <c r="T1090" s="208"/>
      <c r="U1090" s="208"/>
      <c r="V1090" s="208"/>
      <c r="W1090" s="208"/>
      <c r="X1090" s="208"/>
      <c r="Y1090" s="208"/>
      <c r="Z1090" s="208"/>
      <c r="AA1090" s="208"/>
      <c r="AB1090" s="208"/>
      <c r="AC1090" s="208"/>
      <c r="AD1090" s="208"/>
      <c r="AE1090" s="208"/>
      <c r="AF1090" s="208"/>
      <c r="AG1090" s="208"/>
      <c r="AH1090" s="208"/>
      <c r="AI1090" s="208"/>
      <c r="AJ1090" s="208"/>
      <c r="AK1090" s="208"/>
      <c r="AL1090" s="208"/>
      <c r="AM1090" s="208"/>
      <c r="AN1090" s="208"/>
      <c r="AO1090" s="208"/>
      <c r="AP1090" s="208"/>
      <c r="AQ1090" s="208"/>
      <c r="AR1090" s="208"/>
      <c r="AS1090" s="208"/>
      <c r="AT1090" s="208"/>
      <c r="AU1090" s="208"/>
      <c r="AV1090" s="208"/>
      <c r="AW1090" s="208"/>
    </row>
    <row r="1091" spans="1:49" s="207" customFormat="1" x14ac:dyDescent="0.25">
      <c r="A1091" s="47"/>
      <c r="B1091" s="47"/>
      <c r="C1091" s="47"/>
      <c r="D1091" s="208"/>
      <c r="E1091" s="220"/>
      <c r="F1091" s="220"/>
      <c r="G1091" s="220"/>
      <c r="H1091" s="220"/>
      <c r="I1091" s="220"/>
      <c r="J1091" s="220"/>
      <c r="K1091" s="220"/>
      <c r="M1091" s="208"/>
      <c r="N1091" s="208"/>
      <c r="O1091" s="208"/>
      <c r="P1091" s="208"/>
      <c r="Q1091" s="208"/>
      <c r="R1091" s="208"/>
      <c r="S1091" s="208"/>
      <c r="T1091" s="208"/>
      <c r="U1091" s="208"/>
      <c r="V1091" s="208"/>
      <c r="W1091" s="208"/>
      <c r="X1091" s="208"/>
      <c r="Y1091" s="208"/>
      <c r="Z1091" s="208"/>
      <c r="AA1091" s="208"/>
      <c r="AB1091" s="208"/>
      <c r="AC1091" s="208"/>
      <c r="AD1091" s="208"/>
      <c r="AE1091" s="208"/>
      <c r="AF1091" s="208"/>
      <c r="AG1091" s="208"/>
      <c r="AH1091" s="208"/>
      <c r="AI1091" s="208"/>
      <c r="AJ1091" s="208"/>
      <c r="AK1091" s="208"/>
      <c r="AL1091" s="208"/>
      <c r="AM1091" s="208"/>
      <c r="AN1091" s="208"/>
      <c r="AO1091" s="208"/>
      <c r="AP1091" s="208"/>
      <c r="AQ1091" s="208"/>
      <c r="AR1091" s="208"/>
      <c r="AS1091" s="208"/>
      <c r="AT1091" s="208"/>
      <c r="AU1091" s="208"/>
      <c r="AV1091" s="208"/>
      <c r="AW1091" s="208"/>
    </row>
    <row r="1092" spans="1:49" s="207" customFormat="1" x14ac:dyDescent="0.25">
      <c r="A1092" s="47"/>
      <c r="B1092" s="47"/>
      <c r="C1092" s="47"/>
      <c r="D1092" s="208"/>
      <c r="E1092" s="220"/>
      <c r="F1092" s="220"/>
      <c r="G1092" s="220"/>
      <c r="H1092" s="220"/>
      <c r="I1092" s="220"/>
      <c r="J1092" s="220"/>
      <c r="K1092" s="220"/>
      <c r="M1092" s="208"/>
      <c r="N1092" s="208"/>
      <c r="O1092" s="208"/>
      <c r="P1092" s="208"/>
      <c r="Q1092" s="208"/>
      <c r="R1092" s="208"/>
      <c r="S1092" s="208"/>
      <c r="T1092" s="208"/>
      <c r="U1092" s="208"/>
      <c r="V1092" s="208"/>
      <c r="W1092" s="208"/>
      <c r="X1092" s="208"/>
      <c r="Y1092" s="208"/>
      <c r="Z1092" s="208"/>
      <c r="AA1092" s="208"/>
      <c r="AB1092" s="208"/>
      <c r="AC1092" s="208"/>
      <c r="AD1092" s="208"/>
      <c r="AE1092" s="208"/>
      <c r="AF1092" s="208"/>
      <c r="AG1092" s="208"/>
      <c r="AH1092" s="208"/>
      <c r="AI1092" s="208"/>
      <c r="AJ1092" s="208"/>
      <c r="AK1092" s="208"/>
      <c r="AL1092" s="208"/>
      <c r="AM1092" s="208"/>
      <c r="AN1092" s="208"/>
      <c r="AO1092" s="208"/>
      <c r="AP1092" s="208"/>
      <c r="AQ1092" s="208"/>
      <c r="AR1092" s="208"/>
      <c r="AS1092" s="208"/>
      <c r="AT1092" s="208"/>
      <c r="AU1092" s="208"/>
      <c r="AV1092" s="208"/>
      <c r="AW1092" s="208"/>
    </row>
    <row r="1093" spans="1:49" s="207" customFormat="1" x14ac:dyDescent="0.25">
      <c r="A1093" s="47"/>
      <c r="B1093" s="47"/>
      <c r="C1093" s="47"/>
      <c r="D1093" s="208"/>
      <c r="E1093" s="220"/>
      <c r="F1093" s="220"/>
      <c r="G1093" s="220"/>
      <c r="H1093" s="220"/>
      <c r="I1093" s="220"/>
      <c r="J1093" s="220"/>
      <c r="K1093" s="220"/>
      <c r="M1093" s="208"/>
      <c r="N1093" s="208"/>
      <c r="O1093" s="208"/>
      <c r="P1093" s="208"/>
      <c r="Q1093" s="208"/>
      <c r="R1093" s="208"/>
      <c r="S1093" s="208"/>
      <c r="T1093" s="208"/>
      <c r="U1093" s="208"/>
      <c r="V1093" s="208"/>
      <c r="W1093" s="208"/>
      <c r="X1093" s="208"/>
      <c r="Y1093" s="208"/>
      <c r="Z1093" s="208"/>
      <c r="AA1093" s="208"/>
      <c r="AB1093" s="208"/>
      <c r="AC1093" s="208"/>
      <c r="AD1093" s="208"/>
      <c r="AE1093" s="208"/>
      <c r="AF1093" s="208"/>
      <c r="AG1093" s="208"/>
      <c r="AH1093" s="208"/>
      <c r="AI1093" s="208"/>
      <c r="AJ1093" s="208"/>
      <c r="AK1093" s="208"/>
      <c r="AL1093" s="208"/>
      <c r="AM1093" s="208"/>
      <c r="AN1093" s="208"/>
      <c r="AO1093" s="208"/>
      <c r="AP1093" s="208"/>
      <c r="AQ1093" s="208"/>
      <c r="AR1093" s="208"/>
      <c r="AS1093" s="208"/>
      <c r="AT1093" s="208"/>
      <c r="AU1093" s="208"/>
      <c r="AV1093" s="208"/>
      <c r="AW1093" s="208"/>
    </row>
    <row r="1094" spans="1:49" s="207" customFormat="1" x14ac:dyDescent="0.25">
      <c r="A1094" s="47"/>
      <c r="B1094" s="47"/>
      <c r="C1094" s="47"/>
      <c r="D1094" s="208"/>
      <c r="E1094" s="220"/>
      <c r="F1094" s="220"/>
      <c r="G1094" s="220"/>
      <c r="H1094" s="220"/>
      <c r="I1094" s="220"/>
      <c r="J1094" s="220"/>
      <c r="K1094" s="220"/>
      <c r="M1094" s="208"/>
      <c r="N1094" s="208"/>
      <c r="O1094" s="208"/>
      <c r="P1094" s="208"/>
      <c r="Q1094" s="208"/>
      <c r="R1094" s="208"/>
      <c r="S1094" s="208"/>
      <c r="T1094" s="208"/>
      <c r="U1094" s="208"/>
      <c r="V1094" s="208"/>
      <c r="W1094" s="208"/>
      <c r="X1094" s="208"/>
      <c r="Y1094" s="208"/>
      <c r="Z1094" s="208"/>
      <c r="AA1094" s="208"/>
      <c r="AB1094" s="208"/>
      <c r="AC1094" s="208"/>
      <c r="AD1094" s="208"/>
      <c r="AE1094" s="208"/>
      <c r="AF1094" s="208"/>
      <c r="AG1094" s="208"/>
      <c r="AH1094" s="208"/>
      <c r="AI1094" s="208"/>
      <c r="AJ1094" s="208"/>
      <c r="AK1094" s="208"/>
      <c r="AL1094" s="208"/>
      <c r="AM1094" s="208"/>
      <c r="AN1094" s="208"/>
      <c r="AO1094" s="208"/>
      <c r="AP1094" s="208"/>
      <c r="AQ1094" s="208"/>
      <c r="AR1094" s="208"/>
      <c r="AS1094" s="208"/>
      <c r="AT1094" s="208"/>
      <c r="AU1094" s="208"/>
      <c r="AV1094" s="208"/>
      <c r="AW1094" s="208"/>
    </row>
    <row r="1095" spans="1:49" s="207" customFormat="1" x14ac:dyDescent="0.25">
      <c r="A1095" s="47"/>
      <c r="B1095" s="47"/>
      <c r="C1095" s="47"/>
      <c r="D1095" s="208"/>
      <c r="E1095" s="220"/>
      <c r="F1095" s="220"/>
      <c r="G1095" s="220"/>
      <c r="H1095" s="220"/>
      <c r="I1095" s="220"/>
      <c r="J1095" s="220"/>
      <c r="K1095" s="220"/>
      <c r="M1095" s="208"/>
      <c r="N1095" s="208"/>
      <c r="O1095" s="208"/>
      <c r="P1095" s="208"/>
      <c r="Q1095" s="208"/>
      <c r="R1095" s="208"/>
      <c r="S1095" s="208"/>
      <c r="T1095" s="208"/>
      <c r="U1095" s="208"/>
      <c r="V1095" s="208"/>
      <c r="W1095" s="208"/>
      <c r="X1095" s="208"/>
      <c r="Y1095" s="208"/>
      <c r="Z1095" s="208"/>
      <c r="AA1095" s="208"/>
      <c r="AB1095" s="208"/>
      <c r="AC1095" s="208"/>
      <c r="AD1095" s="208"/>
      <c r="AE1095" s="208"/>
      <c r="AF1095" s="208"/>
      <c r="AG1095" s="208"/>
      <c r="AH1095" s="208"/>
      <c r="AI1095" s="208"/>
      <c r="AJ1095" s="208"/>
      <c r="AK1095" s="208"/>
      <c r="AL1095" s="208"/>
      <c r="AM1095" s="208"/>
      <c r="AN1095" s="208"/>
      <c r="AO1095" s="208"/>
      <c r="AP1095" s="208"/>
      <c r="AQ1095" s="208"/>
      <c r="AR1095" s="208"/>
      <c r="AS1095" s="208"/>
      <c r="AT1095" s="208"/>
      <c r="AU1095" s="208"/>
      <c r="AV1095" s="208"/>
      <c r="AW1095" s="208"/>
    </row>
    <row r="1096" spans="1:49" s="207" customFormat="1" x14ac:dyDescent="0.25">
      <c r="A1096" s="47"/>
      <c r="B1096" s="47"/>
      <c r="C1096" s="47"/>
      <c r="D1096" s="208"/>
      <c r="E1096" s="220"/>
      <c r="F1096" s="220"/>
      <c r="G1096" s="220"/>
      <c r="H1096" s="220"/>
      <c r="I1096" s="220"/>
      <c r="J1096" s="220"/>
      <c r="K1096" s="220"/>
      <c r="M1096" s="208"/>
      <c r="N1096" s="208"/>
      <c r="O1096" s="208"/>
      <c r="P1096" s="208"/>
      <c r="Q1096" s="208"/>
      <c r="R1096" s="208"/>
      <c r="S1096" s="208"/>
      <c r="T1096" s="208"/>
      <c r="U1096" s="208"/>
      <c r="V1096" s="208"/>
      <c r="W1096" s="208"/>
      <c r="X1096" s="208"/>
      <c r="Y1096" s="208"/>
      <c r="Z1096" s="208"/>
      <c r="AA1096" s="208"/>
      <c r="AB1096" s="208"/>
      <c r="AC1096" s="208"/>
      <c r="AD1096" s="208"/>
      <c r="AE1096" s="208"/>
      <c r="AF1096" s="208"/>
      <c r="AG1096" s="208"/>
      <c r="AH1096" s="208"/>
      <c r="AI1096" s="208"/>
      <c r="AJ1096" s="208"/>
      <c r="AK1096" s="208"/>
      <c r="AL1096" s="208"/>
      <c r="AM1096" s="208"/>
      <c r="AN1096" s="208"/>
      <c r="AO1096" s="208"/>
      <c r="AP1096" s="208"/>
      <c r="AQ1096" s="208"/>
      <c r="AR1096" s="208"/>
      <c r="AS1096" s="208"/>
      <c r="AT1096" s="208"/>
      <c r="AU1096" s="208"/>
      <c r="AV1096" s="208"/>
      <c r="AW1096" s="208"/>
    </row>
    <row r="1097" spans="1:49" s="207" customFormat="1" x14ac:dyDescent="0.25">
      <c r="A1097" s="47"/>
      <c r="B1097" s="47"/>
      <c r="C1097" s="47"/>
      <c r="D1097" s="208"/>
      <c r="E1097" s="220"/>
      <c r="F1097" s="220"/>
      <c r="G1097" s="220"/>
      <c r="H1097" s="220"/>
      <c r="I1097" s="220"/>
      <c r="J1097" s="220"/>
      <c r="K1097" s="220"/>
      <c r="M1097" s="208"/>
      <c r="N1097" s="208"/>
      <c r="O1097" s="208"/>
      <c r="P1097" s="208"/>
      <c r="Q1097" s="208"/>
      <c r="R1097" s="208"/>
      <c r="S1097" s="208"/>
      <c r="T1097" s="208"/>
      <c r="U1097" s="208"/>
      <c r="V1097" s="208"/>
      <c r="W1097" s="208"/>
      <c r="X1097" s="208"/>
      <c r="Y1097" s="208"/>
      <c r="Z1097" s="208"/>
      <c r="AA1097" s="208"/>
      <c r="AB1097" s="208"/>
      <c r="AC1097" s="208"/>
      <c r="AD1097" s="208"/>
      <c r="AE1097" s="208"/>
      <c r="AF1097" s="208"/>
      <c r="AG1097" s="208"/>
      <c r="AH1097" s="208"/>
      <c r="AI1097" s="208"/>
      <c r="AJ1097" s="208"/>
      <c r="AK1097" s="208"/>
      <c r="AL1097" s="208"/>
      <c r="AM1097" s="208"/>
      <c r="AN1097" s="208"/>
      <c r="AO1097" s="208"/>
      <c r="AP1097" s="208"/>
      <c r="AQ1097" s="208"/>
      <c r="AR1097" s="208"/>
      <c r="AS1097" s="208"/>
      <c r="AT1097" s="208"/>
      <c r="AU1097" s="208"/>
      <c r="AV1097" s="208"/>
      <c r="AW1097" s="208"/>
    </row>
    <row r="1098" spans="1:49" s="207" customFormat="1" x14ac:dyDescent="0.25">
      <c r="A1098" s="47"/>
      <c r="B1098" s="47"/>
      <c r="C1098" s="47"/>
      <c r="D1098" s="208"/>
      <c r="E1098" s="220"/>
      <c r="F1098" s="220"/>
      <c r="G1098" s="220"/>
      <c r="H1098" s="220"/>
      <c r="I1098" s="220"/>
      <c r="J1098" s="220"/>
      <c r="K1098" s="220"/>
      <c r="M1098" s="208"/>
      <c r="N1098" s="208"/>
      <c r="O1098" s="208"/>
      <c r="P1098" s="208"/>
      <c r="Q1098" s="208"/>
      <c r="R1098" s="208"/>
      <c r="S1098" s="208"/>
      <c r="T1098" s="208"/>
      <c r="U1098" s="208"/>
      <c r="V1098" s="208"/>
      <c r="W1098" s="208"/>
      <c r="X1098" s="208"/>
      <c r="Y1098" s="208"/>
      <c r="Z1098" s="208"/>
      <c r="AA1098" s="208"/>
      <c r="AB1098" s="208"/>
      <c r="AC1098" s="208"/>
      <c r="AD1098" s="208"/>
      <c r="AE1098" s="208"/>
      <c r="AF1098" s="208"/>
      <c r="AG1098" s="208"/>
      <c r="AH1098" s="208"/>
      <c r="AI1098" s="208"/>
      <c r="AJ1098" s="208"/>
      <c r="AK1098" s="208"/>
      <c r="AL1098" s="208"/>
      <c r="AM1098" s="208"/>
      <c r="AN1098" s="208"/>
      <c r="AO1098" s="208"/>
      <c r="AP1098" s="208"/>
      <c r="AQ1098" s="208"/>
      <c r="AR1098" s="208"/>
      <c r="AS1098" s="208"/>
      <c r="AT1098" s="208"/>
      <c r="AU1098" s="208"/>
      <c r="AV1098" s="208"/>
      <c r="AW1098" s="208"/>
    </row>
    <row r="1099" spans="1:49" s="207" customFormat="1" x14ac:dyDescent="0.25">
      <c r="A1099" s="47"/>
      <c r="B1099" s="47"/>
      <c r="C1099" s="47"/>
      <c r="D1099" s="208"/>
      <c r="E1099" s="220"/>
      <c r="F1099" s="220"/>
      <c r="G1099" s="220"/>
      <c r="H1099" s="220"/>
      <c r="I1099" s="220"/>
      <c r="J1099" s="220"/>
      <c r="K1099" s="220"/>
      <c r="M1099" s="208"/>
      <c r="N1099" s="208"/>
      <c r="O1099" s="208"/>
      <c r="P1099" s="208"/>
      <c r="Q1099" s="208"/>
      <c r="R1099" s="208"/>
      <c r="S1099" s="208"/>
      <c r="T1099" s="208"/>
      <c r="U1099" s="208"/>
      <c r="V1099" s="208"/>
      <c r="W1099" s="208"/>
      <c r="X1099" s="208"/>
      <c r="Y1099" s="208"/>
      <c r="Z1099" s="208"/>
      <c r="AA1099" s="208"/>
      <c r="AB1099" s="208"/>
      <c r="AC1099" s="208"/>
      <c r="AD1099" s="208"/>
      <c r="AE1099" s="208"/>
      <c r="AF1099" s="208"/>
      <c r="AG1099" s="208"/>
      <c r="AH1099" s="208"/>
      <c r="AI1099" s="208"/>
      <c r="AJ1099" s="208"/>
      <c r="AK1099" s="208"/>
      <c r="AL1099" s="208"/>
      <c r="AM1099" s="208"/>
      <c r="AN1099" s="208"/>
      <c r="AO1099" s="208"/>
      <c r="AP1099" s="208"/>
      <c r="AQ1099" s="208"/>
      <c r="AR1099" s="208"/>
      <c r="AS1099" s="208"/>
      <c r="AT1099" s="208"/>
      <c r="AU1099" s="208"/>
      <c r="AV1099" s="208"/>
      <c r="AW1099" s="208"/>
    </row>
    <row r="1100" spans="1:49" s="207" customFormat="1" x14ac:dyDescent="0.25">
      <c r="A1100" s="47"/>
      <c r="B1100" s="47"/>
      <c r="C1100" s="47"/>
      <c r="D1100" s="208"/>
      <c r="E1100" s="220"/>
      <c r="F1100" s="220"/>
      <c r="G1100" s="220"/>
      <c r="H1100" s="220"/>
      <c r="I1100" s="220"/>
      <c r="J1100" s="220"/>
      <c r="K1100" s="220"/>
      <c r="M1100" s="208"/>
      <c r="N1100" s="208"/>
      <c r="O1100" s="208"/>
      <c r="P1100" s="208"/>
      <c r="Q1100" s="208"/>
      <c r="R1100" s="208"/>
      <c r="S1100" s="208"/>
      <c r="T1100" s="208"/>
      <c r="U1100" s="208"/>
      <c r="V1100" s="208"/>
      <c r="W1100" s="208"/>
      <c r="X1100" s="208"/>
      <c r="Y1100" s="208"/>
      <c r="Z1100" s="208"/>
      <c r="AA1100" s="208"/>
      <c r="AB1100" s="208"/>
      <c r="AC1100" s="208"/>
      <c r="AD1100" s="208"/>
      <c r="AE1100" s="208"/>
      <c r="AF1100" s="208"/>
      <c r="AG1100" s="208"/>
      <c r="AH1100" s="208"/>
      <c r="AI1100" s="208"/>
      <c r="AJ1100" s="208"/>
      <c r="AK1100" s="208"/>
      <c r="AL1100" s="208"/>
      <c r="AM1100" s="208"/>
      <c r="AN1100" s="208"/>
      <c r="AO1100" s="208"/>
      <c r="AP1100" s="208"/>
      <c r="AQ1100" s="208"/>
      <c r="AR1100" s="208"/>
      <c r="AS1100" s="208"/>
      <c r="AT1100" s="208"/>
      <c r="AU1100" s="208"/>
      <c r="AV1100" s="208"/>
      <c r="AW1100" s="208"/>
    </row>
    <row r="1101" spans="1:49" s="207" customFormat="1" x14ac:dyDescent="0.25">
      <c r="A1101" s="47"/>
      <c r="B1101" s="47"/>
      <c r="C1101" s="47"/>
      <c r="D1101" s="208"/>
      <c r="E1101" s="220"/>
      <c r="F1101" s="220"/>
      <c r="G1101" s="220"/>
      <c r="H1101" s="220"/>
      <c r="I1101" s="220"/>
      <c r="J1101" s="220"/>
      <c r="K1101" s="220"/>
      <c r="M1101" s="208"/>
      <c r="N1101" s="208"/>
      <c r="O1101" s="208"/>
      <c r="P1101" s="208"/>
      <c r="Q1101" s="208"/>
      <c r="R1101" s="208"/>
      <c r="S1101" s="208"/>
      <c r="T1101" s="208"/>
      <c r="U1101" s="208"/>
      <c r="V1101" s="208"/>
      <c r="W1101" s="208"/>
      <c r="X1101" s="208"/>
      <c r="Y1101" s="208"/>
      <c r="Z1101" s="208"/>
      <c r="AA1101" s="208"/>
      <c r="AB1101" s="208"/>
      <c r="AC1101" s="208"/>
      <c r="AD1101" s="208"/>
      <c r="AE1101" s="208"/>
      <c r="AF1101" s="208"/>
      <c r="AG1101" s="208"/>
      <c r="AH1101" s="208"/>
      <c r="AI1101" s="208"/>
      <c r="AJ1101" s="208"/>
      <c r="AK1101" s="208"/>
      <c r="AL1101" s="208"/>
      <c r="AM1101" s="208"/>
      <c r="AN1101" s="208"/>
      <c r="AO1101" s="208"/>
      <c r="AP1101" s="208"/>
      <c r="AQ1101" s="208"/>
      <c r="AR1101" s="208"/>
      <c r="AS1101" s="208"/>
      <c r="AT1101" s="208"/>
      <c r="AU1101" s="208"/>
      <c r="AV1101" s="208"/>
      <c r="AW1101" s="208"/>
    </row>
    <row r="1102" spans="1:49" s="207" customFormat="1" x14ac:dyDescent="0.25">
      <c r="A1102" s="47"/>
      <c r="B1102" s="47"/>
      <c r="C1102" s="47"/>
      <c r="D1102" s="208"/>
      <c r="E1102" s="220"/>
      <c r="F1102" s="220"/>
      <c r="G1102" s="220"/>
      <c r="H1102" s="220"/>
      <c r="I1102" s="220"/>
      <c r="J1102" s="220"/>
      <c r="K1102" s="220"/>
      <c r="M1102" s="208"/>
      <c r="N1102" s="208"/>
      <c r="O1102" s="208"/>
      <c r="P1102" s="208"/>
      <c r="Q1102" s="208"/>
      <c r="R1102" s="208"/>
      <c r="S1102" s="208"/>
      <c r="T1102" s="208"/>
      <c r="U1102" s="208"/>
      <c r="V1102" s="208"/>
      <c r="W1102" s="208"/>
      <c r="X1102" s="208"/>
      <c r="Y1102" s="208"/>
      <c r="Z1102" s="208"/>
      <c r="AA1102" s="208"/>
      <c r="AB1102" s="208"/>
      <c r="AC1102" s="208"/>
      <c r="AD1102" s="208"/>
      <c r="AE1102" s="208"/>
      <c r="AF1102" s="208"/>
      <c r="AG1102" s="208"/>
      <c r="AH1102" s="208"/>
      <c r="AI1102" s="208"/>
      <c r="AJ1102" s="208"/>
      <c r="AK1102" s="208"/>
      <c r="AL1102" s="208"/>
      <c r="AM1102" s="208"/>
      <c r="AN1102" s="208"/>
      <c r="AO1102" s="208"/>
      <c r="AP1102" s="208"/>
      <c r="AQ1102" s="208"/>
      <c r="AR1102" s="208"/>
      <c r="AS1102" s="208"/>
      <c r="AT1102" s="208"/>
      <c r="AU1102" s="208"/>
      <c r="AV1102" s="208"/>
      <c r="AW1102" s="208"/>
    </row>
    <row r="1103" spans="1:49" s="207" customFormat="1" x14ac:dyDescent="0.25">
      <c r="A1103" s="47"/>
      <c r="B1103" s="47"/>
      <c r="C1103" s="47"/>
      <c r="D1103" s="208"/>
      <c r="E1103" s="220"/>
      <c r="F1103" s="220"/>
      <c r="G1103" s="220"/>
      <c r="H1103" s="220"/>
      <c r="I1103" s="220"/>
      <c r="J1103" s="220"/>
      <c r="K1103" s="220"/>
      <c r="M1103" s="208"/>
      <c r="N1103" s="208"/>
      <c r="O1103" s="208"/>
      <c r="P1103" s="208"/>
      <c r="Q1103" s="208"/>
      <c r="R1103" s="208"/>
      <c r="S1103" s="208"/>
      <c r="T1103" s="208"/>
      <c r="U1103" s="208"/>
      <c r="V1103" s="208"/>
      <c r="W1103" s="208"/>
      <c r="X1103" s="208"/>
      <c r="Y1103" s="208"/>
      <c r="Z1103" s="208"/>
      <c r="AA1103" s="208"/>
      <c r="AB1103" s="208"/>
      <c r="AC1103" s="208"/>
      <c r="AD1103" s="208"/>
      <c r="AE1103" s="208"/>
      <c r="AF1103" s="208"/>
      <c r="AG1103" s="208"/>
      <c r="AH1103" s="208"/>
      <c r="AI1103" s="208"/>
      <c r="AJ1103" s="208"/>
      <c r="AK1103" s="208"/>
      <c r="AL1103" s="208"/>
      <c r="AM1103" s="208"/>
      <c r="AN1103" s="208"/>
      <c r="AO1103" s="208"/>
      <c r="AP1103" s="208"/>
      <c r="AQ1103" s="208"/>
      <c r="AR1103" s="208"/>
      <c r="AS1103" s="208"/>
      <c r="AT1103" s="208"/>
      <c r="AU1103" s="208"/>
      <c r="AV1103" s="208"/>
      <c r="AW1103" s="208"/>
    </row>
    <row r="1104" spans="1:49" s="207" customFormat="1" x14ac:dyDescent="0.25">
      <c r="A1104" s="47"/>
      <c r="B1104" s="47"/>
      <c r="C1104" s="47"/>
      <c r="D1104" s="208"/>
      <c r="E1104" s="220"/>
      <c r="F1104" s="220"/>
      <c r="G1104" s="220"/>
      <c r="H1104" s="220"/>
      <c r="I1104" s="220"/>
      <c r="J1104" s="220"/>
      <c r="K1104" s="220"/>
      <c r="M1104" s="208"/>
      <c r="N1104" s="208"/>
      <c r="O1104" s="208"/>
      <c r="P1104" s="208"/>
      <c r="Q1104" s="208"/>
      <c r="R1104" s="208"/>
      <c r="S1104" s="208"/>
      <c r="T1104" s="208"/>
      <c r="U1104" s="208"/>
      <c r="V1104" s="208"/>
      <c r="W1104" s="208"/>
      <c r="X1104" s="208"/>
      <c r="Y1104" s="208"/>
      <c r="Z1104" s="208"/>
      <c r="AA1104" s="208"/>
      <c r="AB1104" s="208"/>
      <c r="AC1104" s="208"/>
      <c r="AD1104" s="208"/>
      <c r="AE1104" s="208"/>
      <c r="AF1104" s="208"/>
      <c r="AG1104" s="208"/>
      <c r="AH1104" s="208"/>
      <c r="AI1104" s="208"/>
      <c r="AJ1104" s="208"/>
      <c r="AK1104" s="208"/>
      <c r="AL1104" s="208"/>
      <c r="AM1104" s="208"/>
      <c r="AN1104" s="208"/>
      <c r="AO1104" s="208"/>
      <c r="AP1104" s="208"/>
      <c r="AQ1104" s="208"/>
      <c r="AR1104" s="208"/>
      <c r="AS1104" s="208"/>
      <c r="AT1104" s="208"/>
      <c r="AU1104" s="208"/>
      <c r="AV1104" s="208"/>
      <c r="AW1104" s="208"/>
    </row>
    <row r="1105" spans="1:49" s="207" customFormat="1" x14ac:dyDescent="0.25">
      <c r="A1105" s="47"/>
      <c r="B1105" s="47"/>
      <c r="C1105" s="47"/>
      <c r="D1105" s="208"/>
      <c r="E1105" s="220"/>
      <c r="F1105" s="220"/>
      <c r="G1105" s="220"/>
      <c r="H1105" s="220"/>
      <c r="I1105" s="220"/>
      <c r="J1105" s="220"/>
      <c r="K1105" s="220"/>
      <c r="M1105" s="208"/>
      <c r="N1105" s="208"/>
      <c r="O1105" s="208"/>
      <c r="P1105" s="208"/>
      <c r="Q1105" s="208"/>
      <c r="R1105" s="208"/>
      <c r="S1105" s="208"/>
      <c r="T1105" s="208"/>
      <c r="U1105" s="208"/>
      <c r="V1105" s="208"/>
      <c r="W1105" s="208"/>
      <c r="X1105" s="208"/>
      <c r="Y1105" s="208"/>
      <c r="Z1105" s="208"/>
      <c r="AA1105" s="208"/>
      <c r="AB1105" s="208"/>
      <c r="AC1105" s="208"/>
      <c r="AD1105" s="208"/>
      <c r="AE1105" s="208"/>
      <c r="AF1105" s="208"/>
      <c r="AG1105" s="208"/>
      <c r="AH1105" s="208"/>
      <c r="AI1105" s="208"/>
      <c r="AJ1105" s="208"/>
      <c r="AK1105" s="208"/>
      <c r="AL1105" s="208"/>
      <c r="AM1105" s="208"/>
      <c r="AN1105" s="208"/>
      <c r="AO1105" s="208"/>
      <c r="AP1105" s="208"/>
      <c r="AQ1105" s="208"/>
      <c r="AR1105" s="208"/>
      <c r="AS1105" s="208"/>
      <c r="AT1105" s="208"/>
      <c r="AU1105" s="208"/>
      <c r="AV1105" s="208"/>
      <c r="AW1105" s="208"/>
    </row>
    <row r="1106" spans="1:49" s="207" customFormat="1" x14ac:dyDescent="0.25">
      <c r="A1106" s="47"/>
      <c r="B1106" s="47"/>
      <c r="C1106" s="47"/>
      <c r="D1106" s="208"/>
      <c r="E1106" s="220"/>
      <c r="F1106" s="220"/>
      <c r="G1106" s="220"/>
      <c r="H1106" s="220"/>
      <c r="I1106" s="220"/>
      <c r="J1106" s="220"/>
      <c r="K1106" s="220"/>
      <c r="M1106" s="208"/>
      <c r="N1106" s="208"/>
      <c r="O1106" s="208"/>
      <c r="P1106" s="208"/>
      <c r="Q1106" s="208"/>
      <c r="R1106" s="208"/>
      <c r="S1106" s="208"/>
      <c r="T1106" s="208"/>
      <c r="U1106" s="208"/>
      <c r="V1106" s="208"/>
      <c r="W1106" s="208"/>
      <c r="X1106" s="208"/>
      <c r="Y1106" s="208"/>
      <c r="Z1106" s="208"/>
      <c r="AA1106" s="208"/>
      <c r="AB1106" s="208"/>
      <c r="AC1106" s="208"/>
      <c r="AD1106" s="208"/>
      <c r="AE1106" s="208"/>
      <c r="AF1106" s="208"/>
      <c r="AG1106" s="208"/>
      <c r="AH1106" s="208"/>
      <c r="AI1106" s="208"/>
      <c r="AJ1106" s="208"/>
      <c r="AK1106" s="208"/>
      <c r="AL1106" s="208"/>
      <c r="AM1106" s="208"/>
      <c r="AN1106" s="208"/>
      <c r="AO1106" s="208"/>
      <c r="AP1106" s="208"/>
      <c r="AQ1106" s="208"/>
      <c r="AR1106" s="208"/>
      <c r="AS1106" s="208"/>
      <c r="AT1106" s="208"/>
      <c r="AU1106" s="208"/>
      <c r="AV1106" s="208"/>
      <c r="AW1106" s="208"/>
    </row>
    <row r="1107" spans="1:49" s="207" customFormat="1" x14ac:dyDescent="0.25">
      <c r="A1107" s="47"/>
      <c r="B1107" s="47"/>
      <c r="C1107" s="47"/>
      <c r="D1107" s="208"/>
      <c r="E1107" s="220"/>
      <c r="F1107" s="220"/>
      <c r="G1107" s="220"/>
      <c r="H1107" s="220"/>
      <c r="I1107" s="220"/>
      <c r="J1107" s="220"/>
      <c r="K1107" s="220"/>
      <c r="M1107" s="208"/>
      <c r="N1107" s="208"/>
      <c r="O1107" s="208"/>
      <c r="P1107" s="208"/>
      <c r="Q1107" s="208"/>
      <c r="R1107" s="208"/>
      <c r="S1107" s="208"/>
      <c r="T1107" s="208"/>
      <c r="U1107" s="208"/>
      <c r="V1107" s="208"/>
      <c r="W1107" s="208"/>
      <c r="X1107" s="208"/>
      <c r="Y1107" s="208"/>
      <c r="Z1107" s="208"/>
      <c r="AA1107" s="208"/>
      <c r="AB1107" s="208"/>
      <c r="AC1107" s="208"/>
      <c r="AD1107" s="208"/>
      <c r="AE1107" s="208"/>
      <c r="AF1107" s="208"/>
      <c r="AG1107" s="208"/>
      <c r="AH1107" s="208"/>
      <c r="AI1107" s="208"/>
      <c r="AJ1107" s="208"/>
      <c r="AK1107" s="208"/>
      <c r="AL1107" s="208"/>
      <c r="AM1107" s="208"/>
      <c r="AN1107" s="208"/>
      <c r="AO1107" s="208"/>
      <c r="AP1107" s="208"/>
      <c r="AQ1107" s="208"/>
      <c r="AR1107" s="208"/>
      <c r="AS1107" s="208"/>
      <c r="AT1107" s="208"/>
      <c r="AU1107" s="208"/>
      <c r="AV1107" s="208"/>
      <c r="AW1107" s="208"/>
    </row>
    <row r="1108" spans="1:49" s="207" customFormat="1" x14ac:dyDescent="0.25">
      <c r="A1108" s="47"/>
      <c r="B1108" s="47"/>
      <c r="C1108" s="47"/>
      <c r="D1108" s="208"/>
      <c r="E1108" s="220"/>
      <c r="F1108" s="220"/>
      <c r="G1108" s="220"/>
      <c r="H1108" s="220"/>
      <c r="I1108" s="220"/>
      <c r="J1108" s="220"/>
      <c r="K1108" s="220"/>
      <c r="M1108" s="208"/>
      <c r="N1108" s="208"/>
      <c r="O1108" s="208"/>
      <c r="P1108" s="208"/>
      <c r="Q1108" s="208"/>
      <c r="R1108" s="208"/>
      <c r="S1108" s="208"/>
      <c r="T1108" s="208"/>
      <c r="U1108" s="208"/>
      <c r="V1108" s="208"/>
      <c r="W1108" s="208"/>
      <c r="X1108" s="208"/>
      <c r="Y1108" s="208"/>
      <c r="Z1108" s="208"/>
      <c r="AA1108" s="208"/>
      <c r="AB1108" s="208"/>
      <c r="AC1108" s="208"/>
      <c r="AD1108" s="208"/>
      <c r="AE1108" s="208"/>
      <c r="AF1108" s="208"/>
      <c r="AG1108" s="208"/>
      <c r="AH1108" s="208"/>
      <c r="AI1108" s="208"/>
      <c r="AJ1108" s="208"/>
      <c r="AK1108" s="208"/>
      <c r="AL1108" s="208"/>
      <c r="AM1108" s="208"/>
      <c r="AN1108" s="208"/>
      <c r="AO1108" s="208"/>
      <c r="AP1108" s="208"/>
      <c r="AQ1108" s="208"/>
      <c r="AR1108" s="208"/>
      <c r="AS1108" s="208"/>
      <c r="AT1108" s="208"/>
      <c r="AU1108" s="208"/>
      <c r="AV1108" s="208"/>
      <c r="AW1108" s="208"/>
    </row>
    <row r="1109" spans="1:49" s="207" customFormat="1" x14ac:dyDescent="0.25">
      <c r="A1109" s="47"/>
      <c r="B1109" s="47"/>
      <c r="C1109" s="47"/>
      <c r="D1109" s="208"/>
      <c r="E1109" s="220"/>
      <c r="F1109" s="220"/>
      <c r="G1109" s="220"/>
      <c r="H1109" s="220"/>
      <c r="I1109" s="220"/>
      <c r="J1109" s="220"/>
      <c r="K1109" s="220"/>
      <c r="M1109" s="208"/>
      <c r="N1109" s="208"/>
      <c r="O1109" s="208"/>
      <c r="P1109" s="208"/>
      <c r="Q1109" s="208"/>
      <c r="R1109" s="208"/>
      <c r="S1109" s="208"/>
      <c r="T1109" s="208"/>
      <c r="U1109" s="208"/>
      <c r="V1109" s="208"/>
      <c r="W1109" s="208"/>
      <c r="X1109" s="208"/>
      <c r="Y1109" s="208"/>
      <c r="Z1109" s="208"/>
      <c r="AA1109" s="208"/>
      <c r="AB1109" s="208"/>
      <c r="AC1109" s="208"/>
      <c r="AD1109" s="208"/>
      <c r="AE1109" s="208"/>
      <c r="AF1109" s="208"/>
      <c r="AG1109" s="208"/>
      <c r="AH1109" s="208"/>
      <c r="AI1109" s="208"/>
      <c r="AJ1109" s="208"/>
      <c r="AK1109" s="208"/>
      <c r="AL1109" s="208"/>
      <c r="AM1109" s="208"/>
      <c r="AN1109" s="208"/>
      <c r="AO1109" s="208"/>
      <c r="AP1109" s="208"/>
      <c r="AQ1109" s="208"/>
      <c r="AR1109" s="208"/>
      <c r="AS1109" s="208"/>
      <c r="AT1109" s="208"/>
      <c r="AU1109" s="208"/>
      <c r="AV1109" s="208"/>
      <c r="AW1109" s="208"/>
    </row>
    <row r="1110" spans="1:49" s="207" customFormat="1" x14ac:dyDescent="0.25">
      <c r="A1110" s="47"/>
      <c r="B1110" s="47"/>
      <c r="C1110" s="47"/>
      <c r="D1110" s="208"/>
      <c r="E1110" s="220"/>
      <c r="F1110" s="220"/>
      <c r="G1110" s="220"/>
      <c r="H1110" s="220"/>
      <c r="I1110" s="220"/>
      <c r="J1110" s="220"/>
      <c r="K1110" s="220"/>
      <c r="M1110" s="208"/>
      <c r="N1110" s="208"/>
      <c r="O1110" s="208"/>
      <c r="P1110" s="208"/>
      <c r="Q1110" s="208"/>
      <c r="R1110" s="208"/>
      <c r="S1110" s="208"/>
      <c r="T1110" s="208"/>
      <c r="U1110" s="208"/>
      <c r="V1110" s="208"/>
      <c r="W1110" s="208"/>
      <c r="X1110" s="208"/>
      <c r="Y1110" s="208"/>
      <c r="Z1110" s="208"/>
      <c r="AA1110" s="208"/>
      <c r="AB1110" s="208"/>
      <c r="AC1110" s="208"/>
      <c r="AD1110" s="208"/>
      <c r="AE1110" s="208"/>
      <c r="AF1110" s="208"/>
      <c r="AG1110" s="208"/>
      <c r="AH1110" s="208"/>
      <c r="AI1110" s="208"/>
      <c r="AJ1110" s="208"/>
      <c r="AK1110" s="208"/>
      <c r="AL1110" s="208"/>
      <c r="AM1110" s="208"/>
      <c r="AN1110" s="208"/>
      <c r="AO1110" s="208"/>
      <c r="AP1110" s="208"/>
      <c r="AQ1110" s="208"/>
      <c r="AR1110" s="208"/>
      <c r="AS1110" s="208"/>
      <c r="AT1110" s="208"/>
      <c r="AU1110" s="208"/>
      <c r="AV1110" s="208"/>
      <c r="AW1110" s="208"/>
    </row>
    <row r="1111" spans="1:49" s="207" customFormat="1" x14ac:dyDescent="0.25">
      <c r="A1111" s="47"/>
      <c r="B1111" s="47"/>
      <c r="C1111" s="47"/>
      <c r="D1111" s="208"/>
      <c r="E1111" s="220"/>
      <c r="F1111" s="220"/>
      <c r="G1111" s="220"/>
      <c r="H1111" s="220"/>
      <c r="I1111" s="220"/>
      <c r="J1111" s="220"/>
      <c r="K1111" s="220"/>
      <c r="M1111" s="208"/>
      <c r="N1111" s="208"/>
      <c r="O1111" s="208"/>
      <c r="P1111" s="208"/>
      <c r="Q1111" s="208"/>
      <c r="R1111" s="208"/>
      <c r="S1111" s="208"/>
      <c r="T1111" s="208"/>
      <c r="U1111" s="208"/>
      <c r="V1111" s="208"/>
      <c r="W1111" s="208"/>
      <c r="X1111" s="208"/>
      <c r="Y1111" s="208"/>
      <c r="Z1111" s="208"/>
      <c r="AA1111" s="208"/>
      <c r="AB1111" s="208"/>
      <c r="AC1111" s="208"/>
      <c r="AD1111" s="208"/>
      <c r="AE1111" s="208"/>
      <c r="AF1111" s="208"/>
      <c r="AG1111" s="208"/>
      <c r="AH1111" s="208"/>
      <c r="AI1111" s="208"/>
      <c r="AJ1111" s="208"/>
      <c r="AK1111" s="208"/>
      <c r="AL1111" s="208"/>
      <c r="AM1111" s="208"/>
      <c r="AN1111" s="208"/>
      <c r="AO1111" s="208"/>
      <c r="AP1111" s="208"/>
      <c r="AQ1111" s="208"/>
      <c r="AR1111" s="208"/>
      <c r="AS1111" s="208"/>
      <c r="AT1111" s="208"/>
      <c r="AU1111" s="208"/>
      <c r="AV1111" s="208"/>
      <c r="AW1111" s="208"/>
    </row>
    <row r="1112" spans="1:49" s="207" customFormat="1" x14ac:dyDescent="0.25">
      <c r="A1112" s="47"/>
      <c r="B1112" s="47"/>
      <c r="C1112" s="47"/>
      <c r="D1112" s="208"/>
      <c r="E1112" s="220"/>
      <c r="F1112" s="220"/>
      <c r="G1112" s="220"/>
      <c r="H1112" s="220"/>
      <c r="I1112" s="220"/>
      <c r="J1112" s="220"/>
      <c r="K1112" s="220"/>
      <c r="M1112" s="208"/>
      <c r="N1112" s="208"/>
      <c r="O1112" s="208"/>
      <c r="P1112" s="208"/>
      <c r="Q1112" s="208"/>
      <c r="R1112" s="208"/>
      <c r="S1112" s="208"/>
      <c r="T1112" s="208"/>
      <c r="U1112" s="208"/>
      <c r="V1112" s="208"/>
      <c r="W1112" s="208"/>
      <c r="X1112" s="208"/>
      <c r="Y1112" s="208"/>
      <c r="Z1112" s="208"/>
      <c r="AA1112" s="208"/>
      <c r="AB1112" s="208"/>
      <c r="AC1112" s="208"/>
      <c r="AD1112" s="208"/>
      <c r="AE1112" s="208"/>
      <c r="AF1112" s="208"/>
      <c r="AG1112" s="208"/>
      <c r="AH1112" s="208"/>
      <c r="AI1112" s="208"/>
      <c r="AJ1112" s="208"/>
      <c r="AK1112" s="208"/>
      <c r="AL1112" s="208"/>
      <c r="AM1112" s="208"/>
      <c r="AN1112" s="208"/>
      <c r="AO1112" s="208"/>
      <c r="AP1112" s="208"/>
      <c r="AQ1112" s="208"/>
      <c r="AR1112" s="208"/>
      <c r="AS1112" s="208"/>
      <c r="AT1112" s="208"/>
      <c r="AU1112" s="208"/>
      <c r="AV1112" s="208"/>
      <c r="AW1112" s="208"/>
    </row>
    <row r="1113" spans="1:49" s="207" customFormat="1" x14ac:dyDescent="0.25">
      <c r="A1113" s="47"/>
      <c r="B1113" s="47"/>
      <c r="C1113" s="47"/>
      <c r="D1113" s="208"/>
      <c r="E1113" s="220"/>
      <c r="F1113" s="220"/>
      <c r="G1113" s="220"/>
      <c r="H1113" s="220"/>
      <c r="I1113" s="220"/>
      <c r="J1113" s="220"/>
      <c r="K1113" s="220"/>
      <c r="M1113" s="208"/>
      <c r="N1113" s="208"/>
      <c r="O1113" s="208"/>
      <c r="P1113" s="208"/>
      <c r="Q1113" s="208"/>
      <c r="R1113" s="208"/>
      <c r="S1113" s="208"/>
      <c r="T1113" s="208"/>
      <c r="U1113" s="208"/>
      <c r="V1113" s="208"/>
      <c r="W1113" s="208"/>
      <c r="X1113" s="208"/>
      <c r="Y1113" s="208"/>
      <c r="Z1113" s="208"/>
      <c r="AA1113" s="208"/>
      <c r="AB1113" s="208"/>
      <c r="AC1113" s="208"/>
      <c r="AD1113" s="208"/>
      <c r="AE1113" s="208"/>
      <c r="AF1113" s="208"/>
      <c r="AG1113" s="208"/>
      <c r="AH1113" s="208"/>
      <c r="AI1113" s="208"/>
      <c r="AJ1113" s="208"/>
      <c r="AK1113" s="208"/>
      <c r="AL1113" s="208"/>
      <c r="AM1113" s="208"/>
      <c r="AN1113" s="208"/>
      <c r="AO1113" s="208"/>
      <c r="AP1113" s="208"/>
      <c r="AQ1113" s="208"/>
      <c r="AR1113" s="208"/>
      <c r="AS1113" s="208"/>
      <c r="AT1113" s="208"/>
      <c r="AU1113" s="208"/>
      <c r="AV1113" s="208"/>
      <c r="AW1113" s="208"/>
    </row>
    <row r="1114" spans="1:49" s="207" customFormat="1" x14ac:dyDescent="0.25">
      <c r="A1114" s="47"/>
      <c r="B1114" s="47"/>
      <c r="C1114" s="47"/>
      <c r="D1114" s="208"/>
      <c r="E1114" s="220"/>
      <c r="F1114" s="220"/>
      <c r="G1114" s="220"/>
      <c r="H1114" s="220"/>
      <c r="I1114" s="220"/>
      <c r="J1114" s="220"/>
      <c r="K1114" s="220"/>
      <c r="M1114" s="208"/>
      <c r="N1114" s="208"/>
      <c r="O1114" s="208"/>
      <c r="P1114" s="208"/>
      <c r="Q1114" s="208"/>
      <c r="R1114" s="208"/>
      <c r="S1114" s="208"/>
      <c r="T1114" s="208"/>
      <c r="U1114" s="208"/>
      <c r="V1114" s="208"/>
      <c r="W1114" s="208"/>
      <c r="X1114" s="208"/>
      <c r="Y1114" s="208"/>
      <c r="Z1114" s="208"/>
      <c r="AA1114" s="208"/>
      <c r="AB1114" s="208"/>
      <c r="AC1114" s="208"/>
      <c r="AD1114" s="208"/>
      <c r="AE1114" s="208"/>
      <c r="AF1114" s="208"/>
      <c r="AG1114" s="208"/>
      <c r="AH1114" s="208"/>
      <c r="AI1114" s="208"/>
      <c r="AJ1114" s="208"/>
      <c r="AK1114" s="208"/>
      <c r="AL1114" s="208"/>
      <c r="AM1114" s="208"/>
      <c r="AN1114" s="208"/>
      <c r="AO1114" s="208"/>
      <c r="AP1114" s="208"/>
      <c r="AQ1114" s="208"/>
      <c r="AR1114" s="208"/>
      <c r="AS1114" s="208"/>
      <c r="AT1114" s="208"/>
      <c r="AU1114" s="208"/>
      <c r="AV1114" s="208"/>
      <c r="AW1114" s="208"/>
    </row>
    <row r="1115" spans="1:49" s="207" customFormat="1" x14ac:dyDescent="0.25">
      <c r="A1115" s="47"/>
      <c r="B1115" s="47"/>
      <c r="C1115" s="47"/>
      <c r="D1115" s="208"/>
      <c r="E1115" s="220"/>
      <c r="F1115" s="220"/>
      <c r="G1115" s="220"/>
      <c r="H1115" s="220"/>
      <c r="I1115" s="220"/>
      <c r="J1115" s="220"/>
      <c r="K1115" s="220"/>
      <c r="M1115" s="208"/>
      <c r="N1115" s="208"/>
      <c r="O1115" s="208"/>
      <c r="P1115" s="208"/>
      <c r="Q1115" s="208"/>
      <c r="R1115" s="208"/>
      <c r="S1115" s="208"/>
      <c r="T1115" s="208"/>
      <c r="U1115" s="208"/>
      <c r="V1115" s="208"/>
      <c r="W1115" s="208"/>
      <c r="X1115" s="208"/>
      <c r="Y1115" s="208"/>
      <c r="Z1115" s="208"/>
      <c r="AA1115" s="208"/>
      <c r="AB1115" s="208"/>
      <c r="AC1115" s="208"/>
      <c r="AD1115" s="208"/>
      <c r="AE1115" s="208"/>
      <c r="AF1115" s="208"/>
      <c r="AG1115" s="208"/>
      <c r="AH1115" s="208"/>
      <c r="AI1115" s="208"/>
      <c r="AJ1115" s="208"/>
      <c r="AK1115" s="208"/>
      <c r="AL1115" s="208"/>
      <c r="AM1115" s="208"/>
      <c r="AN1115" s="208"/>
      <c r="AO1115" s="208"/>
      <c r="AP1115" s="208"/>
      <c r="AQ1115" s="208"/>
      <c r="AR1115" s="208"/>
      <c r="AS1115" s="208"/>
      <c r="AT1115" s="208"/>
      <c r="AU1115" s="208"/>
      <c r="AV1115" s="208"/>
      <c r="AW1115" s="208"/>
    </row>
    <row r="1116" spans="1:49" s="207" customFormat="1" x14ac:dyDescent="0.25">
      <c r="A1116" s="47"/>
      <c r="B1116" s="47"/>
      <c r="C1116" s="47"/>
      <c r="D1116" s="208"/>
      <c r="E1116" s="220"/>
      <c r="F1116" s="220"/>
      <c r="G1116" s="220"/>
      <c r="H1116" s="220"/>
      <c r="I1116" s="220"/>
      <c r="J1116" s="220"/>
      <c r="K1116" s="220"/>
      <c r="M1116" s="208"/>
      <c r="N1116" s="208"/>
      <c r="O1116" s="208"/>
      <c r="P1116" s="208"/>
      <c r="Q1116" s="208"/>
      <c r="R1116" s="208"/>
      <c r="S1116" s="208"/>
      <c r="T1116" s="208"/>
      <c r="U1116" s="208"/>
      <c r="V1116" s="208"/>
      <c r="W1116" s="208"/>
      <c r="X1116" s="208"/>
      <c r="Y1116" s="208"/>
      <c r="Z1116" s="208"/>
      <c r="AA1116" s="208"/>
      <c r="AB1116" s="208"/>
      <c r="AC1116" s="208"/>
      <c r="AD1116" s="208"/>
      <c r="AE1116" s="208"/>
      <c r="AF1116" s="208"/>
      <c r="AG1116" s="208"/>
      <c r="AH1116" s="208"/>
      <c r="AI1116" s="208"/>
      <c r="AJ1116" s="208"/>
      <c r="AK1116" s="208"/>
      <c r="AL1116" s="208"/>
      <c r="AM1116" s="208"/>
      <c r="AN1116" s="208"/>
      <c r="AO1116" s="208"/>
      <c r="AP1116" s="208"/>
      <c r="AQ1116" s="208"/>
      <c r="AR1116" s="208"/>
      <c r="AS1116" s="208"/>
      <c r="AT1116" s="208"/>
      <c r="AU1116" s="208"/>
      <c r="AV1116" s="208"/>
      <c r="AW1116" s="208"/>
    </row>
    <row r="1117" spans="1:49" s="207" customFormat="1" x14ac:dyDescent="0.25">
      <c r="A1117" s="47"/>
      <c r="B1117" s="47"/>
      <c r="C1117" s="47"/>
      <c r="D1117" s="208"/>
      <c r="E1117" s="220"/>
      <c r="F1117" s="220"/>
      <c r="G1117" s="220"/>
      <c r="H1117" s="220"/>
      <c r="I1117" s="220"/>
      <c r="J1117" s="220"/>
      <c r="K1117" s="220"/>
      <c r="M1117" s="208"/>
      <c r="N1117" s="208"/>
      <c r="O1117" s="208"/>
      <c r="P1117" s="208"/>
      <c r="Q1117" s="208"/>
      <c r="R1117" s="208"/>
      <c r="S1117" s="208"/>
      <c r="T1117" s="208"/>
      <c r="U1117" s="208"/>
      <c r="V1117" s="208"/>
      <c r="W1117" s="208"/>
      <c r="X1117" s="208"/>
      <c r="Y1117" s="208"/>
      <c r="Z1117" s="208"/>
      <c r="AA1117" s="208"/>
      <c r="AB1117" s="208"/>
      <c r="AC1117" s="208"/>
      <c r="AD1117" s="208"/>
      <c r="AE1117" s="208"/>
      <c r="AF1117" s="208"/>
      <c r="AG1117" s="208"/>
      <c r="AH1117" s="208"/>
      <c r="AI1117" s="208"/>
      <c r="AJ1117" s="208"/>
      <c r="AK1117" s="208"/>
      <c r="AL1117" s="208"/>
      <c r="AM1117" s="208"/>
      <c r="AN1117" s="208"/>
      <c r="AO1117" s="208"/>
      <c r="AP1117" s="208"/>
      <c r="AQ1117" s="208"/>
      <c r="AR1117" s="208"/>
      <c r="AS1117" s="208"/>
      <c r="AT1117" s="208"/>
      <c r="AU1117" s="208"/>
      <c r="AV1117" s="208"/>
      <c r="AW1117" s="208"/>
    </row>
    <row r="1118" spans="1:49" s="207" customFormat="1" x14ac:dyDescent="0.25">
      <c r="A1118" s="47"/>
      <c r="B1118" s="47"/>
      <c r="C1118" s="47"/>
      <c r="D1118" s="208"/>
      <c r="E1118" s="220"/>
      <c r="F1118" s="220"/>
      <c r="G1118" s="220"/>
      <c r="H1118" s="220"/>
      <c r="I1118" s="220"/>
      <c r="J1118" s="220"/>
      <c r="K1118" s="220"/>
      <c r="M1118" s="208"/>
      <c r="N1118" s="208"/>
      <c r="O1118" s="208"/>
      <c r="P1118" s="208"/>
      <c r="Q1118" s="208"/>
      <c r="R1118" s="208"/>
      <c r="S1118" s="208"/>
      <c r="T1118" s="208"/>
      <c r="U1118" s="208"/>
      <c r="V1118" s="208"/>
      <c r="W1118" s="208"/>
      <c r="X1118" s="208"/>
      <c r="Y1118" s="208"/>
      <c r="Z1118" s="208"/>
      <c r="AA1118" s="208"/>
      <c r="AB1118" s="208"/>
      <c r="AC1118" s="208"/>
      <c r="AD1118" s="208"/>
      <c r="AE1118" s="208"/>
      <c r="AF1118" s="208"/>
      <c r="AG1118" s="208"/>
      <c r="AH1118" s="208"/>
      <c r="AI1118" s="208"/>
      <c r="AJ1118" s="208"/>
      <c r="AK1118" s="208"/>
      <c r="AL1118" s="208"/>
      <c r="AM1118" s="208"/>
      <c r="AN1118" s="208"/>
      <c r="AO1118" s="208"/>
      <c r="AP1118" s="208"/>
      <c r="AQ1118" s="208"/>
      <c r="AR1118" s="208"/>
      <c r="AS1118" s="208"/>
      <c r="AT1118" s="208"/>
      <c r="AU1118" s="208"/>
      <c r="AV1118" s="208"/>
      <c r="AW1118" s="208"/>
    </row>
    <row r="1119" spans="1:49" s="207" customFormat="1" x14ac:dyDescent="0.25">
      <c r="A1119" s="47"/>
      <c r="B1119" s="47"/>
      <c r="C1119" s="47"/>
      <c r="D1119" s="208"/>
      <c r="E1119" s="220"/>
      <c r="F1119" s="220"/>
      <c r="G1119" s="220"/>
      <c r="H1119" s="220"/>
      <c r="I1119" s="220"/>
      <c r="J1119" s="220"/>
      <c r="K1119" s="220"/>
      <c r="M1119" s="208"/>
      <c r="N1119" s="208"/>
      <c r="O1119" s="208"/>
      <c r="P1119" s="208"/>
      <c r="Q1119" s="208"/>
      <c r="R1119" s="208"/>
      <c r="S1119" s="208"/>
      <c r="T1119" s="208"/>
      <c r="U1119" s="208"/>
      <c r="V1119" s="208"/>
      <c r="W1119" s="208"/>
      <c r="X1119" s="208"/>
      <c r="Y1119" s="208"/>
      <c r="Z1119" s="208"/>
      <c r="AA1119" s="208"/>
      <c r="AB1119" s="208"/>
      <c r="AC1119" s="208"/>
      <c r="AD1119" s="208"/>
      <c r="AE1119" s="208"/>
      <c r="AF1119" s="208"/>
      <c r="AG1119" s="208"/>
      <c r="AH1119" s="208"/>
      <c r="AI1119" s="208"/>
      <c r="AJ1119" s="208"/>
      <c r="AK1119" s="208"/>
      <c r="AL1119" s="208"/>
      <c r="AM1119" s="208"/>
      <c r="AN1119" s="208"/>
      <c r="AO1119" s="208"/>
      <c r="AP1119" s="208"/>
      <c r="AQ1119" s="208"/>
      <c r="AR1119" s="208"/>
      <c r="AS1119" s="208"/>
      <c r="AT1119" s="208"/>
      <c r="AU1119" s="208"/>
      <c r="AV1119" s="208"/>
      <c r="AW1119" s="208"/>
    </row>
    <row r="1120" spans="1:49" s="207" customFormat="1" x14ac:dyDescent="0.25">
      <c r="A1120" s="47"/>
      <c r="B1120" s="47"/>
      <c r="C1120" s="47"/>
      <c r="D1120" s="208"/>
      <c r="E1120" s="220"/>
      <c r="F1120" s="220"/>
      <c r="G1120" s="220"/>
      <c r="H1120" s="220"/>
      <c r="I1120" s="220"/>
      <c r="J1120" s="220"/>
      <c r="K1120" s="220"/>
      <c r="M1120" s="208"/>
      <c r="N1120" s="208"/>
      <c r="O1120" s="208"/>
      <c r="P1120" s="208"/>
      <c r="Q1120" s="208"/>
      <c r="R1120" s="208"/>
      <c r="S1120" s="208"/>
      <c r="T1120" s="208"/>
      <c r="U1120" s="208"/>
      <c r="V1120" s="208"/>
      <c r="W1120" s="208"/>
      <c r="X1120" s="208"/>
      <c r="Y1120" s="208"/>
      <c r="Z1120" s="208"/>
      <c r="AA1120" s="208"/>
      <c r="AB1120" s="208"/>
      <c r="AC1120" s="208"/>
      <c r="AD1120" s="208"/>
      <c r="AE1120" s="208"/>
      <c r="AF1120" s="208"/>
      <c r="AG1120" s="208"/>
      <c r="AH1120" s="208"/>
      <c r="AI1120" s="208"/>
      <c r="AJ1120" s="208"/>
      <c r="AK1120" s="208"/>
      <c r="AL1120" s="208"/>
      <c r="AM1120" s="208"/>
      <c r="AN1120" s="208"/>
      <c r="AO1120" s="208"/>
      <c r="AP1120" s="208"/>
      <c r="AQ1120" s="208"/>
      <c r="AR1120" s="208"/>
      <c r="AS1120" s="208"/>
      <c r="AT1120" s="208"/>
      <c r="AU1120" s="208"/>
      <c r="AV1120" s="208"/>
      <c r="AW1120" s="208"/>
    </row>
    <row r="1121" spans="1:49" s="207" customFormat="1" x14ac:dyDescent="0.25">
      <c r="A1121" s="47"/>
      <c r="B1121" s="47"/>
      <c r="C1121" s="47"/>
      <c r="D1121" s="208"/>
      <c r="E1121" s="220"/>
      <c r="F1121" s="220"/>
      <c r="G1121" s="220"/>
      <c r="H1121" s="220"/>
      <c r="I1121" s="220"/>
      <c r="J1121" s="220"/>
      <c r="K1121" s="220"/>
      <c r="M1121" s="208"/>
      <c r="N1121" s="208"/>
      <c r="O1121" s="208"/>
      <c r="P1121" s="208"/>
      <c r="Q1121" s="208"/>
      <c r="R1121" s="208"/>
      <c r="S1121" s="208"/>
      <c r="T1121" s="208"/>
      <c r="U1121" s="208"/>
      <c r="V1121" s="208"/>
      <c r="W1121" s="208"/>
      <c r="X1121" s="208"/>
      <c r="Y1121" s="208"/>
      <c r="Z1121" s="208"/>
      <c r="AA1121" s="208"/>
      <c r="AB1121" s="208"/>
      <c r="AC1121" s="208"/>
      <c r="AD1121" s="208"/>
      <c r="AE1121" s="208"/>
      <c r="AF1121" s="208"/>
      <c r="AG1121" s="208"/>
      <c r="AH1121" s="208"/>
      <c r="AI1121" s="208"/>
      <c r="AJ1121" s="208"/>
      <c r="AK1121" s="208"/>
      <c r="AL1121" s="208"/>
      <c r="AM1121" s="208"/>
      <c r="AN1121" s="208"/>
      <c r="AO1121" s="208"/>
      <c r="AP1121" s="208"/>
      <c r="AQ1121" s="208"/>
      <c r="AR1121" s="208"/>
      <c r="AS1121" s="208"/>
      <c r="AT1121" s="208"/>
      <c r="AU1121" s="208"/>
      <c r="AV1121" s="208"/>
      <c r="AW1121" s="208"/>
    </row>
    <row r="1122" spans="1:49" s="207" customFormat="1" x14ac:dyDescent="0.25">
      <c r="A1122" s="47"/>
      <c r="B1122" s="47"/>
      <c r="C1122" s="47"/>
      <c r="D1122" s="208"/>
      <c r="E1122" s="220"/>
      <c r="F1122" s="220"/>
      <c r="G1122" s="220"/>
      <c r="H1122" s="220"/>
      <c r="I1122" s="220"/>
      <c r="J1122" s="220"/>
      <c r="K1122" s="220"/>
      <c r="M1122" s="208"/>
      <c r="N1122" s="208"/>
      <c r="O1122" s="208"/>
      <c r="P1122" s="208"/>
      <c r="Q1122" s="208"/>
      <c r="R1122" s="208"/>
      <c r="S1122" s="208"/>
      <c r="T1122" s="208"/>
      <c r="U1122" s="208"/>
      <c r="V1122" s="208"/>
      <c r="W1122" s="208"/>
      <c r="X1122" s="208"/>
      <c r="Y1122" s="208"/>
      <c r="Z1122" s="208"/>
      <c r="AA1122" s="208"/>
      <c r="AB1122" s="208"/>
      <c r="AC1122" s="208"/>
      <c r="AD1122" s="208"/>
      <c r="AE1122" s="208"/>
      <c r="AF1122" s="208"/>
      <c r="AG1122" s="208"/>
      <c r="AH1122" s="208"/>
      <c r="AI1122" s="208"/>
      <c r="AJ1122" s="208"/>
      <c r="AK1122" s="208"/>
      <c r="AL1122" s="208"/>
      <c r="AM1122" s="208"/>
      <c r="AN1122" s="208"/>
      <c r="AO1122" s="208"/>
      <c r="AP1122" s="208"/>
      <c r="AQ1122" s="208"/>
      <c r="AR1122" s="208"/>
      <c r="AS1122" s="208"/>
      <c r="AT1122" s="208"/>
      <c r="AU1122" s="208"/>
      <c r="AV1122" s="208"/>
      <c r="AW1122" s="208"/>
    </row>
    <row r="1123" spans="1:49" s="207" customFormat="1" x14ac:dyDescent="0.25">
      <c r="A1123" s="47"/>
      <c r="B1123" s="47"/>
      <c r="C1123" s="47"/>
      <c r="D1123" s="208"/>
      <c r="E1123" s="220"/>
      <c r="F1123" s="220"/>
      <c r="G1123" s="220"/>
      <c r="H1123" s="220"/>
      <c r="I1123" s="220"/>
      <c r="J1123" s="220"/>
      <c r="K1123" s="220"/>
      <c r="M1123" s="208"/>
      <c r="N1123" s="208"/>
      <c r="O1123" s="208"/>
      <c r="P1123" s="208"/>
      <c r="Q1123" s="208"/>
      <c r="R1123" s="208"/>
      <c r="S1123" s="208"/>
      <c r="T1123" s="208"/>
      <c r="U1123" s="208"/>
      <c r="V1123" s="208"/>
      <c r="W1123" s="208"/>
      <c r="X1123" s="208"/>
      <c r="Y1123" s="208"/>
      <c r="Z1123" s="208"/>
      <c r="AA1123" s="208"/>
      <c r="AB1123" s="208"/>
      <c r="AC1123" s="208"/>
      <c r="AD1123" s="208"/>
      <c r="AE1123" s="208"/>
      <c r="AF1123" s="208"/>
      <c r="AG1123" s="208"/>
      <c r="AH1123" s="208"/>
      <c r="AI1123" s="208"/>
      <c r="AJ1123" s="208"/>
      <c r="AK1123" s="208"/>
      <c r="AL1123" s="208"/>
      <c r="AM1123" s="208"/>
      <c r="AN1123" s="208"/>
      <c r="AO1123" s="208"/>
      <c r="AP1123" s="208"/>
      <c r="AQ1123" s="208"/>
      <c r="AR1123" s="208"/>
      <c r="AS1123" s="208"/>
      <c r="AT1123" s="208"/>
      <c r="AU1123" s="208"/>
      <c r="AV1123" s="208"/>
      <c r="AW1123" s="208"/>
    </row>
    <row r="1124" spans="1:49" s="207" customFormat="1" x14ac:dyDescent="0.25">
      <c r="A1124" s="47"/>
      <c r="B1124" s="47"/>
      <c r="C1124" s="47"/>
      <c r="D1124" s="208"/>
      <c r="E1124" s="220"/>
      <c r="F1124" s="220"/>
      <c r="G1124" s="220"/>
      <c r="H1124" s="220"/>
      <c r="I1124" s="220"/>
      <c r="J1124" s="220"/>
      <c r="K1124" s="220"/>
      <c r="M1124" s="208"/>
      <c r="N1124" s="208"/>
      <c r="O1124" s="208"/>
      <c r="P1124" s="208"/>
      <c r="Q1124" s="208"/>
      <c r="R1124" s="208"/>
      <c r="S1124" s="208"/>
      <c r="T1124" s="208"/>
      <c r="U1124" s="208"/>
      <c r="V1124" s="208"/>
      <c r="W1124" s="208"/>
      <c r="X1124" s="208"/>
      <c r="Y1124" s="208"/>
      <c r="Z1124" s="208"/>
      <c r="AA1124" s="208"/>
      <c r="AB1124" s="208"/>
      <c r="AC1124" s="208"/>
      <c r="AD1124" s="208"/>
      <c r="AE1124" s="208"/>
      <c r="AF1124" s="208"/>
      <c r="AG1124" s="208"/>
      <c r="AH1124" s="208"/>
      <c r="AI1124" s="208"/>
      <c r="AJ1124" s="208"/>
      <c r="AK1124" s="208"/>
      <c r="AL1124" s="208"/>
      <c r="AM1124" s="208"/>
      <c r="AN1124" s="208"/>
      <c r="AO1124" s="208"/>
      <c r="AP1124" s="208"/>
      <c r="AQ1124" s="208"/>
      <c r="AR1124" s="208"/>
      <c r="AS1124" s="208"/>
      <c r="AT1124" s="208"/>
      <c r="AU1124" s="208"/>
      <c r="AV1124" s="208"/>
      <c r="AW1124" s="208"/>
    </row>
    <row r="1125" spans="1:49" s="207" customFormat="1" x14ac:dyDescent="0.25">
      <c r="A1125" s="47"/>
      <c r="B1125" s="47"/>
      <c r="C1125" s="47"/>
      <c r="D1125" s="208"/>
      <c r="E1125" s="220"/>
      <c r="F1125" s="220"/>
      <c r="G1125" s="220"/>
      <c r="H1125" s="220"/>
      <c r="I1125" s="220"/>
      <c r="J1125" s="220"/>
      <c r="K1125" s="220"/>
      <c r="M1125" s="208"/>
      <c r="N1125" s="208"/>
      <c r="O1125" s="208"/>
      <c r="P1125" s="208"/>
      <c r="Q1125" s="208"/>
      <c r="R1125" s="208"/>
      <c r="S1125" s="208"/>
      <c r="T1125" s="208"/>
      <c r="U1125" s="208"/>
      <c r="V1125" s="208"/>
      <c r="W1125" s="208"/>
      <c r="X1125" s="208"/>
      <c r="Y1125" s="208"/>
      <c r="Z1125" s="208"/>
      <c r="AA1125" s="208"/>
      <c r="AB1125" s="208"/>
      <c r="AC1125" s="208"/>
      <c r="AD1125" s="208"/>
      <c r="AE1125" s="208"/>
      <c r="AF1125" s="208"/>
      <c r="AG1125" s="208"/>
      <c r="AH1125" s="208"/>
      <c r="AI1125" s="208"/>
      <c r="AJ1125" s="208"/>
      <c r="AK1125" s="208"/>
      <c r="AL1125" s="208"/>
      <c r="AM1125" s="208"/>
      <c r="AN1125" s="208"/>
      <c r="AO1125" s="208"/>
      <c r="AP1125" s="208"/>
      <c r="AQ1125" s="208"/>
      <c r="AR1125" s="208"/>
      <c r="AS1125" s="208"/>
      <c r="AT1125" s="208"/>
      <c r="AU1125" s="208"/>
      <c r="AV1125" s="208"/>
      <c r="AW1125" s="208"/>
    </row>
    <row r="1126" spans="1:49" s="207" customFormat="1" x14ac:dyDescent="0.25">
      <c r="A1126" s="47"/>
      <c r="B1126" s="47"/>
      <c r="C1126" s="47"/>
      <c r="D1126" s="208"/>
      <c r="E1126" s="220"/>
      <c r="F1126" s="220"/>
      <c r="G1126" s="220"/>
      <c r="H1126" s="220"/>
      <c r="I1126" s="220"/>
      <c r="J1126" s="220"/>
      <c r="K1126" s="220"/>
      <c r="M1126" s="208"/>
      <c r="N1126" s="208"/>
      <c r="O1126" s="208"/>
      <c r="P1126" s="208"/>
      <c r="Q1126" s="208"/>
      <c r="R1126" s="208"/>
      <c r="S1126" s="208"/>
      <c r="T1126" s="208"/>
      <c r="U1126" s="208"/>
      <c r="V1126" s="208"/>
      <c r="W1126" s="208"/>
      <c r="X1126" s="208"/>
      <c r="Y1126" s="208"/>
      <c r="Z1126" s="208"/>
      <c r="AA1126" s="208"/>
      <c r="AB1126" s="208"/>
      <c r="AC1126" s="208"/>
      <c r="AD1126" s="208"/>
      <c r="AE1126" s="208"/>
      <c r="AF1126" s="208"/>
      <c r="AG1126" s="208"/>
      <c r="AH1126" s="208"/>
      <c r="AI1126" s="208"/>
      <c r="AJ1126" s="208"/>
      <c r="AK1126" s="208"/>
      <c r="AL1126" s="208"/>
      <c r="AM1126" s="208"/>
      <c r="AN1126" s="208"/>
      <c r="AO1126" s="208"/>
      <c r="AP1126" s="208"/>
      <c r="AQ1126" s="208"/>
      <c r="AR1126" s="208"/>
      <c r="AS1126" s="208"/>
      <c r="AT1126" s="208"/>
      <c r="AU1126" s="208"/>
      <c r="AV1126" s="208"/>
      <c r="AW1126" s="208"/>
    </row>
    <row r="1127" spans="1:49" s="207" customFormat="1" x14ac:dyDescent="0.25">
      <c r="A1127" s="47"/>
      <c r="B1127" s="47"/>
      <c r="C1127" s="47"/>
      <c r="D1127" s="208"/>
      <c r="E1127" s="220"/>
      <c r="F1127" s="220"/>
      <c r="G1127" s="220"/>
      <c r="H1127" s="220"/>
      <c r="I1127" s="220"/>
      <c r="J1127" s="220"/>
      <c r="K1127" s="220"/>
      <c r="M1127" s="208"/>
      <c r="N1127" s="208"/>
      <c r="O1127" s="208"/>
      <c r="P1127" s="208"/>
      <c r="Q1127" s="208"/>
      <c r="R1127" s="208"/>
      <c r="S1127" s="208"/>
      <c r="T1127" s="208"/>
      <c r="U1127" s="208"/>
      <c r="V1127" s="208"/>
      <c r="W1127" s="208"/>
      <c r="X1127" s="208"/>
      <c r="Y1127" s="208"/>
      <c r="Z1127" s="208"/>
      <c r="AA1127" s="208"/>
      <c r="AB1127" s="208"/>
      <c r="AC1127" s="208"/>
      <c r="AD1127" s="208"/>
      <c r="AE1127" s="208"/>
      <c r="AF1127" s="208"/>
      <c r="AG1127" s="208"/>
      <c r="AH1127" s="208"/>
      <c r="AI1127" s="208"/>
      <c r="AJ1127" s="208"/>
      <c r="AK1127" s="208"/>
      <c r="AL1127" s="208"/>
      <c r="AM1127" s="208"/>
      <c r="AN1127" s="208"/>
      <c r="AO1127" s="208"/>
      <c r="AP1127" s="208"/>
      <c r="AQ1127" s="208"/>
      <c r="AR1127" s="208"/>
      <c r="AS1127" s="208"/>
      <c r="AT1127" s="208"/>
      <c r="AU1127" s="208"/>
      <c r="AV1127" s="208"/>
      <c r="AW1127" s="208"/>
    </row>
    <row r="1128" spans="1:49" s="207" customFormat="1" x14ac:dyDescent="0.25">
      <c r="A1128" s="47"/>
      <c r="B1128" s="47"/>
      <c r="C1128" s="47"/>
      <c r="D1128" s="208"/>
      <c r="E1128" s="220"/>
      <c r="F1128" s="220"/>
      <c r="G1128" s="220"/>
      <c r="H1128" s="220"/>
      <c r="I1128" s="220"/>
      <c r="J1128" s="220"/>
      <c r="K1128" s="220"/>
      <c r="M1128" s="208"/>
      <c r="N1128" s="208"/>
      <c r="O1128" s="208"/>
      <c r="P1128" s="208"/>
      <c r="Q1128" s="208"/>
      <c r="R1128" s="208"/>
      <c r="S1128" s="208"/>
      <c r="T1128" s="208"/>
      <c r="U1128" s="208"/>
      <c r="V1128" s="208"/>
      <c r="W1128" s="208"/>
      <c r="X1128" s="208"/>
      <c r="Y1128" s="208"/>
      <c r="Z1128" s="208"/>
      <c r="AA1128" s="208"/>
      <c r="AB1128" s="208"/>
      <c r="AC1128" s="208"/>
      <c r="AD1128" s="208"/>
      <c r="AE1128" s="208"/>
      <c r="AF1128" s="208"/>
      <c r="AG1128" s="208"/>
      <c r="AH1128" s="208"/>
      <c r="AI1128" s="208"/>
      <c r="AJ1128" s="208"/>
      <c r="AK1128" s="208"/>
      <c r="AL1128" s="208"/>
      <c r="AM1128" s="208"/>
      <c r="AN1128" s="208"/>
      <c r="AO1128" s="208"/>
      <c r="AP1128" s="208"/>
      <c r="AQ1128" s="208"/>
      <c r="AR1128" s="208"/>
      <c r="AS1128" s="208"/>
      <c r="AT1128" s="208"/>
      <c r="AU1128" s="208"/>
      <c r="AV1128" s="208"/>
      <c r="AW1128" s="208"/>
    </row>
    <row r="1129" spans="1:49" s="207" customFormat="1" x14ac:dyDescent="0.25">
      <c r="A1129" s="47"/>
      <c r="B1129" s="47"/>
      <c r="C1129" s="47"/>
      <c r="D1129" s="208"/>
      <c r="E1129" s="220"/>
      <c r="F1129" s="220"/>
      <c r="G1129" s="220"/>
      <c r="H1129" s="220"/>
      <c r="I1129" s="220"/>
      <c r="J1129" s="220"/>
      <c r="K1129" s="220"/>
      <c r="M1129" s="208"/>
      <c r="N1129" s="208"/>
      <c r="O1129" s="208"/>
      <c r="P1129" s="208"/>
      <c r="Q1129" s="208"/>
      <c r="R1129" s="208"/>
      <c r="S1129" s="208"/>
      <c r="T1129" s="208"/>
      <c r="U1129" s="208"/>
      <c r="V1129" s="208"/>
      <c r="W1129" s="208"/>
      <c r="X1129" s="208"/>
      <c r="Y1129" s="208"/>
      <c r="Z1129" s="208"/>
      <c r="AA1129" s="208"/>
      <c r="AB1129" s="208"/>
      <c r="AC1129" s="208"/>
      <c r="AD1129" s="208"/>
      <c r="AE1129" s="208"/>
      <c r="AF1129" s="208"/>
      <c r="AG1129" s="208"/>
      <c r="AH1129" s="208"/>
      <c r="AI1129" s="208"/>
      <c r="AJ1129" s="208"/>
      <c r="AK1129" s="208"/>
      <c r="AL1129" s="208"/>
      <c r="AM1129" s="208"/>
      <c r="AN1129" s="208"/>
      <c r="AO1129" s="208"/>
      <c r="AP1129" s="208"/>
      <c r="AQ1129" s="208"/>
      <c r="AR1129" s="208"/>
      <c r="AS1129" s="208"/>
      <c r="AT1129" s="208"/>
      <c r="AU1129" s="208"/>
      <c r="AV1129" s="208"/>
      <c r="AW1129" s="208"/>
    </row>
    <row r="1130" spans="1:49" s="207" customFormat="1" x14ac:dyDescent="0.25">
      <c r="A1130" s="47"/>
      <c r="B1130" s="47"/>
      <c r="C1130" s="47"/>
      <c r="D1130" s="208"/>
      <c r="E1130" s="220"/>
      <c r="F1130" s="220"/>
      <c r="G1130" s="220"/>
      <c r="H1130" s="220"/>
      <c r="I1130" s="220"/>
      <c r="J1130" s="220"/>
      <c r="K1130" s="220"/>
      <c r="M1130" s="208"/>
      <c r="N1130" s="208"/>
      <c r="O1130" s="208"/>
      <c r="P1130" s="208"/>
      <c r="Q1130" s="208"/>
      <c r="R1130" s="208"/>
      <c r="S1130" s="208"/>
      <c r="T1130" s="208"/>
      <c r="U1130" s="208"/>
      <c r="V1130" s="208"/>
      <c r="W1130" s="208"/>
      <c r="X1130" s="208"/>
      <c r="Y1130" s="208"/>
      <c r="Z1130" s="208"/>
      <c r="AA1130" s="208"/>
      <c r="AB1130" s="208"/>
      <c r="AC1130" s="208"/>
      <c r="AD1130" s="208"/>
      <c r="AE1130" s="208"/>
      <c r="AF1130" s="208"/>
      <c r="AG1130" s="208"/>
      <c r="AH1130" s="208"/>
      <c r="AI1130" s="208"/>
      <c r="AJ1130" s="208"/>
      <c r="AK1130" s="208"/>
      <c r="AL1130" s="208"/>
      <c r="AM1130" s="208"/>
      <c r="AN1130" s="208"/>
      <c r="AO1130" s="208"/>
      <c r="AP1130" s="208"/>
      <c r="AQ1130" s="208"/>
      <c r="AR1130" s="208"/>
      <c r="AS1130" s="208"/>
      <c r="AT1130" s="208"/>
      <c r="AU1130" s="208"/>
      <c r="AV1130" s="208"/>
      <c r="AW1130" s="208"/>
    </row>
    <row r="1131" spans="1:49" s="207" customFormat="1" x14ac:dyDescent="0.25">
      <c r="A1131" s="47"/>
      <c r="B1131" s="47"/>
      <c r="C1131" s="47"/>
      <c r="D1131" s="208"/>
      <c r="E1131" s="220"/>
      <c r="F1131" s="220"/>
      <c r="G1131" s="220"/>
      <c r="H1131" s="220"/>
      <c r="I1131" s="220"/>
      <c r="J1131" s="220"/>
      <c r="K1131" s="220"/>
      <c r="M1131" s="208"/>
      <c r="N1131" s="208"/>
      <c r="O1131" s="208"/>
      <c r="P1131" s="208"/>
      <c r="Q1131" s="208"/>
      <c r="R1131" s="208"/>
      <c r="S1131" s="208"/>
      <c r="T1131" s="208"/>
      <c r="U1131" s="208"/>
      <c r="V1131" s="208"/>
      <c r="W1131" s="208"/>
      <c r="X1131" s="208"/>
      <c r="Y1131" s="208"/>
      <c r="Z1131" s="208"/>
      <c r="AA1131" s="208"/>
      <c r="AB1131" s="208"/>
      <c r="AC1131" s="208"/>
      <c r="AD1131" s="208"/>
      <c r="AE1131" s="208"/>
      <c r="AF1131" s="208"/>
      <c r="AG1131" s="208"/>
      <c r="AH1131" s="208"/>
      <c r="AI1131" s="208"/>
      <c r="AJ1131" s="208"/>
      <c r="AK1131" s="208"/>
      <c r="AL1131" s="208"/>
      <c r="AM1131" s="208"/>
      <c r="AN1131" s="208"/>
      <c r="AO1131" s="208"/>
      <c r="AP1131" s="208"/>
      <c r="AQ1131" s="208"/>
      <c r="AR1131" s="208"/>
      <c r="AS1131" s="208"/>
      <c r="AT1131" s="208"/>
      <c r="AU1131" s="208"/>
      <c r="AV1131" s="208"/>
      <c r="AW1131" s="208"/>
    </row>
    <row r="1132" spans="1:49" s="207" customFormat="1" x14ac:dyDescent="0.25">
      <c r="A1132" s="47"/>
      <c r="B1132" s="47"/>
      <c r="C1132" s="47"/>
      <c r="D1132" s="208"/>
      <c r="E1132" s="220"/>
      <c r="F1132" s="220"/>
      <c r="G1132" s="220"/>
      <c r="H1132" s="220"/>
      <c r="I1132" s="220"/>
      <c r="J1132" s="220"/>
      <c r="K1132" s="220"/>
      <c r="M1132" s="208"/>
      <c r="N1132" s="208"/>
      <c r="O1132" s="208"/>
      <c r="P1132" s="208"/>
      <c r="Q1132" s="208"/>
      <c r="R1132" s="208"/>
      <c r="S1132" s="208"/>
      <c r="T1132" s="208"/>
      <c r="U1132" s="208"/>
      <c r="V1132" s="208"/>
      <c r="W1132" s="208"/>
      <c r="X1132" s="208"/>
      <c r="Y1132" s="208"/>
      <c r="Z1132" s="208"/>
      <c r="AA1132" s="208"/>
      <c r="AB1132" s="208"/>
      <c r="AC1132" s="208"/>
      <c r="AD1132" s="208"/>
      <c r="AE1132" s="208"/>
      <c r="AF1132" s="208"/>
      <c r="AG1132" s="208"/>
      <c r="AH1132" s="208"/>
      <c r="AI1132" s="208"/>
      <c r="AJ1132" s="208"/>
      <c r="AK1132" s="208"/>
      <c r="AL1132" s="208"/>
      <c r="AM1132" s="208"/>
      <c r="AN1132" s="208"/>
      <c r="AO1132" s="208"/>
      <c r="AP1132" s="208"/>
      <c r="AQ1132" s="208"/>
      <c r="AR1132" s="208"/>
      <c r="AS1132" s="208"/>
      <c r="AT1132" s="208"/>
      <c r="AU1132" s="208"/>
      <c r="AV1132" s="208"/>
      <c r="AW1132" s="208"/>
    </row>
    <row r="1133" spans="1:49" s="207" customFormat="1" x14ac:dyDescent="0.25">
      <c r="A1133" s="47"/>
      <c r="B1133" s="47"/>
      <c r="C1133" s="47"/>
      <c r="D1133" s="208"/>
      <c r="E1133" s="220"/>
      <c r="F1133" s="220"/>
      <c r="G1133" s="220"/>
      <c r="H1133" s="220"/>
      <c r="I1133" s="220"/>
      <c r="J1133" s="220"/>
      <c r="K1133" s="220"/>
      <c r="M1133" s="208"/>
      <c r="N1133" s="208"/>
      <c r="O1133" s="208"/>
      <c r="P1133" s="208"/>
      <c r="Q1133" s="208"/>
      <c r="R1133" s="208"/>
      <c r="S1133" s="208"/>
      <c r="T1133" s="208"/>
      <c r="U1133" s="208"/>
      <c r="V1133" s="208"/>
      <c r="W1133" s="208"/>
      <c r="X1133" s="208"/>
      <c r="Y1133" s="208"/>
      <c r="Z1133" s="208"/>
      <c r="AA1133" s="208"/>
      <c r="AB1133" s="208"/>
      <c r="AC1133" s="208"/>
      <c r="AD1133" s="208"/>
      <c r="AE1133" s="208"/>
      <c r="AF1133" s="208"/>
      <c r="AG1133" s="208"/>
      <c r="AH1133" s="208"/>
      <c r="AI1133" s="208"/>
      <c r="AJ1133" s="208"/>
      <c r="AK1133" s="208"/>
      <c r="AL1133" s="208"/>
      <c r="AM1133" s="208"/>
      <c r="AN1133" s="208"/>
      <c r="AO1133" s="208"/>
      <c r="AP1133" s="208"/>
      <c r="AQ1133" s="208"/>
      <c r="AR1133" s="208"/>
      <c r="AS1133" s="208"/>
      <c r="AT1133" s="208"/>
      <c r="AU1133" s="208"/>
      <c r="AV1133" s="208"/>
      <c r="AW1133" s="208"/>
    </row>
    <row r="1134" spans="1:49" s="207" customFormat="1" x14ac:dyDescent="0.25">
      <c r="A1134" s="47"/>
      <c r="B1134" s="47"/>
      <c r="C1134" s="47"/>
      <c r="D1134" s="208"/>
      <c r="E1134" s="220"/>
      <c r="F1134" s="220"/>
      <c r="G1134" s="220"/>
      <c r="H1134" s="220"/>
      <c r="I1134" s="220"/>
      <c r="J1134" s="220"/>
      <c r="K1134" s="220"/>
      <c r="M1134" s="208"/>
      <c r="N1134" s="208"/>
      <c r="O1134" s="208"/>
      <c r="P1134" s="208"/>
      <c r="Q1134" s="208"/>
      <c r="R1134" s="208"/>
      <c r="S1134" s="208"/>
      <c r="T1134" s="208"/>
      <c r="U1134" s="208"/>
      <c r="V1134" s="208"/>
      <c r="W1134" s="208"/>
      <c r="X1134" s="208"/>
      <c r="Y1134" s="208"/>
      <c r="Z1134" s="208"/>
      <c r="AA1134" s="208"/>
      <c r="AB1134" s="208"/>
      <c r="AC1134" s="208"/>
      <c r="AD1134" s="208"/>
      <c r="AE1134" s="208"/>
      <c r="AF1134" s="208"/>
      <c r="AG1134" s="208"/>
      <c r="AH1134" s="208"/>
      <c r="AI1134" s="208"/>
      <c r="AJ1134" s="208"/>
      <c r="AK1134" s="208"/>
      <c r="AL1134" s="208"/>
      <c r="AM1134" s="208"/>
      <c r="AN1134" s="208"/>
      <c r="AO1134" s="208"/>
      <c r="AP1134" s="208"/>
      <c r="AQ1134" s="208"/>
      <c r="AR1134" s="208"/>
      <c r="AS1134" s="208"/>
      <c r="AT1134" s="208"/>
      <c r="AU1134" s="208"/>
      <c r="AV1134" s="208"/>
      <c r="AW1134" s="208"/>
    </row>
    <row r="1135" spans="1:49" s="207" customFormat="1" x14ac:dyDescent="0.25">
      <c r="A1135" s="47"/>
      <c r="B1135" s="47"/>
      <c r="C1135" s="47"/>
      <c r="D1135" s="208"/>
      <c r="E1135" s="220"/>
      <c r="F1135" s="220"/>
      <c r="G1135" s="220"/>
      <c r="H1135" s="220"/>
      <c r="I1135" s="220"/>
      <c r="J1135" s="220"/>
      <c r="K1135" s="220"/>
      <c r="M1135" s="208"/>
      <c r="N1135" s="208"/>
      <c r="O1135" s="208"/>
      <c r="P1135" s="208"/>
      <c r="Q1135" s="208"/>
      <c r="R1135" s="208"/>
      <c r="S1135" s="208"/>
      <c r="T1135" s="208"/>
      <c r="U1135" s="208"/>
      <c r="V1135" s="208"/>
      <c r="W1135" s="208"/>
      <c r="X1135" s="208"/>
      <c r="Y1135" s="208"/>
      <c r="Z1135" s="208"/>
      <c r="AA1135" s="208"/>
      <c r="AB1135" s="208"/>
      <c r="AC1135" s="208"/>
      <c r="AD1135" s="208"/>
      <c r="AE1135" s="208"/>
      <c r="AF1135" s="208"/>
      <c r="AG1135" s="208"/>
      <c r="AH1135" s="208"/>
      <c r="AI1135" s="208"/>
      <c r="AJ1135" s="208"/>
      <c r="AK1135" s="208"/>
      <c r="AL1135" s="208"/>
      <c r="AM1135" s="208"/>
      <c r="AN1135" s="208"/>
      <c r="AO1135" s="208"/>
      <c r="AP1135" s="208"/>
      <c r="AQ1135" s="208"/>
      <c r="AR1135" s="208"/>
      <c r="AS1135" s="208"/>
      <c r="AT1135" s="208"/>
      <c r="AU1135" s="208"/>
      <c r="AV1135" s="208"/>
      <c r="AW1135" s="208"/>
    </row>
    <row r="1136" spans="1:49" s="207" customFormat="1" x14ac:dyDescent="0.25">
      <c r="A1136" s="47"/>
      <c r="B1136" s="47"/>
      <c r="C1136" s="47"/>
      <c r="D1136" s="208"/>
      <c r="E1136" s="220"/>
      <c r="F1136" s="220"/>
      <c r="G1136" s="220"/>
      <c r="H1136" s="220"/>
      <c r="I1136" s="220"/>
      <c r="J1136" s="220"/>
      <c r="K1136" s="220"/>
      <c r="M1136" s="208"/>
      <c r="N1136" s="208"/>
      <c r="O1136" s="208"/>
      <c r="P1136" s="208"/>
      <c r="Q1136" s="208"/>
      <c r="R1136" s="208"/>
      <c r="S1136" s="208"/>
      <c r="T1136" s="208"/>
      <c r="U1136" s="208"/>
      <c r="V1136" s="208"/>
      <c r="W1136" s="208"/>
      <c r="X1136" s="208"/>
      <c r="Y1136" s="208"/>
      <c r="Z1136" s="208"/>
      <c r="AA1136" s="208"/>
      <c r="AB1136" s="208"/>
      <c r="AC1136" s="208"/>
      <c r="AD1136" s="208"/>
      <c r="AE1136" s="208"/>
      <c r="AF1136" s="208"/>
      <c r="AG1136" s="208"/>
      <c r="AH1136" s="208"/>
      <c r="AI1136" s="208"/>
      <c r="AJ1136" s="208"/>
      <c r="AK1136" s="208"/>
      <c r="AL1136" s="208"/>
      <c r="AM1136" s="208"/>
      <c r="AN1136" s="208"/>
      <c r="AO1136" s="208"/>
      <c r="AP1136" s="208"/>
      <c r="AQ1136" s="208"/>
      <c r="AR1136" s="208"/>
      <c r="AS1136" s="208"/>
      <c r="AT1136" s="208"/>
      <c r="AU1136" s="208"/>
      <c r="AV1136" s="208"/>
      <c r="AW1136" s="208"/>
    </row>
    <row r="1137" spans="1:49" s="207" customFormat="1" x14ac:dyDescent="0.25">
      <c r="A1137" s="47"/>
      <c r="B1137" s="47"/>
      <c r="C1137" s="47"/>
      <c r="D1137" s="208"/>
      <c r="E1137" s="220"/>
      <c r="F1137" s="220"/>
      <c r="G1137" s="220"/>
      <c r="H1137" s="220"/>
      <c r="I1137" s="220"/>
      <c r="J1137" s="220"/>
      <c r="K1137" s="220"/>
      <c r="M1137" s="208"/>
      <c r="N1137" s="208"/>
      <c r="O1137" s="208"/>
      <c r="P1137" s="208"/>
      <c r="Q1137" s="208"/>
      <c r="R1137" s="208"/>
      <c r="S1137" s="208"/>
      <c r="T1137" s="208"/>
      <c r="U1137" s="208"/>
      <c r="V1137" s="208"/>
      <c r="W1137" s="208"/>
      <c r="X1137" s="208"/>
      <c r="Y1137" s="208"/>
      <c r="Z1137" s="208"/>
      <c r="AA1137" s="208"/>
      <c r="AB1137" s="208"/>
      <c r="AC1137" s="208"/>
      <c r="AD1137" s="208"/>
      <c r="AE1137" s="208"/>
      <c r="AF1137" s="208"/>
      <c r="AG1137" s="208"/>
      <c r="AH1137" s="208"/>
      <c r="AI1137" s="208"/>
      <c r="AJ1137" s="208"/>
      <c r="AK1137" s="208"/>
      <c r="AL1137" s="208"/>
      <c r="AM1137" s="208"/>
      <c r="AN1137" s="208"/>
      <c r="AO1137" s="208"/>
      <c r="AP1137" s="208"/>
      <c r="AQ1137" s="208"/>
      <c r="AR1137" s="208"/>
      <c r="AS1137" s="208"/>
      <c r="AT1137" s="208"/>
      <c r="AU1137" s="208"/>
      <c r="AV1137" s="208"/>
      <c r="AW1137" s="208"/>
    </row>
    <row r="1138" spans="1:49" s="207" customFormat="1" x14ac:dyDescent="0.25">
      <c r="A1138" s="47"/>
      <c r="B1138" s="47"/>
      <c r="C1138" s="47"/>
      <c r="D1138" s="208"/>
      <c r="E1138" s="220"/>
      <c r="F1138" s="220"/>
      <c r="G1138" s="220"/>
      <c r="H1138" s="220"/>
      <c r="I1138" s="220"/>
      <c r="J1138" s="220"/>
      <c r="K1138" s="220"/>
      <c r="M1138" s="208"/>
      <c r="N1138" s="208"/>
      <c r="O1138" s="208"/>
      <c r="P1138" s="208"/>
      <c r="Q1138" s="208"/>
      <c r="R1138" s="208"/>
      <c r="S1138" s="208"/>
      <c r="T1138" s="208"/>
      <c r="U1138" s="208"/>
      <c r="V1138" s="208"/>
      <c r="W1138" s="208"/>
      <c r="X1138" s="208"/>
      <c r="Y1138" s="208"/>
      <c r="Z1138" s="208"/>
      <c r="AA1138" s="208"/>
      <c r="AB1138" s="208"/>
      <c r="AC1138" s="208"/>
      <c r="AD1138" s="208"/>
      <c r="AE1138" s="208"/>
      <c r="AF1138" s="208"/>
      <c r="AG1138" s="208"/>
      <c r="AH1138" s="208"/>
      <c r="AI1138" s="208"/>
      <c r="AJ1138" s="208"/>
      <c r="AK1138" s="208"/>
      <c r="AL1138" s="208"/>
      <c r="AM1138" s="208"/>
      <c r="AN1138" s="208"/>
      <c r="AO1138" s="208"/>
      <c r="AP1138" s="208"/>
      <c r="AQ1138" s="208"/>
      <c r="AR1138" s="208"/>
      <c r="AS1138" s="208"/>
      <c r="AT1138" s="208"/>
      <c r="AU1138" s="208"/>
      <c r="AV1138" s="208"/>
      <c r="AW1138" s="208"/>
    </row>
    <row r="1139" spans="1:49" s="207" customFormat="1" x14ac:dyDescent="0.25">
      <c r="A1139" s="47"/>
      <c r="B1139" s="47"/>
      <c r="C1139" s="47"/>
      <c r="D1139" s="208"/>
      <c r="E1139" s="220"/>
      <c r="F1139" s="220"/>
      <c r="G1139" s="220"/>
      <c r="H1139" s="220"/>
      <c r="I1139" s="220"/>
      <c r="J1139" s="220"/>
      <c r="K1139" s="220"/>
      <c r="M1139" s="208"/>
      <c r="N1139" s="208"/>
      <c r="O1139" s="208"/>
      <c r="P1139" s="208"/>
      <c r="Q1139" s="208"/>
      <c r="R1139" s="208"/>
      <c r="S1139" s="208"/>
      <c r="T1139" s="208"/>
      <c r="U1139" s="208"/>
      <c r="V1139" s="208"/>
      <c r="W1139" s="208"/>
      <c r="X1139" s="208"/>
      <c r="Y1139" s="208"/>
      <c r="Z1139" s="208"/>
      <c r="AA1139" s="208"/>
      <c r="AB1139" s="208"/>
      <c r="AC1139" s="208"/>
      <c r="AD1139" s="208"/>
      <c r="AE1139" s="208"/>
      <c r="AF1139" s="208"/>
      <c r="AG1139" s="208"/>
      <c r="AH1139" s="208"/>
      <c r="AI1139" s="208"/>
      <c r="AJ1139" s="208"/>
      <c r="AK1139" s="208"/>
      <c r="AL1139" s="208"/>
      <c r="AM1139" s="208"/>
      <c r="AN1139" s="208"/>
      <c r="AO1139" s="208"/>
      <c r="AP1139" s="208"/>
      <c r="AQ1139" s="208"/>
      <c r="AR1139" s="208"/>
      <c r="AS1139" s="208"/>
      <c r="AT1139" s="208"/>
      <c r="AU1139" s="208"/>
      <c r="AV1139" s="208"/>
      <c r="AW1139" s="208"/>
    </row>
    <row r="1140" spans="1:49" s="207" customFormat="1" x14ac:dyDescent="0.25">
      <c r="A1140" s="47"/>
      <c r="B1140" s="47"/>
      <c r="C1140" s="47"/>
      <c r="D1140" s="208"/>
      <c r="E1140" s="220"/>
      <c r="F1140" s="220"/>
      <c r="G1140" s="220"/>
      <c r="H1140" s="220"/>
      <c r="I1140" s="220"/>
      <c r="J1140" s="220"/>
      <c r="K1140" s="220"/>
      <c r="M1140" s="208"/>
      <c r="N1140" s="208"/>
      <c r="O1140" s="208"/>
      <c r="P1140" s="208"/>
      <c r="Q1140" s="208"/>
      <c r="R1140" s="208"/>
      <c r="S1140" s="208"/>
      <c r="T1140" s="208"/>
      <c r="U1140" s="208"/>
      <c r="V1140" s="208"/>
      <c r="W1140" s="208"/>
      <c r="X1140" s="208"/>
      <c r="Y1140" s="208"/>
      <c r="Z1140" s="208"/>
      <c r="AA1140" s="208"/>
      <c r="AB1140" s="208"/>
      <c r="AC1140" s="208"/>
      <c r="AD1140" s="208"/>
      <c r="AE1140" s="208"/>
      <c r="AF1140" s="208"/>
      <c r="AG1140" s="208"/>
      <c r="AH1140" s="208"/>
      <c r="AI1140" s="208"/>
      <c r="AJ1140" s="208"/>
      <c r="AK1140" s="208"/>
      <c r="AL1140" s="208"/>
      <c r="AM1140" s="208"/>
      <c r="AN1140" s="208"/>
      <c r="AO1140" s="208"/>
      <c r="AP1140" s="208"/>
      <c r="AQ1140" s="208"/>
      <c r="AR1140" s="208"/>
      <c r="AS1140" s="208"/>
      <c r="AT1140" s="208"/>
      <c r="AU1140" s="208"/>
      <c r="AV1140" s="208"/>
      <c r="AW1140" s="208"/>
    </row>
    <row r="1141" spans="1:49" s="207" customFormat="1" x14ac:dyDescent="0.25">
      <c r="A1141" s="47"/>
      <c r="B1141" s="47"/>
      <c r="C1141" s="47"/>
      <c r="D1141" s="208"/>
      <c r="E1141" s="220"/>
      <c r="F1141" s="220"/>
      <c r="G1141" s="220"/>
      <c r="H1141" s="220"/>
      <c r="I1141" s="220"/>
      <c r="J1141" s="220"/>
      <c r="K1141" s="220"/>
      <c r="M1141" s="208"/>
      <c r="N1141" s="208"/>
      <c r="O1141" s="208"/>
      <c r="P1141" s="208"/>
      <c r="Q1141" s="208"/>
      <c r="R1141" s="208"/>
      <c r="S1141" s="208"/>
      <c r="T1141" s="208"/>
      <c r="U1141" s="208"/>
      <c r="V1141" s="208"/>
      <c r="W1141" s="208"/>
      <c r="X1141" s="208"/>
      <c r="Y1141" s="208"/>
      <c r="Z1141" s="208"/>
      <c r="AA1141" s="208"/>
      <c r="AB1141" s="208"/>
      <c r="AC1141" s="208"/>
      <c r="AD1141" s="208"/>
      <c r="AE1141" s="208"/>
      <c r="AF1141" s="208"/>
      <c r="AG1141" s="208"/>
      <c r="AH1141" s="208"/>
      <c r="AI1141" s="208"/>
      <c r="AJ1141" s="208"/>
      <c r="AK1141" s="208"/>
      <c r="AL1141" s="208"/>
      <c r="AM1141" s="208"/>
      <c r="AN1141" s="208"/>
      <c r="AO1141" s="208"/>
      <c r="AP1141" s="208"/>
      <c r="AQ1141" s="208"/>
      <c r="AR1141" s="208"/>
      <c r="AS1141" s="208"/>
      <c r="AT1141" s="208"/>
      <c r="AU1141" s="208"/>
      <c r="AV1141" s="208"/>
      <c r="AW1141" s="208"/>
    </row>
    <row r="1142" spans="1:49" s="207" customFormat="1" x14ac:dyDescent="0.25">
      <c r="A1142" s="47"/>
      <c r="B1142" s="47"/>
      <c r="C1142" s="47"/>
      <c r="D1142" s="208"/>
      <c r="E1142" s="220"/>
      <c r="F1142" s="220"/>
      <c r="G1142" s="220"/>
      <c r="H1142" s="220"/>
      <c r="I1142" s="220"/>
      <c r="J1142" s="220"/>
      <c r="K1142" s="220"/>
      <c r="M1142" s="208"/>
      <c r="N1142" s="208"/>
      <c r="O1142" s="208"/>
      <c r="P1142" s="208"/>
      <c r="Q1142" s="208"/>
      <c r="R1142" s="208"/>
      <c r="S1142" s="208"/>
      <c r="T1142" s="208"/>
      <c r="U1142" s="208"/>
      <c r="V1142" s="208"/>
      <c r="W1142" s="208"/>
      <c r="X1142" s="208"/>
      <c r="Y1142" s="208"/>
      <c r="Z1142" s="208"/>
      <c r="AA1142" s="208"/>
      <c r="AB1142" s="208"/>
      <c r="AC1142" s="208"/>
      <c r="AD1142" s="208"/>
      <c r="AE1142" s="208"/>
      <c r="AF1142" s="208"/>
      <c r="AG1142" s="208"/>
      <c r="AH1142" s="208"/>
      <c r="AI1142" s="208"/>
      <c r="AJ1142" s="208"/>
      <c r="AK1142" s="208"/>
      <c r="AL1142" s="208"/>
      <c r="AM1142" s="208"/>
      <c r="AN1142" s="208"/>
      <c r="AO1142" s="208"/>
      <c r="AP1142" s="208"/>
      <c r="AQ1142" s="208"/>
      <c r="AR1142" s="208"/>
      <c r="AS1142" s="208"/>
      <c r="AT1142" s="208"/>
      <c r="AU1142" s="208"/>
      <c r="AV1142" s="208"/>
      <c r="AW1142" s="208"/>
    </row>
    <row r="1143" spans="1:49" s="207" customFormat="1" x14ac:dyDescent="0.25">
      <c r="A1143" s="47"/>
      <c r="B1143" s="47"/>
      <c r="C1143" s="47"/>
      <c r="D1143" s="208"/>
      <c r="E1143" s="220"/>
      <c r="F1143" s="220"/>
      <c r="G1143" s="220"/>
      <c r="H1143" s="220"/>
      <c r="I1143" s="220"/>
      <c r="J1143" s="220"/>
      <c r="K1143" s="220"/>
      <c r="M1143" s="208"/>
      <c r="N1143" s="208"/>
      <c r="O1143" s="208"/>
      <c r="P1143" s="208"/>
      <c r="Q1143" s="208"/>
      <c r="R1143" s="208"/>
      <c r="S1143" s="208"/>
      <c r="T1143" s="208"/>
      <c r="U1143" s="208"/>
      <c r="V1143" s="208"/>
      <c r="W1143" s="208"/>
      <c r="X1143" s="208"/>
      <c r="Y1143" s="208"/>
      <c r="Z1143" s="208"/>
      <c r="AA1143" s="208"/>
      <c r="AB1143" s="208"/>
      <c r="AC1143" s="208"/>
      <c r="AD1143" s="208"/>
      <c r="AE1143" s="208"/>
      <c r="AF1143" s="208"/>
      <c r="AG1143" s="208"/>
      <c r="AH1143" s="208"/>
      <c r="AI1143" s="208"/>
      <c r="AJ1143" s="208"/>
      <c r="AK1143" s="208"/>
      <c r="AL1143" s="208"/>
      <c r="AM1143" s="208"/>
      <c r="AN1143" s="208"/>
      <c r="AO1143" s="208"/>
      <c r="AP1143" s="208"/>
      <c r="AQ1143" s="208"/>
      <c r="AR1143" s="208"/>
      <c r="AS1143" s="208"/>
      <c r="AT1143" s="208"/>
      <c r="AU1143" s="208"/>
      <c r="AV1143" s="208"/>
      <c r="AW1143" s="208"/>
    </row>
    <row r="1144" spans="1:49" s="207" customFormat="1" x14ac:dyDescent="0.25">
      <c r="A1144" s="47"/>
      <c r="B1144" s="47"/>
      <c r="C1144" s="47"/>
      <c r="D1144" s="208"/>
      <c r="E1144" s="220"/>
      <c r="F1144" s="220"/>
      <c r="G1144" s="220"/>
      <c r="H1144" s="220"/>
      <c r="I1144" s="220"/>
      <c r="J1144" s="220"/>
      <c r="K1144" s="220"/>
      <c r="M1144" s="208"/>
      <c r="N1144" s="208"/>
      <c r="O1144" s="208"/>
      <c r="P1144" s="208"/>
      <c r="Q1144" s="208"/>
      <c r="R1144" s="208"/>
      <c r="S1144" s="208"/>
      <c r="T1144" s="208"/>
      <c r="U1144" s="208"/>
      <c r="V1144" s="208"/>
      <c r="W1144" s="208"/>
      <c r="X1144" s="208"/>
      <c r="Y1144" s="208"/>
      <c r="Z1144" s="208"/>
      <c r="AA1144" s="208"/>
      <c r="AB1144" s="208"/>
      <c r="AC1144" s="208"/>
      <c r="AD1144" s="208"/>
      <c r="AE1144" s="208"/>
      <c r="AF1144" s="208"/>
      <c r="AG1144" s="208"/>
      <c r="AH1144" s="208"/>
      <c r="AI1144" s="208"/>
      <c r="AJ1144" s="208"/>
      <c r="AK1144" s="208"/>
      <c r="AL1144" s="208"/>
      <c r="AM1144" s="208"/>
      <c r="AN1144" s="208"/>
      <c r="AO1144" s="208"/>
      <c r="AP1144" s="208"/>
      <c r="AQ1144" s="208"/>
      <c r="AR1144" s="208"/>
      <c r="AS1144" s="208"/>
      <c r="AT1144" s="208"/>
      <c r="AU1144" s="208"/>
      <c r="AV1144" s="208"/>
      <c r="AW1144" s="208"/>
    </row>
    <row r="1145" spans="1:49" s="207" customFormat="1" x14ac:dyDescent="0.25">
      <c r="A1145" s="47"/>
      <c r="B1145" s="47"/>
      <c r="C1145" s="47"/>
      <c r="D1145" s="208"/>
      <c r="E1145" s="220"/>
      <c r="F1145" s="220"/>
      <c r="G1145" s="220"/>
      <c r="H1145" s="220"/>
      <c r="I1145" s="220"/>
      <c r="J1145" s="220"/>
      <c r="K1145" s="220"/>
      <c r="M1145" s="208"/>
      <c r="N1145" s="208"/>
      <c r="O1145" s="208"/>
      <c r="P1145" s="208"/>
      <c r="Q1145" s="208"/>
      <c r="R1145" s="208"/>
      <c r="S1145" s="208"/>
      <c r="T1145" s="208"/>
      <c r="U1145" s="208"/>
      <c r="V1145" s="208"/>
      <c r="W1145" s="208"/>
      <c r="X1145" s="208"/>
      <c r="Y1145" s="208"/>
      <c r="Z1145" s="208"/>
      <c r="AA1145" s="208"/>
      <c r="AB1145" s="208"/>
      <c r="AC1145" s="208"/>
      <c r="AD1145" s="208"/>
      <c r="AE1145" s="208"/>
      <c r="AF1145" s="208"/>
      <c r="AG1145" s="208"/>
      <c r="AH1145" s="208"/>
      <c r="AI1145" s="208"/>
      <c r="AJ1145" s="208"/>
      <c r="AK1145" s="208"/>
      <c r="AL1145" s="208"/>
      <c r="AM1145" s="208"/>
      <c r="AN1145" s="208"/>
      <c r="AO1145" s="208"/>
      <c r="AP1145" s="208"/>
      <c r="AQ1145" s="208"/>
      <c r="AR1145" s="208"/>
      <c r="AS1145" s="208"/>
      <c r="AT1145" s="208"/>
      <c r="AU1145" s="208"/>
      <c r="AV1145" s="208"/>
      <c r="AW1145" s="208"/>
    </row>
    <row r="1146" spans="1:49" s="207" customFormat="1" x14ac:dyDescent="0.25">
      <c r="A1146" s="47"/>
      <c r="B1146" s="47"/>
      <c r="C1146" s="47"/>
      <c r="D1146" s="208"/>
      <c r="E1146" s="220"/>
      <c r="F1146" s="220"/>
      <c r="G1146" s="220"/>
      <c r="H1146" s="220"/>
      <c r="I1146" s="220"/>
      <c r="J1146" s="220"/>
      <c r="K1146" s="220"/>
      <c r="M1146" s="208"/>
      <c r="N1146" s="208"/>
      <c r="O1146" s="208"/>
      <c r="P1146" s="208"/>
      <c r="Q1146" s="208"/>
      <c r="R1146" s="208"/>
      <c r="S1146" s="208"/>
      <c r="T1146" s="208"/>
      <c r="U1146" s="208"/>
      <c r="V1146" s="208"/>
      <c r="W1146" s="208"/>
      <c r="X1146" s="208"/>
      <c r="Y1146" s="208"/>
      <c r="Z1146" s="208"/>
      <c r="AA1146" s="208"/>
      <c r="AB1146" s="208"/>
      <c r="AC1146" s="208"/>
      <c r="AD1146" s="208"/>
      <c r="AE1146" s="208"/>
      <c r="AF1146" s="208"/>
      <c r="AG1146" s="208"/>
      <c r="AH1146" s="208"/>
      <c r="AI1146" s="208"/>
      <c r="AJ1146" s="208"/>
      <c r="AK1146" s="208"/>
      <c r="AL1146" s="208"/>
      <c r="AM1146" s="208"/>
      <c r="AN1146" s="208"/>
      <c r="AO1146" s="208"/>
      <c r="AP1146" s="208"/>
      <c r="AQ1146" s="208"/>
      <c r="AR1146" s="208"/>
      <c r="AS1146" s="208"/>
      <c r="AT1146" s="208"/>
      <c r="AU1146" s="208"/>
      <c r="AV1146" s="208"/>
      <c r="AW1146" s="208"/>
    </row>
    <row r="1147" spans="1:49" s="207" customFormat="1" x14ac:dyDescent="0.25">
      <c r="A1147" s="47"/>
      <c r="B1147" s="47"/>
      <c r="C1147" s="47"/>
      <c r="D1147" s="208"/>
      <c r="E1147" s="220"/>
      <c r="F1147" s="220"/>
      <c r="G1147" s="220"/>
      <c r="H1147" s="220"/>
      <c r="I1147" s="220"/>
      <c r="J1147" s="220"/>
      <c r="K1147" s="220"/>
      <c r="M1147" s="208"/>
      <c r="N1147" s="208"/>
      <c r="O1147" s="208"/>
      <c r="P1147" s="208"/>
      <c r="Q1147" s="208"/>
      <c r="R1147" s="208"/>
      <c r="S1147" s="208"/>
      <c r="T1147" s="208"/>
      <c r="U1147" s="208"/>
      <c r="V1147" s="208"/>
      <c r="W1147" s="208"/>
      <c r="X1147" s="208"/>
      <c r="Y1147" s="208"/>
      <c r="Z1147" s="208"/>
      <c r="AA1147" s="208"/>
      <c r="AB1147" s="208"/>
      <c r="AC1147" s="208"/>
      <c r="AD1147" s="208"/>
      <c r="AE1147" s="208"/>
      <c r="AF1147" s="208"/>
      <c r="AG1147" s="208"/>
      <c r="AH1147" s="208"/>
      <c r="AI1147" s="208"/>
      <c r="AJ1147" s="208"/>
      <c r="AK1147" s="208"/>
      <c r="AL1147" s="208"/>
      <c r="AM1147" s="208"/>
      <c r="AN1147" s="208"/>
      <c r="AO1147" s="208"/>
      <c r="AP1147" s="208"/>
      <c r="AQ1147" s="208"/>
      <c r="AR1147" s="208"/>
      <c r="AS1147" s="208"/>
      <c r="AT1147" s="208"/>
      <c r="AU1147" s="208"/>
      <c r="AV1147" s="208"/>
      <c r="AW1147" s="208"/>
    </row>
    <row r="1148" spans="1:49" s="207" customFormat="1" x14ac:dyDescent="0.25">
      <c r="A1148" s="47"/>
      <c r="B1148" s="47"/>
      <c r="C1148" s="47"/>
      <c r="D1148" s="208"/>
      <c r="E1148" s="220"/>
      <c r="F1148" s="220"/>
      <c r="G1148" s="220"/>
      <c r="H1148" s="220"/>
      <c r="I1148" s="220"/>
      <c r="J1148" s="220"/>
      <c r="K1148" s="220"/>
      <c r="M1148" s="208"/>
      <c r="N1148" s="208"/>
      <c r="O1148" s="208"/>
      <c r="P1148" s="208"/>
      <c r="Q1148" s="208"/>
      <c r="R1148" s="208"/>
      <c r="S1148" s="208"/>
      <c r="T1148" s="208"/>
      <c r="U1148" s="208"/>
      <c r="V1148" s="208"/>
      <c r="W1148" s="208"/>
      <c r="X1148" s="208"/>
      <c r="Y1148" s="208"/>
      <c r="Z1148" s="208"/>
      <c r="AA1148" s="208"/>
      <c r="AB1148" s="208"/>
      <c r="AC1148" s="208"/>
      <c r="AD1148" s="208"/>
      <c r="AE1148" s="208"/>
      <c r="AF1148" s="208"/>
      <c r="AG1148" s="208"/>
      <c r="AH1148" s="208"/>
      <c r="AI1148" s="208"/>
      <c r="AJ1148" s="208"/>
      <c r="AK1148" s="208"/>
      <c r="AL1148" s="208"/>
      <c r="AM1148" s="208"/>
      <c r="AN1148" s="208"/>
      <c r="AO1148" s="208"/>
      <c r="AP1148" s="208"/>
      <c r="AQ1148" s="208"/>
      <c r="AR1148" s="208"/>
      <c r="AS1148" s="208"/>
      <c r="AT1148" s="208"/>
      <c r="AU1148" s="208"/>
      <c r="AV1148" s="208"/>
      <c r="AW1148" s="208"/>
    </row>
    <row r="1149" spans="1:49" s="207" customFormat="1" x14ac:dyDescent="0.25">
      <c r="A1149" s="47"/>
      <c r="B1149" s="47"/>
      <c r="C1149" s="47"/>
      <c r="D1149" s="208"/>
      <c r="E1149" s="220"/>
      <c r="F1149" s="220"/>
      <c r="G1149" s="220"/>
      <c r="H1149" s="220"/>
      <c r="I1149" s="220"/>
      <c r="J1149" s="220"/>
      <c r="K1149" s="220"/>
      <c r="M1149" s="208"/>
      <c r="N1149" s="208"/>
      <c r="O1149" s="208"/>
      <c r="P1149" s="208"/>
      <c r="Q1149" s="208"/>
      <c r="R1149" s="208"/>
      <c r="S1149" s="208"/>
      <c r="T1149" s="208"/>
      <c r="U1149" s="208"/>
      <c r="V1149" s="208"/>
      <c r="W1149" s="208"/>
      <c r="X1149" s="208"/>
      <c r="Y1149" s="208"/>
      <c r="Z1149" s="208"/>
      <c r="AA1149" s="208"/>
      <c r="AB1149" s="208"/>
      <c r="AC1149" s="208"/>
      <c r="AD1149" s="208"/>
      <c r="AE1149" s="208"/>
      <c r="AF1149" s="208"/>
      <c r="AG1149" s="208"/>
      <c r="AH1149" s="208"/>
      <c r="AI1149" s="208"/>
      <c r="AJ1149" s="208"/>
      <c r="AK1149" s="208"/>
      <c r="AL1149" s="208"/>
      <c r="AM1149" s="208"/>
      <c r="AN1149" s="208"/>
      <c r="AO1149" s="208"/>
      <c r="AP1149" s="208"/>
      <c r="AQ1149" s="208"/>
      <c r="AR1149" s="208"/>
      <c r="AS1149" s="208"/>
      <c r="AT1149" s="208"/>
      <c r="AU1149" s="208"/>
      <c r="AV1149" s="208"/>
      <c r="AW1149" s="208"/>
    </row>
    <row r="1150" spans="1:49" s="207" customFormat="1" x14ac:dyDescent="0.25">
      <c r="A1150" s="47"/>
      <c r="B1150" s="47"/>
      <c r="C1150" s="47"/>
      <c r="D1150" s="208"/>
      <c r="E1150" s="220"/>
      <c r="F1150" s="220"/>
      <c r="G1150" s="220"/>
      <c r="H1150" s="220"/>
      <c r="I1150" s="220"/>
      <c r="J1150" s="220"/>
      <c r="K1150" s="220"/>
      <c r="M1150" s="208"/>
      <c r="N1150" s="208"/>
      <c r="O1150" s="208"/>
      <c r="P1150" s="208"/>
      <c r="Q1150" s="208"/>
      <c r="R1150" s="208"/>
      <c r="S1150" s="208"/>
      <c r="T1150" s="208"/>
      <c r="U1150" s="208"/>
      <c r="V1150" s="208"/>
      <c r="W1150" s="208"/>
      <c r="X1150" s="208"/>
      <c r="Y1150" s="208"/>
      <c r="Z1150" s="208"/>
      <c r="AA1150" s="208"/>
      <c r="AB1150" s="208"/>
      <c r="AC1150" s="208"/>
      <c r="AD1150" s="208"/>
      <c r="AE1150" s="208"/>
      <c r="AF1150" s="208"/>
      <c r="AG1150" s="208"/>
      <c r="AH1150" s="208"/>
      <c r="AI1150" s="208"/>
      <c r="AJ1150" s="208"/>
      <c r="AK1150" s="208"/>
      <c r="AL1150" s="208"/>
      <c r="AM1150" s="208"/>
      <c r="AN1150" s="208"/>
      <c r="AO1150" s="208"/>
      <c r="AP1150" s="208"/>
      <c r="AQ1150" s="208"/>
      <c r="AR1150" s="208"/>
      <c r="AS1150" s="208"/>
      <c r="AT1150" s="208"/>
      <c r="AU1150" s="208"/>
      <c r="AV1150" s="208"/>
      <c r="AW1150" s="208"/>
    </row>
    <row r="1151" spans="1:49" s="207" customFormat="1" x14ac:dyDescent="0.25">
      <c r="A1151" s="47"/>
      <c r="B1151" s="47"/>
      <c r="C1151" s="47"/>
      <c r="D1151" s="208"/>
      <c r="E1151" s="220"/>
      <c r="F1151" s="220"/>
      <c r="G1151" s="220"/>
      <c r="H1151" s="220"/>
      <c r="I1151" s="220"/>
      <c r="J1151" s="220"/>
      <c r="K1151" s="220"/>
      <c r="M1151" s="208"/>
      <c r="N1151" s="208"/>
      <c r="O1151" s="208"/>
      <c r="P1151" s="208"/>
      <c r="Q1151" s="208"/>
      <c r="R1151" s="208"/>
      <c r="S1151" s="208"/>
      <c r="T1151" s="208"/>
      <c r="U1151" s="208"/>
      <c r="V1151" s="208"/>
      <c r="W1151" s="208"/>
      <c r="X1151" s="208"/>
      <c r="Y1151" s="208"/>
      <c r="Z1151" s="208"/>
      <c r="AA1151" s="208"/>
      <c r="AB1151" s="208"/>
      <c r="AC1151" s="208"/>
      <c r="AD1151" s="208"/>
      <c r="AE1151" s="208"/>
      <c r="AF1151" s="208"/>
      <c r="AG1151" s="208"/>
      <c r="AH1151" s="208"/>
      <c r="AI1151" s="208"/>
      <c r="AJ1151" s="208"/>
      <c r="AK1151" s="208"/>
      <c r="AL1151" s="208"/>
      <c r="AM1151" s="208"/>
      <c r="AN1151" s="208"/>
      <c r="AO1151" s="208"/>
      <c r="AP1151" s="208"/>
      <c r="AQ1151" s="208"/>
      <c r="AR1151" s="208"/>
      <c r="AS1151" s="208"/>
      <c r="AT1151" s="208"/>
      <c r="AU1151" s="208"/>
      <c r="AV1151" s="208"/>
      <c r="AW1151" s="208"/>
    </row>
    <row r="1152" spans="1:49" s="207" customFormat="1" x14ac:dyDescent="0.25">
      <c r="A1152" s="47"/>
      <c r="B1152" s="47"/>
      <c r="C1152" s="47"/>
      <c r="D1152" s="208"/>
      <c r="E1152" s="220"/>
      <c r="F1152" s="220"/>
      <c r="G1152" s="220"/>
      <c r="H1152" s="220"/>
      <c r="I1152" s="220"/>
      <c r="J1152" s="220"/>
      <c r="K1152" s="220"/>
      <c r="M1152" s="208"/>
      <c r="N1152" s="208"/>
      <c r="O1152" s="208"/>
      <c r="P1152" s="208"/>
      <c r="Q1152" s="208"/>
      <c r="R1152" s="208"/>
      <c r="S1152" s="208"/>
      <c r="T1152" s="208"/>
      <c r="U1152" s="208"/>
      <c r="V1152" s="208"/>
      <c r="W1152" s="208"/>
      <c r="X1152" s="208"/>
      <c r="Y1152" s="208"/>
      <c r="Z1152" s="208"/>
      <c r="AA1152" s="208"/>
      <c r="AB1152" s="208"/>
      <c r="AC1152" s="208"/>
      <c r="AD1152" s="208"/>
      <c r="AE1152" s="208"/>
      <c r="AF1152" s="208"/>
      <c r="AG1152" s="208"/>
      <c r="AH1152" s="208"/>
      <c r="AI1152" s="208"/>
      <c r="AJ1152" s="208"/>
      <c r="AK1152" s="208"/>
      <c r="AL1152" s="208"/>
      <c r="AM1152" s="208"/>
      <c r="AN1152" s="208"/>
      <c r="AO1152" s="208"/>
      <c r="AP1152" s="208"/>
      <c r="AQ1152" s="208"/>
      <c r="AR1152" s="208"/>
      <c r="AS1152" s="208"/>
      <c r="AT1152" s="208"/>
      <c r="AU1152" s="208"/>
      <c r="AV1152" s="208"/>
      <c r="AW1152" s="208"/>
    </row>
    <row r="1153" spans="1:49" s="207" customFormat="1" x14ac:dyDescent="0.25">
      <c r="A1153" s="47"/>
      <c r="B1153" s="47"/>
      <c r="C1153" s="47"/>
      <c r="D1153" s="208"/>
      <c r="E1153" s="220"/>
      <c r="F1153" s="220"/>
      <c r="G1153" s="220"/>
      <c r="H1153" s="220"/>
      <c r="I1153" s="220"/>
      <c r="J1153" s="220"/>
      <c r="K1153" s="220"/>
      <c r="M1153" s="208"/>
      <c r="N1153" s="208"/>
      <c r="O1153" s="208"/>
      <c r="P1153" s="208"/>
      <c r="Q1153" s="208"/>
      <c r="R1153" s="208"/>
      <c r="S1153" s="208"/>
      <c r="T1153" s="208"/>
      <c r="U1153" s="208"/>
      <c r="V1153" s="208"/>
      <c r="W1153" s="208"/>
      <c r="X1153" s="208"/>
      <c r="Y1153" s="208"/>
      <c r="Z1153" s="208"/>
      <c r="AA1153" s="208"/>
      <c r="AB1153" s="208"/>
      <c r="AC1153" s="208"/>
      <c r="AD1153" s="208"/>
      <c r="AE1153" s="208"/>
      <c r="AF1153" s="208"/>
      <c r="AG1153" s="208"/>
      <c r="AH1153" s="208"/>
      <c r="AI1153" s="208"/>
      <c r="AJ1153" s="208"/>
      <c r="AK1153" s="208"/>
      <c r="AL1153" s="208"/>
      <c r="AM1153" s="208"/>
      <c r="AN1153" s="208"/>
      <c r="AO1153" s="208"/>
      <c r="AP1153" s="208"/>
      <c r="AQ1153" s="208"/>
      <c r="AR1153" s="208"/>
      <c r="AS1153" s="208"/>
      <c r="AT1153" s="208"/>
      <c r="AU1153" s="208"/>
      <c r="AV1153" s="208"/>
      <c r="AW1153" s="208"/>
    </row>
    <row r="1154" spans="1:49" s="207" customFormat="1" x14ac:dyDescent="0.25">
      <c r="A1154" s="47"/>
      <c r="B1154" s="47"/>
      <c r="C1154" s="47"/>
      <c r="D1154" s="208"/>
      <c r="E1154" s="220"/>
      <c r="F1154" s="220"/>
      <c r="G1154" s="220"/>
      <c r="H1154" s="220"/>
      <c r="I1154" s="220"/>
      <c r="J1154" s="220"/>
      <c r="K1154" s="220"/>
      <c r="M1154" s="208"/>
      <c r="N1154" s="208"/>
      <c r="O1154" s="208"/>
      <c r="P1154" s="208"/>
      <c r="Q1154" s="208"/>
      <c r="R1154" s="208"/>
      <c r="S1154" s="208"/>
      <c r="T1154" s="208"/>
      <c r="U1154" s="208"/>
      <c r="V1154" s="208"/>
      <c r="W1154" s="208"/>
      <c r="X1154" s="208"/>
      <c r="Y1154" s="208"/>
      <c r="Z1154" s="208"/>
      <c r="AA1154" s="208"/>
      <c r="AB1154" s="208"/>
      <c r="AC1154" s="208"/>
      <c r="AD1154" s="208"/>
      <c r="AE1154" s="208"/>
      <c r="AF1154" s="208"/>
      <c r="AG1154" s="208"/>
      <c r="AH1154" s="208"/>
      <c r="AI1154" s="208"/>
      <c r="AJ1154" s="208"/>
      <c r="AK1154" s="208"/>
      <c r="AL1154" s="208"/>
      <c r="AM1154" s="208"/>
      <c r="AN1154" s="208"/>
      <c r="AO1154" s="208"/>
      <c r="AP1154" s="208"/>
      <c r="AQ1154" s="208"/>
      <c r="AR1154" s="208"/>
      <c r="AS1154" s="208"/>
      <c r="AT1154" s="208"/>
      <c r="AU1154" s="208"/>
      <c r="AV1154" s="208"/>
      <c r="AW1154" s="208"/>
    </row>
    <row r="1155" spans="1:49" s="207" customFormat="1" x14ac:dyDescent="0.25">
      <c r="A1155" s="47"/>
      <c r="B1155" s="47"/>
      <c r="C1155" s="47"/>
      <c r="D1155" s="208"/>
      <c r="E1155" s="220"/>
      <c r="F1155" s="220"/>
      <c r="G1155" s="220"/>
      <c r="H1155" s="220"/>
      <c r="I1155" s="220"/>
      <c r="J1155" s="220"/>
      <c r="K1155" s="220"/>
      <c r="M1155" s="208"/>
      <c r="N1155" s="208"/>
      <c r="O1155" s="208"/>
      <c r="P1155" s="208"/>
      <c r="Q1155" s="208"/>
      <c r="R1155" s="208"/>
      <c r="S1155" s="208"/>
      <c r="T1155" s="208"/>
      <c r="U1155" s="208"/>
      <c r="V1155" s="208"/>
      <c r="W1155" s="208"/>
      <c r="X1155" s="208"/>
      <c r="Y1155" s="208"/>
      <c r="Z1155" s="208"/>
      <c r="AA1155" s="208"/>
      <c r="AB1155" s="208"/>
      <c r="AC1155" s="208"/>
      <c r="AD1155" s="208"/>
      <c r="AE1155" s="208"/>
      <c r="AF1155" s="208"/>
      <c r="AG1155" s="208"/>
      <c r="AH1155" s="208"/>
      <c r="AI1155" s="208"/>
      <c r="AJ1155" s="208"/>
      <c r="AK1155" s="208"/>
      <c r="AL1155" s="208"/>
      <c r="AM1155" s="208"/>
      <c r="AN1155" s="208"/>
      <c r="AO1155" s="208"/>
      <c r="AP1155" s="208"/>
      <c r="AQ1155" s="208"/>
      <c r="AR1155" s="208"/>
      <c r="AS1155" s="208"/>
      <c r="AT1155" s="208"/>
      <c r="AU1155" s="208"/>
      <c r="AV1155" s="208"/>
      <c r="AW1155" s="208"/>
    </row>
    <row r="1156" spans="1:49" s="207" customFormat="1" x14ac:dyDescent="0.25">
      <c r="A1156" s="47"/>
      <c r="B1156" s="47"/>
      <c r="C1156" s="47"/>
      <c r="D1156" s="208"/>
      <c r="E1156" s="220"/>
      <c r="F1156" s="220"/>
      <c r="G1156" s="220"/>
      <c r="H1156" s="220"/>
      <c r="I1156" s="220"/>
      <c r="J1156" s="220"/>
      <c r="K1156" s="220"/>
      <c r="M1156" s="208"/>
      <c r="N1156" s="208"/>
      <c r="O1156" s="208"/>
      <c r="P1156" s="208"/>
      <c r="Q1156" s="208"/>
      <c r="R1156" s="208"/>
      <c r="S1156" s="208"/>
      <c r="T1156" s="208"/>
      <c r="U1156" s="208"/>
      <c r="V1156" s="208"/>
      <c r="W1156" s="208"/>
      <c r="X1156" s="208"/>
      <c r="Y1156" s="208"/>
      <c r="Z1156" s="208"/>
      <c r="AA1156" s="208"/>
      <c r="AB1156" s="208"/>
      <c r="AC1156" s="208"/>
      <c r="AD1156" s="208"/>
      <c r="AE1156" s="208"/>
      <c r="AF1156" s="208"/>
      <c r="AG1156" s="208"/>
      <c r="AH1156" s="208"/>
      <c r="AI1156" s="208"/>
      <c r="AJ1156" s="208"/>
      <c r="AK1156" s="208"/>
      <c r="AL1156" s="208"/>
      <c r="AM1156" s="208"/>
      <c r="AN1156" s="208"/>
      <c r="AO1156" s="208"/>
      <c r="AP1156" s="208"/>
      <c r="AQ1156" s="208"/>
      <c r="AR1156" s="208"/>
      <c r="AS1156" s="208"/>
      <c r="AT1156" s="208"/>
      <c r="AU1156" s="208"/>
      <c r="AV1156" s="208"/>
      <c r="AW1156" s="208"/>
    </row>
    <row r="1157" spans="1:49" s="207" customFormat="1" x14ac:dyDescent="0.25">
      <c r="A1157" s="47"/>
      <c r="B1157" s="47"/>
      <c r="C1157" s="47"/>
      <c r="D1157" s="208"/>
      <c r="E1157" s="220"/>
      <c r="F1157" s="220"/>
      <c r="G1157" s="220"/>
      <c r="H1157" s="220"/>
      <c r="I1157" s="220"/>
      <c r="J1157" s="220"/>
      <c r="K1157" s="220"/>
      <c r="M1157" s="208"/>
      <c r="N1157" s="208"/>
      <c r="O1157" s="208"/>
      <c r="P1157" s="208"/>
      <c r="Q1157" s="208"/>
      <c r="R1157" s="208"/>
      <c r="S1157" s="208"/>
      <c r="T1157" s="208"/>
      <c r="U1157" s="208"/>
      <c r="V1157" s="208"/>
      <c r="W1157" s="208"/>
      <c r="X1157" s="208"/>
      <c r="Y1157" s="208"/>
      <c r="Z1157" s="208"/>
      <c r="AA1157" s="208"/>
      <c r="AB1157" s="208"/>
      <c r="AC1157" s="208"/>
      <c r="AD1157" s="208"/>
      <c r="AE1157" s="208"/>
      <c r="AF1157" s="208"/>
      <c r="AG1157" s="208"/>
      <c r="AH1157" s="208"/>
      <c r="AI1157" s="208"/>
      <c r="AJ1157" s="208"/>
      <c r="AK1157" s="208"/>
      <c r="AL1157" s="208"/>
      <c r="AM1157" s="208"/>
      <c r="AN1157" s="208"/>
      <c r="AO1157" s="208"/>
      <c r="AP1157" s="208"/>
      <c r="AQ1157" s="208"/>
      <c r="AR1157" s="208"/>
      <c r="AS1157" s="208"/>
      <c r="AT1157" s="208"/>
      <c r="AU1157" s="208"/>
      <c r="AV1157" s="208"/>
      <c r="AW1157" s="208"/>
    </row>
    <row r="1158" spans="1:49" s="207" customFormat="1" x14ac:dyDescent="0.25">
      <c r="A1158" s="47"/>
      <c r="B1158" s="47"/>
      <c r="C1158" s="47"/>
      <c r="D1158" s="208"/>
      <c r="E1158" s="220"/>
      <c r="F1158" s="220"/>
      <c r="G1158" s="220"/>
      <c r="H1158" s="220"/>
      <c r="I1158" s="220"/>
      <c r="J1158" s="220"/>
      <c r="K1158" s="220"/>
      <c r="M1158" s="208"/>
      <c r="N1158" s="208"/>
      <c r="O1158" s="208"/>
      <c r="P1158" s="208"/>
      <c r="Q1158" s="208"/>
      <c r="R1158" s="208"/>
      <c r="S1158" s="208"/>
      <c r="T1158" s="208"/>
      <c r="U1158" s="208"/>
      <c r="V1158" s="208"/>
      <c r="W1158" s="208"/>
      <c r="X1158" s="208"/>
      <c r="Y1158" s="208"/>
      <c r="Z1158" s="208"/>
      <c r="AA1158" s="208"/>
      <c r="AB1158" s="208"/>
      <c r="AC1158" s="208"/>
      <c r="AD1158" s="208"/>
      <c r="AE1158" s="208"/>
      <c r="AF1158" s="208"/>
      <c r="AG1158" s="208"/>
      <c r="AH1158" s="208"/>
      <c r="AI1158" s="208"/>
      <c r="AJ1158" s="208"/>
      <c r="AK1158" s="208"/>
      <c r="AL1158" s="208"/>
      <c r="AM1158" s="208"/>
      <c r="AN1158" s="208"/>
      <c r="AO1158" s="208"/>
      <c r="AP1158" s="208"/>
      <c r="AQ1158" s="208"/>
      <c r="AR1158" s="208"/>
      <c r="AS1158" s="208"/>
      <c r="AT1158" s="208"/>
      <c r="AU1158" s="208"/>
      <c r="AV1158" s="208"/>
      <c r="AW1158" s="208"/>
    </row>
    <row r="1159" spans="1:49" s="207" customFormat="1" x14ac:dyDescent="0.25">
      <c r="A1159" s="47"/>
      <c r="B1159" s="47"/>
      <c r="C1159" s="47"/>
      <c r="D1159" s="208"/>
      <c r="E1159" s="220"/>
      <c r="F1159" s="220"/>
      <c r="G1159" s="220"/>
      <c r="H1159" s="220"/>
      <c r="I1159" s="220"/>
      <c r="J1159" s="220"/>
      <c r="K1159" s="220"/>
      <c r="M1159" s="208"/>
      <c r="N1159" s="208"/>
      <c r="O1159" s="208"/>
      <c r="P1159" s="208"/>
      <c r="Q1159" s="208"/>
      <c r="R1159" s="208"/>
      <c r="S1159" s="208"/>
      <c r="T1159" s="208"/>
      <c r="U1159" s="208"/>
      <c r="V1159" s="208"/>
      <c r="W1159" s="208"/>
      <c r="X1159" s="208"/>
      <c r="Y1159" s="208"/>
      <c r="Z1159" s="208"/>
      <c r="AA1159" s="208"/>
      <c r="AB1159" s="208"/>
      <c r="AC1159" s="208"/>
      <c r="AD1159" s="208"/>
      <c r="AE1159" s="208"/>
      <c r="AF1159" s="208"/>
      <c r="AG1159" s="208"/>
      <c r="AH1159" s="208"/>
      <c r="AI1159" s="208"/>
      <c r="AJ1159" s="208"/>
      <c r="AK1159" s="208"/>
      <c r="AL1159" s="208"/>
      <c r="AM1159" s="208"/>
      <c r="AN1159" s="208"/>
      <c r="AO1159" s="208"/>
      <c r="AP1159" s="208"/>
      <c r="AQ1159" s="208"/>
      <c r="AR1159" s="208"/>
      <c r="AS1159" s="208"/>
      <c r="AT1159" s="208"/>
      <c r="AU1159" s="208"/>
      <c r="AV1159" s="208"/>
      <c r="AW1159" s="208"/>
    </row>
    <row r="1160" spans="1:49" s="207" customFormat="1" x14ac:dyDescent="0.25">
      <c r="A1160" s="47"/>
      <c r="B1160" s="47"/>
      <c r="C1160" s="47"/>
      <c r="D1160" s="208"/>
      <c r="E1160" s="220"/>
      <c r="F1160" s="220"/>
      <c r="G1160" s="220"/>
      <c r="H1160" s="220"/>
      <c r="I1160" s="220"/>
      <c r="J1160" s="220"/>
      <c r="K1160" s="220"/>
      <c r="M1160" s="208"/>
      <c r="N1160" s="208"/>
      <c r="O1160" s="208"/>
      <c r="P1160" s="208"/>
      <c r="Q1160" s="208"/>
      <c r="R1160" s="208"/>
      <c r="S1160" s="208"/>
      <c r="T1160" s="208"/>
      <c r="U1160" s="208"/>
      <c r="V1160" s="208"/>
      <c r="W1160" s="208"/>
      <c r="X1160" s="208"/>
      <c r="Y1160" s="208"/>
      <c r="Z1160" s="208"/>
      <c r="AA1160" s="208"/>
      <c r="AB1160" s="208"/>
      <c r="AC1160" s="208"/>
      <c r="AD1160" s="208"/>
      <c r="AE1160" s="208"/>
      <c r="AF1160" s="208"/>
      <c r="AG1160" s="208"/>
      <c r="AH1160" s="208"/>
      <c r="AI1160" s="208"/>
      <c r="AJ1160" s="208"/>
      <c r="AK1160" s="208"/>
      <c r="AL1160" s="208"/>
      <c r="AM1160" s="208"/>
      <c r="AN1160" s="208"/>
      <c r="AO1160" s="208"/>
      <c r="AP1160" s="208"/>
      <c r="AQ1160" s="208"/>
      <c r="AR1160" s="208"/>
      <c r="AS1160" s="208"/>
      <c r="AT1160" s="208"/>
      <c r="AU1160" s="208"/>
      <c r="AV1160" s="208"/>
      <c r="AW1160" s="208"/>
    </row>
    <row r="1161" spans="1:49" s="207" customFormat="1" x14ac:dyDescent="0.25">
      <c r="A1161" s="47"/>
      <c r="B1161" s="47"/>
      <c r="C1161" s="47"/>
      <c r="D1161" s="208"/>
      <c r="E1161" s="220"/>
      <c r="F1161" s="220"/>
      <c r="G1161" s="220"/>
      <c r="H1161" s="220"/>
      <c r="I1161" s="220"/>
      <c r="J1161" s="220"/>
      <c r="K1161" s="220"/>
      <c r="M1161" s="208"/>
      <c r="N1161" s="208"/>
      <c r="O1161" s="208"/>
      <c r="P1161" s="208"/>
      <c r="Q1161" s="208"/>
      <c r="R1161" s="208"/>
      <c r="S1161" s="208"/>
      <c r="T1161" s="208"/>
      <c r="U1161" s="208"/>
      <c r="V1161" s="208"/>
      <c r="W1161" s="208"/>
      <c r="X1161" s="208"/>
      <c r="Y1161" s="208"/>
      <c r="Z1161" s="208"/>
      <c r="AA1161" s="208"/>
      <c r="AB1161" s="208"/>
      <c r="AC1161" s="208"/>
      <c r="AD1161" s="208"/>
      <c r="AE1161" s="208"/>
      <c r="AF1161" s="208"/>
      <c r="AG1161" s="208"/>
      <c r="AH1161" s="208"/>
      <c r="AI1161" s="208"/>
      <c r="AJ1161" s="208"/>
      <c r="AK1161" s="208"/>
      <c r="AL1161" s="208"/>
      <c r="AM1161" s="208"/>
      <c r="AN1161" s="208"/>
      <c r="AO1161" s="208"/>
      <c r="AP1161" s="208"/>
      <c r="AQ1161" s="208"/>
      <c r="AR1161" s="208"/>
      <c r="AS1161" s="208"/>
      <c r="AT1161" s="208"/>
      <c r="AU1161" s="208"/>
      <c r="AV1161" s="208"/>
      <c r="AW1161" s="208"/>
    </row>
    <row r="1162" spans="1:49" s="207" customFormat="1" x14ac:dyDescent="0.25">
      <c r="A1162" s="47"/>
      <c r="B1162" s="47"/>
      <c r="C1162" s="47"/>
      <c r="D1162" s="208"/>
      <c r="E1162" s="220"/>
      <c r="F1162" s="220"/>
      <c r="G1162" s="220"/>
      <c r="H1162" s="220"/>
      <c r="I1162" s="220"/>
      <c r="J1162" s="220"/>
      <c r="K1162" s="220"/>
      <c r="M1162" s="208"/>
      <c r="N1162" s="208"/>
      <c r="O1162" s="208"/>
      <c r="P1162" s="208"/>
      <c r="Q1162" s="208"/>
      <c r="R1162" s="208"/>
      <c r="S1162" s="208"/>
      <c r="T1162" s="208"/>
      <c r="U1162" s="208"/>
      <c r="V1162" s="208"/>
      <c r="W1162" s="208"/>
      <c r="X1162" s="208"/>
      <c r="Y1162" s="208"/>
      <c r="Z1162" s="208"/>
      <c r="AA1162" s="208"/>
      <c r="AB1162" s="208"/>
      <c r="AC1162" s="208"/>
      <c r="AD1162" s="208"/>
      <c r="AE1162" s="208"/>
      <c r="AF1162" s="208"/>
      <c r="AG1162" s="208"/>
      <c r="AH1162" s="208"/>
      <c r="AI1162" s="208"/>
      <c r="AJ1162" s="208"/>
      <c r="AK1162" s="208"/>
      <c r="AL1162" s="208"/>
      <c r="AM1162" s="208"/>
      <c r="AN1162" s="208"/>
      <c r="AO1162" s="208"/>
      <c r="AP1162" s="208"/>
      <c r="AQ1162" s="208"/>
      <c r="AR1162" s="208"/>
      <c r="AS1162" s="208"/>
      <c r="AT1162" s="208"/>
      <c r="AU1162" s="208"/>
      <c r="AV1162" s="208"/>
      <c r="AW1162" s="208"/>
    </row>
    <row r="1163" spans="1:49" s="207" customFormat="1" x14ac:dyDescent="0.25">
      <c r="A1163" s="47"/>
      <c r="B1163" s="47"/>
      <c r="C1163" s="47"/>
      <c r="D1163" s="208"/>
      <c r="E1163" s="220"/>
      <c r="F1163" s="220"/>
      <c r="G1163" s="220"/>
      <c r="H1163" s="220"/>
      <c r="I1163" s="220"/>
      <c r="J1163" s="220"/>
      <c r="K1163" s="220"/>
      <c r="M1163" s="208"/>
      <c r="N1163" s="208"/>
      <c r="O1163" s="208"/>
      <c r="P1163" s="208"/>
      <c r="Q1163" s="208"/>
      <c r="R1163" s="208"/>
      <c r="S1163" s="208"/>
      <c r="T1163" s="208"/>
      <c r="U1163" s="208"/>
      <c r="V1163" s="208"/>
      <c r="W1163" s="208"/>
      <c r="X1163" s="208"/>
      <c r="Y1163" s="208"/>
      <c r="Z1163" s="208"/>
      <c r="AA1163" s="208"/>
      <c r="AB1163" s="208"/>
      <c r="AC1163" s="208"/>
      <c r="AD1163" s="208"/>
      <c r="AE1163" s="208"/>
      <c r="AF1163" s="208"/>
      <c r="AG1163" s="208"/>
      <c r="AH1163" s="208"/>
      <c r="AI1163" s="208"/>
      <c r="AJ1163" s="208"/>
      <c r="AK1163" s="208"/>
      <c r="AL1163" s="208"/>
      <c r="AM1163" s="208"/>
      <c r="AN1163" s="208"/>
      <c r="AO1163" s="208"/>
      <c r="AP1163" s="208"/>
      <c r="AQ1163" s="208"/>
      <c r="AR1163" s="208"/>
      <c r="AS1163" s="208"/>
      <c r="AT1163" s="208"/>
      <c r="AU1163" s="208"/>
      <c r="AV1163" s="208"/>
      <c r="AW1163" s="208"/>
    </row>
    <row r="1164" spans="1:49" s="207" customFormat="1" x14ac:dyDescent="0.25">
      <c r="A1164" s="47"/>
      <c r="B1164" s="47"/>
      <c r="C1164" s="47"/>
      <c r="D1164" s="208"/>
      <c r="E1164" s="220"/>
      <c r="F1164" s="220"/>
      <c r="G1164" s="220"/>
      <c r="H1164" s="220"/>
      <c r="I1164" s="220"/>
      <c r="J1164" s="220"/>
      <c r="K1164" s="220"/>
      <c r="M1164" s="208"/>
      <c r="N1164" s="208"/>
      <c r="O1164" s="208"/>
      <c r="P1164" s="208"/>
      <c r="Q1164" s="208"/>
      <c r="R1164" s="208"/>
      <c r="S1164" s="208"/>
      <c r="T1164" s="208"/>
      <c r="U1164" s="208"/>
      <c r="V1164" s="208"/>
      <c r="W1164" s="208"/>
      <c r="X1164" s="208"/>
      <c r="Y1164" s="208"/>
      <c r="Z1164" s="208"/>
      <c r="AA1164" s="208"/>
      <c r="AB1164" s="208"/>
      <c r="AC1164" s="208"/>
      <c r="AD1164" s="208"/>
      <c r="AE1164" s="208"/>
      <c r="AF1164" s="208"/>
      <c r="AG1164" s="208"/>
      <c r="AH1164" s="208"/>
      <c r="AI1164" s="208"/>
      <c r="AJ1164" s="208"/>
      <c r="AK1164" s="208"/>
      <c r="AL1164" s="208"/>
      <c r="AM1164" s="208"/>
      <c r="AN1164" s="208"/>
      <c r="AO1164" s="208"/>
      <c r="AP1164" s="208"/>
      <c r="AQ1164" s="208"/>
      <c r="AR1164" s="208"/>
      <c r="AS1164" s="208"/>
      <c r="AT1164" s="208"/>
      <c r="AU1164" s="208"/>
      <c r="AV1164" s="208"/>
      <c r="AW1164" s="208"/>
    </row>
    <row r="1165" spans="1:49" s="207" customFormat="1" x14ac:dyDescent="0.25">
      <c r="A1165" s="47"/>
      <c r="B1165" s="47"/>
      <c r="C1165" s="47"/>
      <c r="D1165" s="208"/>
      <c r="E1165" s="220"/>
      <c r="F1165" s="220"/>
      <c r="G1165" s="220"/>
      <c r="H1165" s="220"/>
      <c r="I1165" s="220"/>
      <c r="J1165" s="220"/>
      <c r="K1165" s="220"/>
      <c r="M1165" s="208"/>
      <c r="N1165" s="208"/>
      <c r="O1165" s="208"/>
      <c r="P1165" s="208"/>
      <c r="Q1165" s="208"/>
      <c r="R1165" s="208"/>
      <c r="S1165" s="208"/>
      <c r="T1165" s="208"/>
      <c r="U1165" s="208"/>
      <c r="V1165" s="208"/>
      <c r="W1165" s="208"/>
      <c r="X1165" s="208"/>
      <c r="Y1165" s="208"/>
      <c r="Z1165" s="208"/>
      <c r="AA1165" s="208"/>
      <c r="AB1165" s="208"/>
      <c r="AC1165" s="208"/>
      <c r="AD1165" s="208"/>
      <c r="AE1165" s="208"/>
      <c r="AF1165" s="208"/>
      <c r="AG1165" s="208"/>
      <c r="AH1165" s="208"/>
      <c r="AI1165" s="208"/>
      <c r="AJ1165" s="208"/>
      <c r="AK1165" s="208"/>
      <c r="AL1165" s="208"/>
      <c r="AM1165" s="208"/>
      <c r="AN1165" s="208"/>
      <c r="AO1165" s="208"/>
      <c r="AP1165" s="208"/>
      <c r="AQ1165" s="208"/>
      <c r="AR1165" s="208"/>
      <c r="AS1165" s="208"/>
      <c r="AT1165" s="208"/>
      <c r="AU1165" s="208"/>
      <c r="AV1165" s="208"/>
      <c r="AW1165" s="208"/>
    </row>
    <row r="1166" spans="1:49" s="207" customFormat="1" x14ac:dyDescent="0.25">
      <c r="A1166" s="47"/>
      <c r="B1166" s="47"/>
      <c r="C1166" s="47"/>
      <c r="D1166" s="208"/>
      <c r="E1166" s="220"/>
      <c r="F1166" s="220"/>
      <c r="G1166" s="220"/>
      <c r="H1166" s="220"/>
      <c r="I1166" s="220"/>
      <c r="J1166" s="220"/>
      <c r="K1166" s="220"/>
      <c r="M1166" s="208"/>
      <c r="N1166" s="208"/>
      <c r="O1166" s="208"/>
      <c r="P1166" s="208"/>
      <c r="Q1166" s="208"/>
      <c r="R1166" s="208"/>
      <c r="S1166" s="208"/>
      <c r="T1166" s="208"/>
      <c r="U1166" s="208"/>
      <c r="V1166" s="208"/>
      <c r="W1166" s="208"/>
      <c r="X1166" s="208"/>
      <c r="Y1166" s="208"/>
      <c r="Z1166" s="208"/>
      <c r="AA1166" s="208"/>
      <c r="AB1166" s="208"/>
      <c r="AC1166" s="208"/>
      <c r="AD1166" s="208"/>
      <c r="AE1166" s="208"/>
      <c r="AF1166" s="208"/>
      <c r="AG1166" s="208"/>
      <c r="AH1166" s="208"/>
      <c r="AI1166" s="208"/>
      <c r="AJ1166" s="208"/>
      <c r="AK1166" s="208"/>
      <c r="AL1166" s="208"/>
      <c r="AM1166" s="208"/>
      <c r="AN1166" s="208"/>
      <c r="AO1166" s="208"/>
      <c r="AP1166" s="208"/>
      <c r="AQ1166" s="208"/>
      <c r="AR1166" s="208"/>
      <c r="AS1166" s="208"/>
      <c r="AT1166" s="208"/>
      <c r="AU1166" s="208"/>
      <c r="AV1166" s="208"/>
      <c r="AW1166" s="208"/>
    </row>
    <row r="1167" spans="1:49" s="207" customFormat="1" x14ac:dyDescent="0.25">
      <c r="A1167" s="47"/>
      <c r="B1167" s="47"/>
      <c r="C1167" s="47"/>
      <c r="D1167" s="208"/>
      <c r="E1167" s="220"/>
      <c r="F1167" s="220"/>
      <c r="G1167" s="220"/>
      <c r="H1167" s="220"/>
      <c r="I1167" s="220"/>
      <c r="J1167" s="220"/>
      <c r="K1167" s="220"/>
      <c r="M1167" s="208"/>
      <c r="N1167" s="208"/>
      <c r="O1167" s="208"/>
      <c r="P1167" s="208"/>
      <c r="Q1167" s="208"/>
      <c r="R1167" s="208"/>
      <c r="S1167" s="208"/>
      <c r="T1167" s="208"/>
      <c r="U1167" s="208"/>
      <c r="V1167" s="208"/>
      <c r="W1167" s="208"/>
      <c r="X1167" s="208"/>
      <c r="Y1167" s="208"/>
      <c r="Z1167" s="208"/>
      <c r="AA1167" s="208"/>
      <c r="AB1167" s="208"/>
      <c r="AC1167" s="208"/>
      <c r="AD1167" s="208"/>
      <c r="AE1167" s="208"/>
      <c r="AF1167" s="208"/>
      <c r="AG1167" s="208"/>
      <c r="AH1167" s="208"/>
      <c r="AI1167" s="208"/>
      <c r="AJ1167" s="208"/>
      <c r="AK1167" s="208"/>
      <c r="AL1167" s="208"/>
      <c r="AM1167" s="208"/>
      <c r="AN1167" s="208"/>
      <c r="AO1167" s="208"/>
      <c r="AP1167" s="208"/>
      <c r="AQ1167" s="208"/>
      <c r="AR1167" s="208"/>
      <c r="AS1167" s="208"/>
      <c r="AT1167" s="208"/>
      <c r="AU1167" s="208"/>
      <c r="AV1167" s="208"/>
      <c r="AW1167" s="208"/>
    </row>
    <row r="1168" spans="1:49" s="207" customFormat="1" x14ac:dyDescent="0.25">
      <c r="A1168" s="47"/>
      <c r="B1168" s="47"/>
      <c r="C1168" s="47"/>
      <c r="D1168" s="208"/>
      <c r="E1168" s="220"/>
      <c r="F1168" s="220"/>
      <c r="G1168" s="220"/>
      <c r="H1168" s="220"/>
      <c r="I1168" s="220"/>
      <c r="J1168" s="220"/>
      <c r="K1168" s="220"/>
      <c r="M1168" s="208"/>
      <c r="N1168" s="208"/>
      <c r="O1168" s="208"/>
      <c r="P1168" s="208"/>
      <c r="Q1168" s="208"/>
      <c r="R1168" s="208"/>
      <c r="S1168" s="208"/>
      <c r="T1168" s="208"/>
      <c r="U1168" s="208"/>
      <c r="V1168" s="208"/>
      <c r="W1168" s="208"/>
      <c r="X1168" s="208"/>
      <c r="Y1168" s="208"/>
      <c r="Z1168" s="208"/>
      <c r="AA1168" s="208"/>
      <c r="AB1168" s="208"/>
      <c r="AC1168" s="208"/>
      <c r="AD1168" s="208"/>
      <c r="AE1168" s="208"/>
      <c r="AF1168" s="208"/>
      <c r="AG1168" s="208"/>
      <c r="AH1168" s="208"/>
      <c r="AI1168" s="208"/>
      <c r="AJ1168" s="208"/>
      <c r="AK1168" s="208"/>
      <c r="AL1168" s="208"/>
      <c r="AM1168" s="208"/>
      <c r="AN1168" s="208"/>
      <c r="AO1168" s="208"/>
      <c r="AP1168" s="208"/>
      <c r="AQ1168" s="208"/>
      <c r="AR1168" s="208"/>
      <c r="AS1168" s="208"/>
      <c r="AT1168" s="208"/>
      <c r="AU1168" s="208"/>
      <c r="AV1168" s="208"/>
      <c r="AW1168" s="208"/>
    </row>
    <row r="1169" spans="1:49" s="207" customFormat="1" x14ac:dyDescent="0.25">
      <c r="A1169" s="47"/>
      <c r="B1169" s="47"/>
      <c r="C1169" s="47"/>
      <c r="D1169" s="208"/>
      <c r="E1169" s="220"/>
      <c r="F1169" s="220"/>
      <c r="G1169" s="220"/>
      <c r="H1169" s="220"/>
      <c r="I1169" s="220"/>
      <c r="J1169" s="220"/>
      <c r="K1169" s="220"/>
      <c r="M1169" s="208"/>
      <c r="N1169" s="208"/>
      <c r="O1169" s="208"/>
      <c r="P1169" s="208"/>
      <c r="Q1169" s="208"/>
      <c r="R1169" s="208"/>
      <c r="S1169" s="208"/>
      <c r="T1169" s="208"/>
      <c r="U1169" s="208"/>
      <c r="V1169" s="208"/>
      <c r="W1169" s="208"/>
      <c r="X1169" s="208"/>
      <c r="Y1169" s="208"/>
      <c r="Z1169" s="208"/>
      <c r="AA1169" s="208"/>
      <c r="AB1169" s="208"/>
      <c r="AC1169" s="208"/>
      <c r="AD1169" s="208"/>
      <c r="AE1169" s="208"/>
      <c r="AF1169" s="208"/>
      <c r="AG1169" s="208"/>
      <c r="AH1169" s="208"/>
      <c r="AI1169" s="208"/>
      <c r="AJ1169" s="208"/>
      <c r="AK1169" s="208"/>
      <c r="AL1169" s="208"/>
      <c r="AM1169" s="208"/>
      <c r="AN1169" s="208"/>
      <c r="AO1169" s="208"/>
      <c r="AP1169" s="208"/>
      <c r="AQ1169" s="208"/>
      <c r="AR1169" s="208"/>
      <c r="AS1169" s="208"/>
      <c r="AT1169" s="208"/>
      <c r="AU1169" s="208"/>
      <c r="AV1169" s="208"/>
      <c r="AW1169" s="208"/>
    </row>
    <row r="1170" spans="1:49" s="207" customFormat="1" x14ac:dyDescent="0.25">
      <c r="A1170" s="47"/>
      <c r="B1170" s="47"/>
      <c r="C1170" s="47"/>
      <c r="D1170" s="208"/>
      <c r="E1170" s="220"/>
      <c r="F1170" s="220"/>
      <c r="G1170" s="220"/>
      <c r="H1170" s="220"/>
      <c r="I1170" s="220"/>
      <c r="J1170" s="220"/>
      <c r="K1170" s="220"/>
      <c r="M1170" s="208"/>
      <c r="N1170" s="208"/>
      <c r="O1170" s="208"/>
      <c r="P1170" s="208"/>
      <c r="Q1170" s="208"/>
      <c r="R1170" s="208"/>
      <c r="S1170" s="208"/>
      <c r="T1170" s="208"/>
      <c r="U1170" s="208"/>
      <c r="V1170" s="208"/>
      <c r="W1170" s="208"/>
      <c r="X1170" s="208"/>
      <c r="Y1170" s="208"/>
      <c r="Z1170" s="208"/>
      <c r="AA1170" s="208"/>
      <c r="AB1170" s="208"/>
      <c r="AC1170" s="208"/>
      <c r="AD1170" s="208"/>
      <c r="AE1170" s="208"/>
      <c r="AF1170" s="208"/>
      <c r="AG1170" s="208"/>
      <c r="AH1170" s="208"/>
      <c r="AI1170" s="208"/>
      <c r="AJ1170" s="208"/>
      <c r="AK1170" s="208"/>
      <c r="AL1170" s="208"/>
      <c r="AM1170" s="208"/>
      <c r="AN1170" s="208"/>
      <c r="AO1170" s="208"/>
      <c r="AP1170" s="208"/>
      <c r="AQ1170" s="208"/>
      <c r="AR1170" s="208"/>
      <c r="AS1170" s="208"/>
      <c r="AT1170" s="208"/>
      <c r="AU1170" s="208"/>
      <c r="AV1170" s="208"/>
      <c r="AW1170" s="208"/>
    </row>
    <row r="1171" spans="1:49" s="207" customFormat="1" x14ac:dyDescent="0.25">
      <c r="A1171" s="47"/>
      <c r="B1171" s="47"/>
      <c r="C1171" s="47"/>
      <c r="D1171" s="208"/>
      <c r="E1171" s="220"/>
      <c r="F1171" s="220"/>
      <c r="G1171" s="220"/>
      <c r="H1171" s="220"/>
      <c r="I1171" s="220"/>
      <c r="J1171" s="220"/>
      <c r="K1171" s="220"/>
      <c r="M1171" s="208"/>
      <c r="N1171" s="208"/>
      <c r="O1171" s="208"/>
      <c r="P1171" s="208"/>
      <c r="Q1171" s="208"/>
      <c r="R1171" s="208"/>
      <c r="S1171" s="208"/>
      <c r="T1171" s="208"/>
      <c r="U1171" s="208"/>
      <c r="V1171" s="208"/>
      <c r="W1171" s="208"/>
      <c r="X1171" s="208"/>
      <c r="Y1171" s="208"/>
      <c r="Z1171" s="208"/>
      <c r="AA1171" s="208"/>
      <c r="AB1171" s="208"/>
      <c r="AC1171" s="208"/>
      <c r="AD1171" s="208"/>
      <c r="AE1171" s="208"/>
      <c r="AF1171" s="208"/>
      <c r="AG1171" s="208"/>
      <c r="AH1171" s="208"/>
      <c r="AI1171" s="208"/>
      <c r="AJ1171" s="208"/>
      <c r="AK1171" s="208"/>
      <c r="AL1171" s="208"/>
      <c r="AM1171" s="208"/>
      <c r="AN1171" s="208"/>
      <c r="AO1171" s="208"/>
      <c r="AP1171" s="208"/>
      <c r="AQ1171" s="208"/>
      <c r="AR1171" s="208"/>
      <c r="AS1171" s="208"/>
      <c r="AT1171" s="208"/>
      <c r="AU1171" s="208"/>
      <c r="AV1171" s="208"/>
      <c r="AW1171" s="208"/>
    </row>
    <row r="1172" spans="1:49" s="207" customFormat="1" x14ac:dyDescent="0.25">
      <c r="A1172" s="47"/>
      <c r="B1172" s="47"/>
      <c r="C1172" s="47"/>
      <c r="D1172" s="208"/>
      <c r="E1172" s="220"/>
      <c r="F1172" s="220"/>
      <c r="G1172" s="220"/>
      <c r="H1172" s="220"/>
      <c r="I1172" s="220"/>
      <c r="J1172" s="220"/>
      <c r="K1172" s="220"/>
      <c r="M1172" s="208"/>
      <c r="N1172" s="208"/>
      <c r="O1172" s="208"/>
      <c r="P1172" s="208"/>
      <c r="Q1172" s="208"/>
      <c r="R1172" s="208"/>
      <c r="S1172" s="208"/>
      <c r="T1172" s="208"/>
      <c r="U1172" s="208"/>
      <c r="V1172" s="208"/>
      <c r="W1172" s="208"/>
      <c r="X1172" s="208"/>
      <c r="Y1172" s="208"/>
      <c r="Z1172" s="208"/>
      <c r="AA1172" s="208"/>
      <c r="AB1172" s="208"/>
      <c r="AC1172" s="208"/>
      <c r="AD1172" s="208"/>
      <c r="AE1172" s="208"/>
      <c r="AF1172" s="208"/>
      <c r="AG1172" s="208"/>
      <c r="AH1172" s="208"/>
      <c r="AI1172" s="208"/>
      <c r="AJ1172" s="208"/>
      <c r="AK1172" s="208"/>
      <c r="AL1172" s="208"/>
      <c r="AM1172" s="208"/>
      <c r="AN1172" s="208"/>
      <c r="AO1172" s="208"/>
      <c r="AP1172" s="208"/>
      <c r="AQ1172" s="208"/>
      <c r="AR1172" s="208"/>
      <c r="AS1172" s="208"/>
      <c r="AT1172" s="208"/>
      <c r="AU1172" s="208"/>
      <c r="AV1172" s="208"/>
      <c r="AW1172" s="208"/>
    </row>
    <row r="1173" spans="1:49" s="207" customFormat="1" x14ac:dyDescent="0.25">
      <c r="A1173" s="47"/>
      <c r="B1173" s="47"/>
      <c r="C1173" s="47"/>
      <c r="D1173" s="208"/>
      <c r="E1173" s="220"/>
      <c r="F1173" s="220"/>
      <c r="G1173" s="220"/>
      <c r="H1173" s="220"/>
      <c r="I1173" s="220"/>
      <c r="J1173" s="220"/>
      <c r="K1173" s="220"/>
      <c r="M1173" s="208"/>
      <c r="N1173" s="208"/>
      <c r="O1173" s="208"/>
      <c r="P1173" s="208"/>
      <c r="Q1173" s="208"/>
      <c r="R1173" s="208"/>
      <c r="S1173" s="208"/>
      <c r="T1173" s="208"/>
      <c r="U1173" s="208"/>
      <c r="V1173" s="208"/>
      <c r="W1173" s="208"/>
      <c r="X1173" s="208"/>
      <c r="Y1173" s="208"/>
      <c r="Z1173" s="208"/>
      <c r="AA1173" s="208"/>
      <c r="AB1173" s="208"/>
      <c r="AC1173" s="208"/>
      <c r="AD1173" s="208"/>
      <c r="AE1173" s="208"/>
      <c r="AF1173" s="208"/>
      <c r="AG1173" s="208"/>
      <c r="AH1173" s="208"/>
      <c r="AI1173" s="208"/>
      <c r="AJ1173" s="208"/>
      <c r="AK1173" s="208"/>
      <c r="AL1173" s="208"/>
      <c r="AM1173" s="208"/>
      <c r="AN1173" s="208"/>
      <c r="AO1173" s="208"/>
      <c r="AP1173" s="208"/>
      <c r="AQ1173" s="208"/>
      <c r="AR1173" s="208"/>
      <c r="AS1173" s="208"/>
      <c r="AT1173" s="208"/>
      <c r="AU1173" s="208"/>
      <c r="AV1173" s="208"/>
      <c r="AW1173" s="208"/>
    </row>
    <row r="1174" spans="1:49" s="207" customFormat="1" x14ac:dyDescent="0.25">
      <c r="A1174" s="47"/>
      <c r="B1174" s="47"/>
      <c r="C1174" s="47"/>
      <c r="D1174" s="208"/>
      <c r="E1174" s="220"/>
      <c r="F1174" s="220"/>
      <c r="G1174" s="220"/>
      <c r="H1174" s="220"/>
      <c r="I1174" s="220"/>
      <c r="J1174" s="220"/>
      <c r="K1174" s="220"/>
      <c r="M1174" s="208"/>
      <c r="N1174" s="208"/>
      <c r="O1174" s="208"/>
      <c r="P1174" s="208"/>
      <c r="Q1174" s="208"/>
      <c r="R1174" s="208"/>
      <c r="S1174" s="208"/>
      <c r="T1174" s="208"/>
      <c r="U1174" s="208"/>
      <c r="V1174" s="208"/>
      <c r="W1174" s="208"/>
      <c r="X1174" s="208"/>
      <c r="Y1174" s="208"/>
      <c r="Z1174" s="208"/>
      <c r="AA1174" s="208"/>
      <c r="AB1174" s="208"/>
      <c r="AC1174" s="208"/>
      <c r="AD1174" s="208"/>
      <c r="AE1174" s="208"/>
      <c r="AF1174" s="208"/>
      <c r="AG1174" s="208"/>
      <c r="AH1174" s="208"/>
      <c r="AI1174" s="208"/>
      <c r="AJ1174" s="208"/>
      <c r="AK1174" s="208"/>
      <c r="AL1174" s="208"/>
      <c r="AM1174" s="208"/>
      <c r="AN1174" s="208"/>
      <c r="AO1174" s="208"/>
      <c r="AP1174" s="208"/>
      <c r="AQ1174" s="208"/>
      <c r="AR1174" s="208"/>
      <c r="AS1174" s="208"/>
      <c r="AT1174" s="208"/>
      <c r="AU1174" s="208"/>
      <c r="AV1174" s="208"/>
      <c r="AW1174" s="208"/>
    </row>
    <row r="1175" spans="1:49" s="207" customFormat="1" x14ac:dyDescent="0.25">
      <c r="A1175" s="47"/>
      <c r="B1175" s="47"/>
      <c r="C1175" s="47"/>
      <c r="D1175" s="208"/>
      <c r="E1175" s="220"/>
      <c r="F1175" s="220"/>
      <c r="G1175" s="220"/>
      <c r="H1175" s="220"/>
      <c r="I1175" s="220"/>
      <c r="J1175" s="220"/>
      <c r="K1175" s="220"/>
      <c r="M1175" s="208"/>
      <c r="N1175" s="208"/>
      <c r="O1175" s="208"/>
      <c r="P1175" s="208"/>
      <c r="Q1175" s="208"/>
      <c r="R1175" s="208"/>
      <c r="S1175" s="208"/>
      <c r="T1175" s="208"/>
      <c r="U1175" s="208"/>
      <c r="V1175" s="208"/>
      <c r="W1175" s="208"/>
      <c r="X1175" s="208"/>
      <c r="Y1175" s="208"/>
      <c r="Z1175" s="208"/>
      <c r="AA1175" s="208"/>
      <c r="AB1175" s="208"/>
      <c r="AC1175" s="208"/>
      <c r="AD1175" s="208"/>
      <c r="AE1175" s="208"/>
      <c r="AF1175" s="208"/>
      <c r="AG1175" s="208"/>
      <c r="AH1175" s="208"/>
      <c r="AI1175" s="208"/>
      <c r="AJ1175" s="208"/>
      <c r="AK1175" s="208"/>
      <c r="AL1175" s="208"/>
      <c r="AM1175" s="208"/>
      <c r="AN1175" s="208"/>
      <c r="AO1175" s="208"/>
      <c r="AP1175" s="208"/>
      <c r="AQ1175" s="208"/>
      <c r="AR1175" s="208"/>
      <c r="AS1175" s="208"/>
      <c r="AT1175" s="208"/>
      <c r="AU1175" s="208"/>
      <c r="AV1175" s="208"/>
      <c r="AW1175" s="208"/>
    </row>
    <row r="1176" spans="1:49" s="207" customFormat="1" x14ac:dyDescent="0.25">
      <c r="A1176" s="47"/>
      <c r="B1176" s="47"/>
      <c r="C1176" s="47"/>
      <c r="D1176" s="208"/>
      <c r="E1176" s="220"/>
      <c r="F1176" s="220"/>
      <c r="G1176" s="220"/>
      <c r="H1176" s="220"/>
      <c r="I1176" s="220"/>
      <c r="J1176" s="220"/>
      <c r="K1176" s="220"/>
      <c r="M1176" s="208"/>
      <c r="N1176" s="208"/>
      <c r="O1176" s="208"/>
      <c r="P1176" s="208"/>
      <c r="Q1176" s="208"/>
      <c r="R1176" s="208"/>
      <c r="S1176" s="208"/>
      <c r="T1176" s="208"/>
      <c r="U1176" s="208"/>
      <c r="V1176" s="208"/>
      <c r="W1176" s="208"/>
      <c r="X1176" s="208"/>
      <c r="Y1176" s="208"/>
      <c r="Z1176" s="208"/>
      <c r="AA1176" s="208"/>
      <c r="AB1176" s="208"/>
      <c r="AC1176" s="208"/>
      <c r="AD1176" s="208"/>
      <c r="AE1176" s="208"/>
      <c r="AF1176" s="208"/>
      <c r="AG1176" s="208"/>
      <c r="AH1176" s="208"/>
      <c r="AI1176" s="208"/>
      <c r="AJ1176" s="208"/>
      <c r="AK1176" s="208"/>
      <c r="AL1176" s="208"/>
      <c r="AM1176" s="208"/>
      <c r="AN1176" s="208"/>
      <c r="AO1176" s="208"/>
      <c r="AP1176" s="208"/>
      <c r="AQ1176" s="208"/>
      <c r="AR1176" s="208"/>
      <c r="AS1176" s="208"/>
      <c r="AT1176" s="208"/>
      <c r="AU1176" s="208"/>
      <c r="AV1176" s="208"/>
      <c r="AW1176" s="208"/>
    </row>
    <row r="1177" spans="1:49" s="207" customFormat="1" x14ac:dyDescent="0.25">
      <c r="A1177" s="47"/>
      <c r="B1177" s="47"/>
      <c r="C1177" s="47"/>
      <c r="D1177" s="208"/>
      <c r="E1177" s="220"/>
      <c r="F1177" s="220"/>
      <c r="G1177" s="220"/>
      <c r="H1177" s="220"/>
      <c r="I1177" s="220"/>
      <c r="J1177" s="220"/>
      <c r="K1177" s="220"/>
      <c r="M1177" s="208"/>
      <c r="N1177" s="208"/>
      <c r="O1177" s="208"/>
      <c r="P1177" s="208"/>
      <c r="Q1177" s="208"/>
      <c r="R1177" s="208"/>
      <c r="S1177" s="208"/>
      <c r="T1177" s="208"/>
      <c r="U1177" s="208"/>
      <c r="V1177" s="208"/>
      <c r="W1177" s="208"/>
      <c r="X1177" s="208"/>
      <c r="Y1177" s="208"/>
      <c r="Z1177" s="208"/>
      <c r="AA1177" s="208"/>
      <c r="AB1177" s="208"/>
      <c r="AC1177" s="208"/>
      <c r="AD1177" s="208"/>
      <c r="AE1177" s="208"/>
      <c r="AF1177" s="208"/>
      <c r="AG1177" s="208"/>
      <c r="AH1177" s="208"/>
      <c r="AI1177" s="208"/>
      <c r="AJ1177" s="208"/>
      <c r="AK1177" s="208"/>
      <c r="AL1177" s="208"/>
      <c r="AM1177" s="208"/>
      <c r="AN1177" s="208"/>
      <c r="AO1177" s="208"/>
      <c r="AP1177" s="208"/>
      <c r="AQ1177" s="208"/>
      <c r="AR1177" s="208"/>
      <c r="AS1177" s="208"/>
      <c r="AT1177" s="208"/>
      <c r="AU1177" s="208"/>
      <c r="AV1177" s="208"/>
      <c r="AW1177" s="208"/>
    </row>
    <row r="1178" spans="1:49" s="207" customFormat="1" x14ac:dyDescent="0.25">
      <c r="A1178" s="47"/>
      <c r="B1178" s="47"/>
      <c r="C1178" s="47"/>
      <c r="D1178" s="208"/>
      <c r="E1178" s="220"/>
      <c r="F1178" s="220"/>
      <c r="G1178" s="220"/>
      <c r="H1178" s="220"/>
      <c r="I1178" s="220"/>
      <c r="J1178" s="220"/>
      <c r="K1178" s="220"/>
      <c r="M1178" s="208"/>
      <c r="N1178" s="208"/>
      <c r="O1178" s="208"/>
      <c r="P1178" s="208"/>
      <c r="Q1178" s="208"/>
      <c r="R1178" s="208"/>
      <c r="S1178" s="208"/>
      <c r="T1178" s="208"/>
      <c r="U1178" s="208"/>
      <c r="V1178" s="208"/>
      <c r="W1178" s="208"/>
      <c r="X1178" s="208"/>
      <c r="Y1178" s="208"/>
      <c r="Z1178" s="208"/>
      <c r="AA1178" s="208"/>
      <c r="AB1178" s="208"/>
      <c r="AC1178" s="208"/>
      <c r="AD1178" s="208"/>
      <c r="AE1178" s="208"/>
      <c r="AF1178" s="208"/>
      <c r="AG1178" s="208"/>
      <c r="AH1178" s="208"/>
      <c r="AI1178" s="208"/>
      <c r="AJ1178" s="208"/>
      <c r="AK1178" s="208"/>
      <c r="AL1178" s="208"/>
      <c r="AM1178" s="208"/>
      <c r="AN1178" s="208"/>
      <c r="AO1178" s="208"/>
      <c r="AP1178" s="208"/>
      <c r="AQ1178" s="208"/>
      <c r="AR1178" s="208"/>
      <c r="AS1178" s="208"/>
      <c r="AT1178" s="208"/>
      <c r="AU1178" s="208"/>
      <c r="AV1178" s="208"/>
      <c r="AW1178" s="208"/>
    </row>
    <row r="1179" spans="1:49" s="207" customFormat="1" x14ac:dyDescent="0.25">
      <c r="A1179" s="47"/>
      <c r="B1179" s="47"/>
      <c r="C1179" s="47"/>
      <c r="D1179" s="208"/>
      <c r="E1179" s="220"/>
      <c r="F1179" s="220"/>
      <c r="G1179" s="220"/>
      <c r="H1179" s="220"/>
      <c r="I1179" s="220"/>
      <c r="J1179" s="220"/>
      <c r="K1179" s="220"/>
      <c r="M1179" s="208"/>
      <c r="N1179" s="208"/>
      <c r="O1179" s="208"/>
      <c r="P1179" s="208"/>
      <c r="Q1179" s="208"/>
      <c r="R1179" s="208"/>
      <c r="S1179" s="208"/>
      <c r="T1179" s="208"/>
      <c r="U1179" s="208"/>
      <c r="V1179" s="208"/>
      <c r="W1179" s="208"/>
      <c r="X1179" s="208"/>
      <c r="Y1179" s="208"/>
      <c r="Z1179" s="208"/>
      <c r="AA1179" s="208"/>
      <c r="AB1179" s="208"/>
      <c r="AC1179" s="208"/>
      <c r="AD1179" s="208"/>
      <c r="AE1179" s="208"/>
      <c r="AF1179" s="208"/>
      <c r="AG1179" s="208"/>
      <c r="AH1179" s="208"/>
      <c r="AI1179" s="208"/>
      <c r="AJ1179" s="208"/>
      <c r="AK1179" s="208"/>
      <c r="AL1179" s="208"/>
      <c r="AM1179" s="208"/>
      <c r="AN1179" s="208"/>
      <c r="AO1179" s="208"/>
      <c r="AP1179" s="208"/>
      <c r="AQ1179" s="208"/>
      <c r="AR1179" s="208"/>
      <c r="AS1179" s="208"/>
      <c r="AT1179" s="208"/>
      <c r="AU1179" s="208"/>
      <c r="AV1179" s="208"/>
      <c r="AW1179" s="208"/>
    </row>
    <row r="1180" spans="1:49" s="207" customFormat="1" x14ac:dyDescent="0.25">
      <c r="A1180" s="47"/>
      <c r="B1180" s="47"/>
      <c r="C1180" s="47"/>
      <c r="D1180" s="208"/>
      <c r="E1180" s="220"/>
      <c r="F1180" s="220"/>
      <c r="G1180" s="220"/>
      <c r="H1180" s="220"/>
      <c r="I1180" s="220"/>
      <c r="J1180" s="220"/>
      <c r="K1180" s="220"/>
      <c r="M1180" s="208"/>
      <c r="N1180" s="208"/>
      <c r="O1180" s="208"/>
      <c r="P1180" s="208"/>
      <c r="Q1180" s="208"/>
      <c r="R1180" s="208"/>
      <c r="S1180" s="208"/>
      <c r="T1180" s="208"/>
      <c r="U1180" s="208"/>
      <c r="V1180" s="208"/>
      <c r="W1180" s="208"/>
      <c r="X1180" s="208"/>
      <c r="Y1180" s="208"/>
      <c r="Z1180" s="208"/>
      <c r="AA1180" s="208"/>
      <c r="AB1180" s="208"/>
      <c r="AC1180" s="208"/>
      <c r="AD1180" s="208"/>
      <c r="AE1180" s="208"/>
      <c r="AF1180" s="208"/>
      <c r="AG1180" s="208"/>
      <c r="AH1180" s="208"/>
      <c r="AI1180" s="208"/>
      <c r="AJ1180" s="208"/>
      <c r="AK1180" s="208"/>
      <c r="AL1180" s="208"/>
      <c r="AM1180" s="208"/>
      <c r="AN1180" s="208"/>
      <c r="AO1180" s="208"/>
      <c r="AP1180" s="208"/>
      <c r="AQ1180" s="208"/>
      <c r="AR1180" s="208"/>
      <c r="AS1180" s="208"/>
      <c r="AT1180" s="208"/>
      <c r="AU1180" s="208"/>
      <c r="AV1180" s="208"/>
      <c r="AW1180" s="208"/>
    </row>
    <row r="1181" spans="1:49" s="207" customFormat="1" x14ac:dyDescent="0.25">
      <c r="A1181" s="47"/>
      <c r="B1181" s="47"/>
      <c r="C1181" s="47"/>
      <c r="D1181" s="208"/>
      <c r="E1181" s="220"/>
      <c r="F1181" s="220"/>
      <c r="G1181" s="220"/>
      <c r="H1181" s="220"/>
      <c r="I1181" s="220"/>
      <c r="J1181" s="220"/>
      <c r="K1181" s="220"/>
      <c r="M1181" s="208"/>
      <c r="N1181" s="208"/>
      <c r="O1181" s="208"/>
      <c r="P1181" s="208"/>
      <c r="Q1181" s="208"/>
      <c r="R1181" s="208"/>
      <c r="S1181" s="208"/>
      <c r="T1181" s="208"/>
      <c r="U1181" s="208"/>
      <c r="V1181" s="208"/>
      <c r="W1181" s="208"/>
      <c r="X1181" s="208"/>
      <c r="Y1181" s="208"/>
      <c r="Z1181" s="208"/>
      <c r="AA1181" s="208"/>
      <c r="AB1181" s="208"/>
      <c r="AC1181" s="208"/>
      <c r="AD1181" s="208"/>
      <c r="AE1181" s="208"/>
      <c r="AF1181" s="208"/>
      <c r="AG1181" s="208"/>
      <c r="AH1181" s="208"/>
      <c r="AI1181" s="208"/>
      <c r="AJ1181" s="208"/>
      <c r="AK1181" s="208"/>
      <c r="AL1181" s="208"/>
      <c r="AM1181" s="208"/>
      <c r="AN1181" s="208"/>
      <c r="AO1181" s="208"/>
      <c r="AP1181" s="208"/>
      <c r="AQ1181" s="208"/>
      <c r="AR1181" s="208"/>
      <c r="AS1181" s="208"/>
      <c r="AT1181" s="208"/>
      <c r="AU1181" s="208"/>
      <c r="AV1181" s="208"/>
      <c r="AW1181" s="208"/>
    </row>
    <row r="1182" spans="1:49" s="207" customFormat="1" x14ac:dyDescent="0.25">
      <c r="A1182" s="47"/>
      <c r="B1182" s="47"/>
      <c r="C1182" s="47"/>
      <c r="D1182" s="208"/>
      <c r="E1182" s="220"/>
      <c r="F1182" s="220"/>
      <c r="G1182" s="220"/>
      <c r="H1182" s="220"/>
      <c r="I1182" s="220"/>
      <c r="J1182" s="220"/>
      <c r="K1182" s="220"/>
      <c r="M1182" s="208"/>
      <c r="N1182" s="208"/>
      <c r="O1182" s="208"/>
      <c r="P1182" s="208"/>
      <c r="Q1182" s="208"/>
      <c r="R1182" s="208"/>
      <c r="S1182" s="208"/>
      <c r="T1182" s="208"/>
      <c r="U1182" s="208"/>
      <c r="V1182" s="208"/>
      <c r="W1182" s="208"/>
      <c r="X1182" s="208"/>
      <c r="Y1182" s="208"/>
      <c r="Z1182" s="208"/>
      <c r="AA1182" s="208"/>
      <c r="AB1182" s="208"/>
      <c r="AC1182" s="208"/>
      <c r="AD1182" s="208"/>
      <c r="AE1182" s="208"/>
      <c r="AF1182" s="208"/>
      <c r="AG1182" s="208"/>
      <c r="AH1182" s="208"/>
      <c r="AI1182" s="208"/>
      <c r="AJ1182" s="208"/>
      <c r="AK1182" s="208"/>
      <c r="AL1182" s="208"/>
      <c r="AM1182" s="208"/>
      <c r="AN1182" s="208"/>
      <c r="AO1182" s="208"/>
      <c r="AP1182" s="208"/>
      <c r="AQ1182" s="208"/>
      <c r="AR1182" s="208"/>
      <c r="AS1182" s="208"/>
      <c r="AT1182" s="208"/>
      <c r="AU1182" s="208"/>
      <c r="AV1182" s="208"/>
      <c r="AW1182" s="208"/>
    </row>
    <row r="1183" spans="1:49" s="207" customFormat="1" x14ac:dyDescent="0.25">
      <c r="A1183" s="47"/>
      <c r="B1183" s="47"/>
      <c r="C1183" s="47"/>
      <c r="D1183" s="208"/>
      <c r="E1183" s="220"/>
      <c r="F1183" s="220"/>
      <c r="G1183" s="220"/>
      <c r="H1183" s="220"/>
      <c r="I1183" s="220"/>
      <c r="J1183" s="220"/>
      <c r="K1183" s="220"/>
      <c r="M1183" s="208"/>
      <c r="N1183" s="208"/>
      <c r="O1183" s="208"/>
      <c r="P1183" s="208"/>
      <c r="Q1183" s="208"/>
      <c r="R1183" s="208"/>
      <c r="S1183" s="208"/>
      <c r="T1183" s="208"/>
      <c r="U1183" s="208"/>
      <c r="V1183" s="208"/>
      <c r="W1183" s="208"/>
      <c r="X1183" s="208"/>
      <c r="Y1183" s="208"/>
      <c r="Z1183" s="208"/>
      <c r="AA1183" s="208"/>
      <c r="AB1183" s="208"/>
      <c r="AC1183" s="208"/>
      <c r="AD1183" s="208"/>
      <c r="AE1183" s="208"/>
      <c r="AF1183" s="208"/>
      <c r="AG1183" s="208"/>
      <c r="AH1183" s="208"/>
      <c r="AI1183" s="208"/>
      <c r="AJ1183" s="208"/>
      <c r="AK1183" s="208"/>
      <c r="AL1183" s="208"/>
      <c r="AM1183" s="208"/>
      <c r="AN1183" s="208"/>
      <c r="AO1183" s="208"/>
      <c r="AP1183" s="208"/>
      <c r="AQ1183" s="208"/>
      <c r="AR1183" s="208"/>
      <c r="AS1183" s="208"/>
      <c r="AT1183" s="208"/>
      <c r="AU1183" s="208"/>
      <c r="AV1183" s="208"/>
      <c r="AW1183" s="208"/>
    </row>
    <row r="1184" spans="1:49" s="207" customFormat="1" x14ac:dyDescent="0.25">
      <c r="A1184" s="47"/>
      <c r="B1184" s="47"/>
      <c r="C1184" s="47"/>
      <c r="D1184" s="208"/>
      <c r="E1184" s="220"/>
      <c r="F1184" s="220"/>
      <c r="G1184" s="220"/>
      <c r="H1184" s="220"/>
      <c r="I1184" s="220"/>
      <c r="J1184" s="220"/>
      <c r="K1184" s="220"/>
      <c r="M1184" s="208"/>
      <c r="N1184" s="208"/>
      <c r="O1184" s="208"/>
      <c r="P1184" s="208"/>
      <c r="Q1184" s="208"/>
      <c r="R1184" s="208"/>
      <c r="S1184" s="208"/>
      <c r="T1184" s="208"/>
      <c r="U1184" s="208"/>
      <c r="V1184" s="208"/>
      <c r="W1184" s="208"/>
      <c r="X1184" s="208"/>
      <c r="Y1184" s="208"/>
      <c r="Z1184" s="208"/>
      <c r="AA1184" s="208"/>
      <c r="AB1184" s="208"/>
      <c r="AC1184" s="208"/>
      <c r="AD1184" s="208"/>
      <c r="AE1184" s="208"/>
      <c r="AF1184" s="208"/>
      <c r="AG1184" s="208"/>
      <c r="AH1184" s="208"/>
      <c r="AI1184" s="208"/>
      <c r="AJ1184" s="208"/>
      <c r="AK1184" s="208"/>
      <c r="AL1184" s="208"/>
      <c r="AM1184" s="208"/>
      <c r="AN1184" s="208"/>
      <c r="AO1184" s="208"/>
      <c r="AP1184" s="208"/>
      <c r="AQ1184" s="208"/>
      <c r="AR1184" s="208"/>
      <c r="AS1184" s="208"/>
      <c r="AT1184" s="208"/>
      <c r="AU1184" s="208"/>
      <c r="AV1184" s="208"/>
      <c r="AW1184" s="208"/>
    </row>
    <row r="1185" spans="1:49" s="207" customFormat="1" x14ac:dyDescent="0.25">
      <c r="A1185" s="47"/>
      <c r="B1185" s="47"/>
      <c r="C1185" s="47"/>
      <c r="D1185" s="208"/>
      <c r="E1185" s="220"/>
      <c r="F1185" s="220"/>
      <c r="G1185" s="220"/>
      <c r="H1185" s="220"/>
      <c r="I1185" s="220"/>
      <c r="J1185" s="220"/>
      <c r="K1185" s="220"/>
      <c r="M1185" s="208"/>
      <c r="N1185" s="208"/>
      <c r="O1185" s="208"/>
      <c r="P1185" s="208"/>
      <c r="Q1185" s="208"/>
      <c r="R1185" s="208"/>
      <c r="S1185" s="208"/>
      <c r="T1185" s="208"/>
      <c r="U1185" s="208"/>
      <c r="V1185" s="208"/>
      <c r="W1185" s="208"/>
      <c r="X1185" s="208"/>
      <c r="Y1185" s="208"/>
      <c r="Z1185" s="208"/>
      <c r="AA1185" s="208"/>
      <c r="AB1185" s="208"/>
      <c r="AC1185" s="208"/>
      <c r="AD1185" s="208"/>
      <c r="AE1185" s="208"/>
      <c r="AF1185" s="208"/>
      <c r="AG1185" s="208"/>
      <c r="AH1185" s="208"/>
      <c r="AI1185" s="208"/>
      <c r="AJ1185" s="208"/>
      <c r="AK1185" s="208"/>
      <c r="AL1185" s="208"/>
      <c r="AM1185" s="208"/>
      <c r="AN1185" s="208"/>
      <c r="AO1185" s="208"/>
      <c r="AP1185" s="208"/>
      <c r="AQ1185" s="208"/>
      <c r="AR1185" s="208"/>
      <c r="AS1185" s="208"/>
      <c r="AT1185" s="208"/>
      <c r="AU1185" s="208"/>
      <c r="AV1185" s="208"/>
      <c r="AW1185" s="208"/>
    </row>
    <row r="1186" spans="1:49" s="207" customFormat="1" x14ac:dyDescent="0.25">
      <c r="A1186" s="47"/>
      <c r="B1186" s="47"/>
      <c r="C1186" s="47"/>
      <c r="D1186" s="208"/>
      <c r="E1186" s="220"/>
      <c r="F1186" s="220"/>
      <c r="G1186" s="220"/>
      <c r="H1186" s="220"/>
      <c r="I1186" s="220"/>
      <c r="J1186" s="220"/>
      <c r="K1186" s="220"/>
      <c r="M1186" s="208"/>
      <c r="N1186" s="208"/>
      <c r="O1186" s="208"/>
      <c r="P1186" s="208"/>
      <c r="Q1186" s="208"/>
      <c r="R1186" s="208"/>
      <c r="S1186" s="208"/>
      <c r="T1186" s="208"/>
      <c r="U1186" s="208"/>
      <c r="V1186" s="208"/>
      <c r="W1186" s="208"/>
      <c r="X1186" s="208"/>
      <c r="Y1186" s="208"/>
      <c r="Z1186" s="208"/>
      <c r="AA1186" s="208"/>
      <c r="AB1186" s="208"/>
      <c r="AC1186" s="208"/>
      <c r="AD1186" s="208"/>
      <c r="AE1186" s="208"/>
      <c r="AF1186" s="208"/>
      <c r="AG1186" s="208"/>
      <c r="AH1186" s="208"/>
      <c r="AI1186" s="208"/>
      <c r="AJ1186" s="208"/>
      <c r="AK1186" s="208"/>
      <c r="AL1186" s="208"/>
      <c r="AM1186" s="208"/>
      <c r="AN1186" s="208"/>
      <c r="AO1186" s="208"/>
      <c r="AP1186" s="208"/>
      <c r="AQ1186" s="208"/>
      <c r="AR1186" s="208"/>
      <c r="AS1186" s="208"/>
      <c r="AT1186" s="208"/>
      <c r="AU1186" s="208"/>
      <c r="AV1186" s="208"/>
      <c r="AW1186" s="208"/>
    </row>
    <row r="1187" spans="1:49" s="207" customFormat="1" x14ac:dyDescent="0.25">
      <c r="A1187" s="47"/>
      <c r="B1187" s="47"/>
      <c r="C1187" s="47"/>
      <c r="D1187" s="208"/>
      <c r="E1187" s="220"/>
      <c r="F1187" s="220"/>
      <c r="G1187" s="220"/>
      <c r="H1187" s="220"/>
      <c r="I1187" s="220"/>
      <c r="J1187" s="220"/>
      <c r="K1187" s="220"/>
      <c r="M1187" s="208"/>
      <c r="N1187" s="208"/>
      <c r="O1187" s="208"/>
      <c r="P1187" s="208"/>
      <c r="Q1187" s="208"/>
      <c r="R1187" s="208"/>
      <c r="S1187" s="208"/>
      <c r="T1187" s="208"/>
      <c r="U1187" s="208"/>
      <c r="V1187" s="208"/>
      <c r="W1187" s="208"/>
      <c r="X1187" s="208"/>
      <c r="Y1187" s="208"/>
      <c r="Z1187" s="208"/>
      <c r="AA1187" s="208"/>
      <c r="AB1187" s="208"/>
      <c r="AC1187" s="208"/>
      <c r="AD1187" s="208"/>
      <c r="AE1187" s="208"/>
      <c r="AF1187" s="208"/>
      <c r="AG1187" s="208"/>
      <c r="AH1187" s="208"/>
      <c r="AI1187" s="208"/>
      <c r="AJ1187" s="208"/>
      <c r="AK1187" s="208"/>
      <c r="AL1187" s="208"/>
      <c r="AM1187" s="208"/>
      <c r="AN1187" s="208"/>
      <c r="AO1187" s="208"/>
      <c r="AP1187" s="208"/>
      <c r="AQ1187" s="208"/>
      <c r="AR1187" s="208"/>
      <c r="AS1187" s="208"/>
      <c r="AT1187" s="208"/>
      <c r="AU1187" s="208"/>
      <c r="AV1187" s="208"/>
      <c r="AW1187" s="208"/>
    </row>
    <row r="1188" spans="1:49" s="207" customFormat="1" x14ac:dyDescent="0.25">
      <c r="A1188" s="47"/>
      <c r="B1188" s="47"/>
      <c r="C1188" s="47"/>
      <c r="D1188" s="208"/>
      <c r="E1188" s="220"/>
      <c r="F1188" s="220"/>
      <c r="G1188" s="220"/>
      <c r="H1188" s="220"/>
      <c r="I1188" s="220"/>
      <c r="J1188" s="220"/>
      <c r="K1188" s="220"/>
      <c r="M1188" s="208"/>
      <c r="N1188" s="208"/>
      <c r="O1188" s="208"/>
      <c r="P1188" s="208"/>
      <c r="Q1188" s="208"/>
      <c r="R1188" s="208"/>
      <c r="S1188" s="208"/>
      <c r="T1188" s="208"/>
      <c r="U1188" s="208"/>
      <c r="V1188" s="208"/>
      <c r="W1188" s="208"/>
      <c r="X1188" s="208"/>
      <c r="Y1188" s="208"/>
      <c r="Z1188" s="208"/>
      <c r="AA1188" s="208"/>
      <c r="AB1188" s="208"/>
      <c r="AC1188" s="208"/>
      <c r="AD1188" s="208"/>
      <c r="AE1188" s="208"/>
      <c r="AF1188" s="208"/>
      <c r="AG1188" s="208"/>
      <c r="AH1188" s="208"/>
      <c r="AI1188" s="208"/>
      <c r="AJ1188" s="208"/>
      <c r="AK1188" s="208"/>
      <c r="AL1188" s="208"/>
      <c r="AM1188" s="208"/>
      <c r="AN1188" s="208"/>
      <c r="AO1188" s="208"/>
      <c r="AP1188" s="208"/>
      <c r="AQ1188" s="208"/>
      <c r="AR1188" s="208"/>
      <c r="AS1188" s="208"/>
      <c r="AT1188" s="208"/>
      <c r="AU1188" s="208"/>
      <c r="AV1188" s="208"/>
      <c r="AW1188" s="208"/>
    </row>
    <row r="1189" spans="1:49" s="207" customFormat="1" x14ac:dyDescent="0.25">
      <c r="A1189" s="47"/>
      <c r="B1189" s="47"/>
      <c r="C1189" s="47"/>
      <c r="D1189" s="208"/>
      <c r="E1189" s="220"/>
      <c r="F1189" s="220"/>
      <c r="G1189" s="220"/>
      <c r="H1189" s="220"/>
      <c r="I1189" s="220"/>
      <c r="J1189" s="220"/>
      <c r="K1189" s="220"/>
      <c r="M1189" s="208"/>
      <c r="N1189" s="208"/>
      <c r="O1189" s="208"/>
      <c r="P1189" s="208"/>
      <c r="Q1189" s="208"/>
      <c r="R1189" s="208"/>
      <c r="S1189" s="208"/>
      <c r="T1189" s="208"/>
      <c r="U1189" s="208"/>
      <c r="V1189" s="208"/>
      <c r="W1189" s="208"/>
      <c r="X1189" s="208"/>
      <c r="Y1189" s="208"/>
      <c r="Z1189" s="208"/>
      <c r="AA1189" s="208"/>
      <c r="AB1189" s="208"/>
      <c r="AC1189" s="208"/>
      <c r="AD1189" s="208"/>
      <c r="AE1189" s="208"/>
      <c r="AF1189" s="208"/>
      <c r="AG1189" s="208"/>
      <c r="AH1189" s="208"/>
      <c r="AI1189" s="208"/>
      <c r="AJ1189" s="208"/>
      <c r="AK1189" s="208"/>
      <c r="AL1189" s="208"/>
      <c r="AM1189" s="208"/>
      <c r="AN1189" s="208"/>
      <c r="AO1189" s="208"/>
      <c r="AP1189" s="208"/>
      <c r="AQ1189" s="208"/>
      <c r="AR1189" s="208"/>
      <c r="AS1189" s="208"/>
      <c r="AT1189" s="208"/>
      <c r="AU1189" s="208"/>
      <c r="AV1189" s="208"/>
      <c r="AW1189" s="208"/>
    </row>
    <row r="1190" spans="1:49" s="207" customFormat="1" x14ac:dyDescent="0.25">
      <c r="A1190" s="47"/>
      <c r="B1190" s="47"/>
      <c r="C1190" s="47"/>
      <c r="D1190" s="208"/>
      <c r="E1190" s="220"/>
      <c r="F1190" s="220"/>
      <c r="G1190" s="220"/>
      <c r="H1190" s="220"/>
      <c r="I1190" s="220"/>
      <c r="J1190" s="220"/>
      <c r="K1190" s="220"/>
      <c r="M1190" s="208"/>
      <c r="N1190" s="208"/>
      <c r="O1190" s="208"/>
      <c r="P1190" s="208"/>
      <c r="Q1190" s="208"/>
      <c r="R1190" s="208"/>
      <c r="S1190" s="208"/>
      <c r="T1190" s="208"/>
      <c r="U1190" s="208"/>
      <c r="V1190" s="208"/>
      <c r="W1190" s="208"/>
      <c r="X1190" s="208"/>
      <c r="Y1190" s="208"/>
      <c r="Z1190" s="208"/>
      <c r="AA1190" s="208"/>
      <c r="AB1190" s="208"/>
      <c r="AC1190" s="208"/>
      <c r="AD1190" s="208"/>
      <c r="AE1190" s="208"/>
      <c r="AF1190" s="208"/>
      <c r="AG1190" s="208"/>
      <c r="AH1190" s="208"/>
      <c r="AI1190" s="208"/>
      <c r="AJ1190" s="208"/>
      <c r="AK1190" s="208"/>
      <c r="AL1190" s="208"/>
      <c r="AM1190" s="208"/>
      <c r="AN1190" s="208"/>
      <c r="AO1190" s="208"/>
      <c r="AP1190" s="208"/>
      <c r="AQ1190" s="208"/>
      <c r="AR1190" s="208"/>
      <c r="AS1190" s="208"/>
      <c r="AT1190" s="208"/>
      <c r="AU1190" s="208"/>
      <c r="AV1190" s="208"/>
      <c r="AW1190" s="208"/>
    </row>
    <row r="1191" spans="1:49" s="207" customFormat="1" x14ac:dyDescent="0.25">
      <c r="A1191" s="47"/>
      <c r="B1191" s="47"/>
      <c r="C1191" s="47"/>
      <c r="D1191" s="208"/>
      <c r="E1191" s="220"/>
      <c r="F1191" s="220"/>
      <c r="G1191" s="220"/>
      <c r="H1191" s="220"/>
      <c r="I1191" s="220"/>
      <c r="J1191" s="220"/>
      <c r="K1191" s="220"/>
      <c r="M1191" s="208"/>
      <c r="N1191" s="208"/>
      <c r="O1191" s="208"/>
      <c r="P1191" s="208"/>
      <c r="Q1191" s="208"/>
      <c r="R1191" s="208"/>
      <c r="S1191" s="208"/>
      <c r="T1191" s="208"/>
      <c r="U1191" s="208"/>
      <c r="V1191" s="208"/>
      <c r="W1191" s="208"/>
      <c r="X1191" s="208"/>
      <c r="Y1191" s="208"/>
      <c r="Z1191" s="208"/>
      <c r="AA1191" s="208"/>
      <c r="AB1191" s="208"/>
      <c r="AC1191" s="208"/>
      <c r="AD1191" s="208"/>
      <c r="AE1191" s="208"/>
      <c r="AF1191" s="208"/>
      <c r="AG1191" s="208"/>
      <c r="AH1191" s="208"/>
      <c r="AI1191" s="208"/>
      <c r="AJ1191" s="208"/>
      <c r="AK1191" s="208"/>
      <c r="AL1191" s="208"/>
      <c r="AM1191" s="208"/>
      <c r="AN1191" s="208"/>
      <c r="AO1191" s="208"/>
      <c r="AP1191" s="208"/>
      <c r="AQ1191" s="208"/>
      <c r="AR1191" s="208"/>
      <c r="AS1191" s="208"/>
      <c r="AT1191" s="208"/>
      <c r="AU1191" s="208"/>
      <c r="AV1191" s="208"/>
      <c r="AW1191" s="208"/>
    </row>
    <row r="1192" spans="1:49" s="207" customFormat="1" x14ac:dyDescent="0.25">
      <c r="A1192" s="47"/>
      <c r="B1192" s="47"/>
      <c r="C1192" s="47"/>
      <c r="D1192" s="208"/>
      <c r="E1192" s="220"/>
      <c r="F1192" s="220"/>
      <c r="G1192" s="220"/>
      <c r="H1192" s="220"/>
      <c r="I1192" s="220"/>
      <c r="J1192" s="220"/>
      <c r="K1192" s="220"/>
      <c r="M1192" s="208"/>
      <c r="N1192" s="208"/>
      <c r="O1192" s="208"/>
      <c r="P1192" s="208"/>
      <c r="Q1192" s="208"/>
      <c r="R1192" s="208"/>
      <c r="S1192" s="208"/>
      <c r="T1192" s="208"/>
      <c r="U1192" s="208"/>
      <c r="V1192" s="208"/>
      <c r="W1192" s="208"/>
      <c r="X1192" s="208"/>
      <c r="Y1192" s="208"/>
      <c r="Z1192" s="208"/>
      <c r="AA1192" s="208"/>
      <c r="AB1192" s="208"/>
      <c r="AC1192" s="208"/>
      <c r="AD1192" s="208"/>
      <c r="AE1192" s="208"/>
      <c r="AF1192" s="208"/>
      <c r="AG1192" s="208"/>
      <c r="AH1192" s="208"/>
      <c r="AI1192" s="208"/>
      <c r="AJ1192" s="208"/>
      <c r="AK1192" s="208"/>
      <c r="AL1192" s="208"/>
      <c r="AM1192" s="208"/>
      <c r="AN1192" s="208"/>
      <c r="AO1192" s="208"/>
      <c r="AP1192" s="208"/>
      <c r="AQ1192" s="208"/>
      <c r="AR1192" s="208"/>
      <c r="AS1192" s="208"/>
      <c r="AT1192" s="208"/>
      <c r="AU1192" s="208"/>
      <c r="AV1192" s="208"/>
      <c r="AW1192" s="208"/>
    </row>
    <row r="1193" spans="1:49" s="207" customFormat="1" x14ac:dyDescent="0.25">
      <c r="A1193" s="47"/>
      <c r="B1193" s="47"/>
      <c r="C1193" s="47"/>
      <c r="D1193" s="208"/>
      <c r="E1193" s="220"/>
      <c r="F1193" s="220"/>
      <c r="G1193" s="220"/>
      <c r="H1193" s="220"/>
      <c r="I1193" s="220"/>
      <c r="J1193" s="220"/>
      <c r="K1193" s="220"/>
      <c r="M1193" s="208"/>
      <c r="N1193" s="208"/>
      <c r="O1193" s="208"/>
      <c r="P1193" s="208"/>
      <c r="Q1193" s="208"/>
      <c r="R1193" s="208"/>
      <c r="S1193" s="208"/>
      <c r="T1193" s="208"/>
      <c r="U1193" s="208"/>
      <c r="V1193" s="208"/>
      <c r="W1193" s="208"/>
      <c r="X1193" s="208"/>
      <c r="Y1193" s="208"/>
      <c r="Z1193" s="208"/>
      <c r="AA1193" s="208"/>
      <c r="AB1193" s="208"/>
      <c r="AC1193" s="208"/>
      <c r="AD1193" s="208"/>
      <c r="AE1193" s="208"/>
      <c r="AF1193" s="208"/>
      <c r="AG1193" s="208"/>
      <c r="AH1193" s="208"/>
      <c r="AI1193" s="208"/>
      <c r="AJ1193" s="208"/>
      <c r="AK1193" s="208"/>
      <c r="AL1193" s="208"/>
      <c r="AM1193" s="208"/>
      <c r="AN1193" s="208"/>
      <c r="AO1193" s="208"/>
      <c r="AP1193" s="208"/>
      <c r="AQ1193" s="208"/>
      <c r="AR1193" s="208"/>
      <c r="AS1193" s="208"/>
      <c r="AT1193" s="208"/>
      <c r="AU1193" s="208"/>
      <c r="AV1193" s="208"/>
      <c r="AW1193" s="208"/>
    </row>
    <row r="1194" spans="1:49" s="207" customFormat="1" x14ac:dyDescent="0.25">
      <c r="A1194" s="47"/>
      <c r="B1194" s="47"/>
      <c r="C1194" s="47"/>
      <c r="D1194" s="208"/>
      <c r="E1194" s="220"/>
      <c r="F1194" s="220"/>
      <c r="G1194" s="220"/>
      <c r="H1194" s="220"/>
      <c r="I1194" s="220"/>
      <c r="J1194" s="220"/>
      <c r="K1194" s="220"/>
      <c r="M1194" s="208"/>
      <c r="N1194" s="208"/>
      <c r="O1194" s="208"/>
      <c r="P1194" s="208"/>
      <c r="Q1194" s="208"/>
      <c r="R1194" s="208"/>
      <c r="S1194" s="208"/>
      <c r="T1194" s="208"/>
      <c r="U1194" s="208"/>
      <c r="V1194" s="208"/>
      <c r="W1194" s="208"/>
      <c r="X1194" s="208"/>
      <c r="Y1194" s="208"/>
      <c r="Z1194" s="208"/>
      <c r="AA1194" s="208"/>
      <c r="AB1194" s="208"/>
      <c r="AC1194" s="208"/>
      <c r="AD1194" s="208"/>
      <c r="AE1194" s="208"/>
      <c r="AF1194" s="208"/>
      <c r="AG1194" s="208"/>
      <c r="AH1194" s="208"/>
      <c r="AI1194" s="208"/>
      <c r="AJ1194" s="208"/>
      <c r="AK1194" s="208"/>
      <c r="AL1194" s="208"/>
      <c r="AM1194" s="208"/>
      <c r="AN1194" s="208"/>
      <c r="AO1194" s="208"/>
      <c r="AP1194" s="208"/>
      <c r="AQ1194" s="208"/>
      <c r="AR1194" s="208"/>
      <c r="AS1194" s="208"/>
      <c r="AT1194" s="208"/>
      <c r="AU1194" s="208"/>
      <c r="AV1194" s="208"/>
      <c r="AW1194" s="208"/>
    </row>
    <row r="1195" spans="1:49" s="207" customFormat="1" x14ac:dyDescent="0.25">
      <c r="A1195" s="47"/>
      <c r="B1195" s="47"/>
      <c r="C1195" s="47"/>
      <c r="D1195" s="208"/>
      <c r="E1195" s="220"/>
      <c r="F1195" s="220"/>
      <c r="G1195" s="220"/>
      <c r="H1195" s="220"/>
      <c r="I1195" s="220"/>
      <c r="J1195" s="220"/>
      <c r="K1195" s="220"/>
      <c r="M1195" s="208"/>
      <c r="N1195" s="208"/>
      <c r="O1195" s="208"/>
      <c r="P1195" s="208"/>
      <c r="Q1195" s="208"/>
      <c r="R1195" s="208"/>
      <c r="S1195" s="208"/>
      <c r="T1195" s="208"/>
      <c r="U1195" s="208"/>
      <c r="V1195" s="208"/>
      <c r="W1195" s="208"/>
      <c r="X1195" s="208"/>
      <c r="Y1195" s="208"/>
      <c r="Z1195" s="208"/>
      <c r="AA1195" s="208"/>
      <c r="AB1195" s="208"/>
      <c r="AC1195" s="208"/>
      <c r="AD1195" s="208"/>
      <c r="AE1195" s="208"/>
      <c r="AF1195" s="208"/>
      <c r="AG1195" s="208"/>
      <c r="AH1195" s="208"/>
      <c r="AI1195" s="208"/>
      <c r="AJ1195" s="208"/>
      <c r="AK1195" s="208"/>
      <c r="AL1195" s="208"/>
      <c r="AM1195" s="208"/>
      <c r="AN1195" s="208"/>
      <c r="AO1195" s="208"/>
      <c r="AP1195" s="208"/>
      <c r="AQ1195" s="208"/>
      <c r="AR1195" s="208"/>
      <c r="AS1195" s="208"/>
      <c r="AT1195" s="208"/>
      <c r="AU1195" s="208"/>
      <c r="AV1195" s="208"/>
      <c r="AW1195" s="208"/>
    </row>
    <row r="1196" spans="1:49" s="207" customFormat="1" x14ac:dyDescent="0.25">
      <c r="A1196" s="47"/>
      <c r="B1196" s="47"/>
      <c r="C1196" s="47"/>
      <c r="D1196" s="208"/>
      <c r="E1196" s="220"/>
      <c r="F1196" s="220"/>
      <c r="G1196" s="220"/>
      <c r="H1196" s="220"/>
      <c r="I1196" s="220"/>
      <c r="J1196" s="220"/>
      <c r="K1196" s="220"/>
      <c r="M1196" s="208"/>
      <c r="N1196" s="208"/>
      <c r="O1196" s="208"/>
      <c r="P1196" s="208"/>
      <c r="Q1196" s="208"/>
      <c r="R1196" s="208"/>
      <c r="S1196" s="208"/>
      <c r="T1196" s="208"/>
      <c r="U1196" s="208"/>
      <c r="V1196" s="208"/>
      <c r="W1196" s="208"/>
      <c r="X1196" s="208"/>
      <c r="Y1196" s="208"/>
      <c r="Z1196" s="208"/>
      <c r="AA1196" s="208"/>
      <c r="AB1196" s="208"/>
      <c r="AC1196" s="208"/>
      <c r="AD1196" s="208"/>
      <c r="AE1196" s="208"/>
      <c r="AF1196" s="208"/>
      <c r="AG1196" s="208"/>
      <c r="AH1196" s="208"/>
      <c r="AI1196" s="208"/>
      <c r="AJ1196" s="208"/>
      <c r="AK1196" s="208"/>
      <c r="AL1196" s="208"/>
      <c r="AM1196" s="208"/>
      <c r="AN1196" s="208"/>
      <c r="AO1196" s="208"/>
      <c r="AP1196" s="208"/>
      <c r="AQ1196" s="208"/>
      <c r="AR1196" s="208"/>
      <c r="AS1196" s="208"/>
      <c r="AT1196" s="208"/>
      <c r="AU1196" s="208"/>
      <c r="AV1196" s="208"/>
      <c r="AW1196" s="208"/>
    </row>
    <row r="1197" spans="1:49" s="207" customFormat="1" x14ac:dyDescent="0.25">
      <c r="A1197" s="47"/>
      <c r="B1197" s="47"/>
      <c r="C1197" s="47"/>
      <c r="D1197" s="208"/>
      <c r="E1197" s="220"/>
      <c r="F1197" s="220"/>
      <c r="G1197" s="220"/>
      <c r="H1197" s="220"/>
      <c r="I1197" s="220"/>
      <c r="J1197" s="220"/>
      <c r="K1197" s="220"/>
      <c r="M1197" s="208"/>
      <c r="N1197" s="208"/>
      <c r="O1197" s="208"/>
      <c r="P1197" s="208"/>
      <c r="Q1197" s="208"/>
      <c r="R1197" s="208"/>
      <c r="S1197" s="208"/>
      <c r="T1197" s="208"/>
      <c r="U1197" s="208"/>
      <c r="V1197" s="208"/>
      <c r="W1197" s="208"/>
      <c r="X1197" s="208"/>
      <c r="Y1197" s="208"/>
      <c r="Z1197" s="208"/>
      <c r="AA1197" s="208"/>
      <c r="AB1197" s="208"/>
      <c r="AC1197" s="208"/>
      <c r="AD1197" s="208"/>
      <c r="AE1197" s="208"/>
      <c r="AF1197" s="208"/>
      <c r="AG1197" s="208"/>
      <c r="AH1197" s="208"/>
      <c r="AI1197" s="208"/>
      <c r="AJ1197" s="208"/>
      <c r="AK1197" s="208"/>
      <c r="AL1197" s="208"/>
      <c r="AM1197" s="208"/>
      <c r="AN1197" s="208"/>
      <c r="AO1197" s="208"/>
      <c r="AP1197" s="208"/>
      <c r="AQ1197" s="208"/>
      <c r="AR1197" s="208"/>
      <c r="AS1197" s="208"/>
      <c r="AT1197" s="208"/>
      <c r="AU1197" s="208"/>
      <c r="AV1197" s="208"/>
      <c r="AW1197" s="208"/>
    </row>
    <row r="1198" spans="1:49" s="207" customFormat="1" x14ac:dyDescent="0.25">
      <c r="A1198" s="47"/>
      <c r="B1198" s="47"/>
      <c r="C1198" s="47"/>
      <c r="D1198" s="208"/>
      <c r="E1198" s="220"/>
      <c r="F1198" s="220"/>
      <c r="G1198" s="220"/>
      <c r="H1198" s="220"/>
      <c r="I1198" s="220"/>
      <c r="J1198" s="220"/>
      <c r="K1198" s="220"/>
      <c r="M1198" s="208"/>
      <c r="N1198" s="208"/>
      <c r="O1198" s="208"/>
      <c r="P1198" s="208"/>
      <c r="Q1198" s="208"/>
      <c r="R1198" s="208"/>
      <c r="S1198" s="208"/>
      <c r="T1198" s="208"/>
      <c r="U1198" s="208"/>
      <c r="V1198" s="208"/>
      <c r="W1198" s="208"/>
      <c r="X1198" s="208"/>
      <c r="Y1198" s="208"/>
      <c r="Z1198" s="208"/>
      <c r="AA1198" s="208"/>
      <c r="AB1198" s="208"/>
      <c r="AC1198" s="208"/>
      <c r="AD1198" s="208"/>
      <c r="AE1198" s="208"/>
      <c r="AF1198" s="208"/>
      <c r="AG1198" s="208"/>
      <c r="AH1198" s="208"/>
      <c r="AI1198" s="208"/>
      <c r="AJ1198" s="208"/>
      <c r="AK1198" s="208"/>
      <c r="AL1198" s="208"/>
      <c r="AM1198" s="208"/>
      <c r="AN1198" s="208"/>
      <c r="AO1198" s="208"/>
      <c r="AP1198" s="208"/>
      <c r="AQ1198" s="208"/>
      <c r="AR1198" s="208"/>
      <c r="AS1198" s="208"/>
      <c r="AT1198" s="208"/>
      <c r="AU1198" s="208"/>
      <c r="AV1198" s="208"/>
      <c r="AW1198" s="208"/>
    </row>
    <row r="1199" spans="1:49" s="207" customFormat="1" x14ac:dyDescent="0.25">
      <c r="A1199" s="47"/>
      <c r="B1199" s="47"/>
      <c r="C1199" s="47"/>
      <c r="D1199" s="208"/>
      <c r="E1199" s="220"/>
      <c r="F1199" s="220"/>
      <c r="G1199" s="220"/>
      <c r="H1199" s="220"/>
      <c r="I1199" s="220"/>
      <c r="J1199" s="220"/>
      <c r="K1199" s="220"/>
      <c r="M1199" s="208"/>
      <c r="N1199" s="208"/>
      <c r="O1199" s="208"/>
      <c r="P1199" s="208"/>
      <c r="Q1199" s="208"/>
      <c r="R1199" s="208"/>
      <c r="S1199" s="208"/>
      <c r="T1199" s="208"/>
      <c r="U1199" s="208"/>
      <c r="V1199" s="208"/>
      <c r="W1199" s="208"/>
      <c r="X1199" s="208"/>
      <c r="Y1199" s="208"/>
      <c r="Z1199" s="208"/>
      <c r="AA1199" s="208"/>
      <c r="AB1199" s="208"/>
      <c r="AC1199" s="208"/>
      <c r="AD1199" s="208"/>
      <c r="AE1199" s="208"/>
      <c r="AF1199" s="208"/>
      <c r="AG1199" s="208"/>
      <c r="AH1199" s="208"/>
      <c r="AI1199" s="208"/>
      <c r="AJ1199" s="208"/>
      <c r="AK1199" s="208"/>
      <c r="AL1199" s="208"/>
      <c r="AM1199" s="208"/>
      <c r="AN1199" s="208"/>
      <c r="AO1199" s="208"/>
      <c r="AP1199" s="208"/>
      <c r="AQ1199" s="208"/>
      <c r="AR1199" s="208"/>
      <c r="AS1199" s="208"/>
      <c r="AT1199" s="208"/>
      <c r="AU1199" s="208"/>
      <c r="AV1199" s="208"/>
      <c r="AW1199" s="208"/>
    </row>
    <row r="1200" spans="1:49" s="207" customFormat="1" x14ac:dyDescent="0.25">
      <c r="A1200" s="47"/>
      <c r="B1200" s="47"/>
      <c r="C1200" s="47"/>
      <c r="D1200" s="208"/>
      <c r="E1200" s="220"/>
      <c r="F1200" s="220"/>
      <c r="G1200" s="220"/>
      <c r="H1200" s="220"/>
      <c r="I1200" s="220"/>
      <c r="J1200" s="220"/>
      <c r="K1200" s="220"/>
      <c r="M1200" s="208"/>
      <c r="N1200" s="208"/>
      <c r="O1200" s="208"/>
      <c r="P1200" s="208"/>
      <c r="Q1200" s="208"/>
      <c r="R1200" s="208"/>
      <c r="S1200" s="208"/>
      <c r="T1200" s="208"/>
      <c r="U1200" s="208"/>
      <c r="V1200" s="208"/>
      <c r="W1200" s="208"/>
      <c r="X1200" s="208"/>
      <c r="Y1200" s="208"/>
      <c r="Z1200" s="208"/>
      <c r="AA1200" s="208"/>
      <c r="AB1200" s="208"/>
      <c r="AC1200" s="208"/>
      <c r="AD1200" s="208"/>
      <c r="AE1200" s="208"/>
      <c r="AF1200" s="208"/>
      <c r="AG1200" s="208"/>
      <c r="AH1200" s="208"/>
      <c r="AI1200" s="208"/>
      <c r="AJ1200" s="208"/>
      <c r="AK1200" s="208"/>
      <c r="AL1200" s="208"/>
      <c r="AM1200" s="208"/>
      <c r="AN1200" s="208"/>
      <c r="AO1200" s="208"/>
      <c r="AP1200" s="208"/>
      <c r="AQ1200" s="208"/>
      <c r="AR1200" s="208"/>
      <c r="AS1200" s="208"/>
      <c r="AT1200" s="208"/>
      <c r="AU1200" s="208"/>
      <c r="AV1200" s="208"/>
      <c r="AW1200" s="208"/>
    </row>
    <row r="1201" spans="1:49" s="207" customFormat="1" x14ac:dyDescent="0.25">
      <c r="A1201" s="47"/>
      <c r="B1201" s="47"/>
      <c r="C1201" s="47"/>
      <c r="D1201" s="208"/>
      <c r="E1201" s="220"/>
      <c r="F1201" s="220"/>
      <c r="G1201" s="220"/>
      <c r="H1201" s="220"/>
      <c r="I1201" s="220"/>
      <c r="J1201" s="220"/>
      <c r="K1201" s="220"/>
      <c r="M1201" s="208"/>
      <c r="N1201" s="208"/>
      <c r="O1201" s="208"/>
      <c r="P1201" s="208"/>
      <c r="Q1201" s="208"/>
      <c r="R1201" s="208"/>
      <c r="S1201" s="208"/>
      <c r="T1201" s="208"/>
      <c r="U1201" s="208"/>
      <c r="V1201" s="208"/>
      <c r="W1201" s="208"/>
      <c r="X1201" s="208"/>
      <c r="Y1201" s="208"/>
      <c r="Z1201" s="208"/>
      <c r="AA1201" s="208"/>
      <c r="AB1201" s="208"/>
      <c r="AC1201" s="208"/>
      <c r="AD1201" s="208"/>
      <c r="AE1201" s="208"/>
      <c r="AF1201" s="208"/>
      <c r="AG1201" s="208"/>
      <c r="AH1201" s="208"/>
      <c r="AI1201" s="208"/>
      <c r="AJ1201" s="208"/>
      <c r="AK1201" s="208"/>
      <c r="AL1201" s="208"/>
      <c r="AM1201" s="208"/>
      <c r="AN1201" s="208"/>
      <c r="AO1201" s="208"/>
      <c r="AP1201" s="208"/>
      <c r="AQ1201" s="208"/>
      <c r="AR1201" s="208"/>
      <c r="AS1201" s="208"/>
      <c r="AT1201" s="208"/>
      <c r="AU1201" s="208"/>
      <c r="AV1201" s="208"/>
      <c r="AW1201" s="208"/>
    </row>
    <row r="1202" spans="1:49" s="207" customFormat="1" x14ac:dyDescent="0.25">
      <c r="A1202" s="47"/>
      <c r="B1202" s="47"/>
      <c r="C1202" s="47"/>
      <c r="D1202" s="208"/>
      <c r="E1202" s="220"/>
      <c r="F1202" s="220"/>
      <c r="G1202" s="220"/>
      <c r="H1202" s="220"/>
      <c r="I1202" s="220"/>
      <c r="J1202" s="220"/>
      <c r="K1202" s="220"/>
      <c r="M1202" s="208"/>
      <c r="N1202" s="208"/>
      <c r="O1202" s="208"/>
      <c r="P1202" s="208"/>
      <c r="Q1202" s="208"/>
      <c r="R1202" s="208"/>
      <c r="S1202" s="208"/>
      <c r="T1202" s="208"/>
      <c r="U1202" s="208"/>
      <c r="V1202" s="208"/>
      <c r="W1202" s="208"/>
      <c r="X1202" s="208"/>
      <c r="Y1202" s="208"/>
      <c r="Z1202" s="208"/>
      <c r="AA1202" s="208"/>
      <c r="AB1202" s="208"/>
      <c r="AC1202" s="208"/>
      <c r="AD1202" s="208"/>
      <c r="AE1202" s="208"/>
      <c r="AF1202" s="208"/>
      <c r="AG1202" s="208"/>
      <c r="AH1202" s="208"/>
      <c r="AI1202" s="208"/>
      <c r="AJ1202" s="208"/>
      <c r="AK1202" s="208"/>
      <c r="AL1202" s="208"/>
      <c r="AM1202" s="208"/>
      <c r="AN1202" s="208"/>
      <c r="AO1202" s="208"/>
      <c r="AP1202" s="208"/>
      <c r="AQ1202" s="208"/>
      <c r="AR1202" s="208"/>
      <c r="AS1202" s="208"/>
      <c r="AT1202" s="208"/>
      <c r="AU1202" s="208"/>
      <c r="AV1202" s="208"/>
      <c r="AW1202" s="208"/>
    </row>
    <row r="1203" spans="1:49" s="207" customFormat="1" x14ac:dyDescent="0.25">
      <c r="A1203" s="47"/>
      <c r="B1203" s="47"/>
      <c r="C1203" s="47"/>
      <c r="D1203" s="208"/>
      <c r="E1203" s="220"/>
      <c r="F1203" s="220"/>
      <c r="G1203" s="220"/>
      <c r="H1203" s="220"/>
      <c r="I1203" s="220"/>
      <c r="J1203" s="220"/>
      <c r="K1203" s="220"/>
      <c r="M1203" s="208"/>
      <c r="N1203" s="208"/>
      <c r="O1203" s="208"/>
      <c r="P1203" s="208"/>
      <c r="Q1203" s="208"/>
      <c r="R1203" s="208"/>
      <c r="S1203" s="208"/>
      <c r="T1203" s="208"/>
      <c r="U1203" s="208"/>
      <c r="V1203" s="208"/>
      <c r="W1203" s="208"/>
      <c r="X1203" s="208"/>
      <c r="Y1203" s="208"/>
      <c r="Z1203" s="208"/>
      <c r="AA1203" s="208"/>
      <c r="AB1203" s="208"/>
      <c r="AC1203" s="208"/>
      <c r="AD1203" s="208"/>
      <c r="AE1203" s="208"/>
      <c r="AF1203" s="208"/>
      <c r="AG1203" s="208"/>
      <c r="AH1203" s="208"/>
      <c r="AI1203" s="208"/>
      <c r="AJ1203" s="208"/>
      <c r="AK1203" s="208"/>
      <c r="AL1203" s="208"/>
      <c r="AM1203" s="208"/>
      <c r="AN1203" s="208"/>
      <c r="AO1203" s="208"/>
      <c r="AP1203" s="208"/>
      <c r="AQ1203" s="208"/>
      <c r="AR1203" s="208"/>
      <c r="AS1203" s="208"/>
      <c r="AT1203" s="208"/>
      <c r="AU1203" s="208"/>
      <c r="AV1203" s="208"/>
      <c r="AW1203" s="208"/>
    </row>
    <row r="1204" spans="1:49" s="207" customFormat="1" x14ac:dyDescent="0.25">
      <c r="A1204" s="47"/>
      <c r="B1204" s="47"/>
      <c r="C1204" s="47"/>
      <c r="D1204" s="208"/>
      <c r="E1204" s="220"/>
      <c r="F1204" s="220"/>
      <c r="G1204" s="220"/>
      <c r="H1204" s="220"/>
      <c r="I1204" s="220"/>
      <c r="J1204" s="220"/>
      <c r="K1204" s="220"/>
      <c r="M1204" s="208"/>
      <c r="N1204" s="208"/>
      <c r="O1204" s="208"/>
      <c r="P1204" s="208"/>
      <c r="Q1204" s="208"/>
      <c r="R1204" s="208"/>
      <c r="S1204" s="208"/>
      <c r="T1204" s="208"/>
      <c r="U1204" s="208"/>
      <c r="V1204" s="208"/>
      <c r="W1204" s="208"/>
      <c r="X1204" s="208"/>
      <c r="Y1204" s="208"/>
      <c r="Z1204" s="208"/>
      <c r="AA1204" s="208"/>
      <c r="AB1204" s="208"/>
      <c r="AC1204" s="208"/>
      <c r="AD1204" s="208"/>
      <c r="AE1204" s="208"/>
      <c r="AF1204" s="208"/>
      <c r="AG1204" s="208"/>
      <c r="AH1204" s="208"/>
      <c r="AI1204" s="208"/>
      <c r="AJ1204" s="208"/>
      <c r="AK1204" s="208"/>
      <c r="AL1204" s="208"/>
      <c r="AM1204" s="208"/>
      <c r="AN1204" s="208"/>
      <c r="AO1204" s="208"/>
      <c r="AP1204" s="208"/>
      <c r="AQ1204" s="208"/>
      <c r="AR1204" s="208"/>
      <c r="AS1204" s="208"/>
      <c r="AT1204" s="208"/>
      <c r="AU1204" s="208"/>
      <c r="AV1204" s="208"/>
      <c r="AW1204" s="208"/>
    </row>
    <row r="1205" spans="1:49" s="207" customFormat="1" x14ac:dyDescent="0.25">
      <c r="A1205" s="47"/>
      <c r="B1205" s="47"/>
      <c r="C1205" s="47"/>
      <c r="D1205" s="208"/>
      <c r="E1205" s="220"/>
      <c r="F1205" s="220"/>
      <c r="G1205" s="220"/>
      <c r="H1205" s="220"/>
      <c r="I1205" s="220"/>
      <c r="J1205" s="220"/>
      <c r="K1205" s="220"/>
      <c r="M1205" s="208"/>
      <c r="N1205" s="208"/>
      <c r="O1205" s="208"/>
      <c r="P1205" s="208"/>
      <c r="Q1205" s="208"/>
      <c r="R1205" s="208"/>
      <c r="S1205" s="208"/>
      <c r="T1205" s="208"/>
      <c r="U1205" s="208"/>
      <c r="V1205" s="208"/>
      <c r="W1205" s="208"/>
      <c r="X1205" s="208"/>
      <c r="Y1205" s="208"/>
      <c r="Z1205" s="208"/>
      <c r="AA1205" s="208"/>
      <c r="AB1205" s="208"/>
      <c r="AC1205" s="208"/>
      <c r="AD1205" s="208"/>
      <c r="AE1205" s="208"/>
      <c r="AF1205" s="208"/>
      <c r="AG1205" s="208"/>
      <c r="AH1205" s="208"/>
      <c r="AI1205" s="208"/>
      <c r="AJ1205" s="208"/>
      <c r="AK1205" s="208"/>
      <c r="AL1205" s="208"/>
      <c r="AM1205" s="208"/>
      <c r="AN1205" s="208"/>
      <c r="AO1205" s="208"/>
      <c r="AP1205" s="208"/>
      <c r="AQ1205" s="208"/>
      <c r="AR1205" s="208"/>
      <c r="AS1205" s="208"/>
      <c r="AT1205" s="208"/>
      <c r="AU1205" s="208"/>
      <c r="AV1205" s="208"/>
      <c r="AW1205" s="208"/>
    </row>
    <row r="1206" spans="1:49" s="207" customFormat="1" x14ac:dyDescent="0.25">
      <c r="A1206" s="47"/>
      <c r="B1206" s="47"/>
      <c r="C1206" s="47"/>
      <c r="D1206" s="208"/>
      <c r="E1206" s="220"/>
      <c r="F1206" s="220"/>
      <c r="G1206" s="220"/>
      <c r="H1206" s="220"/>
      <c r="I1206" s="220"/>
      <c r="J1206" s="220"/>
      <c r="K1206" s="220"/>
      <c r="M1206" s="208"/>
      <c r="N1206" s="208"/>
      <c r="O1206" s="208"/>
      <c r="P1206" s="208"/>
      <c r="Q1206" s="208"/>
      <c r="R1206" s="208"/>
      <c r="S1206" s="208"/>
      <c r="T1206" s="208"/>
      <c r="U1206" s="208"/>
      <c r="V1206" s="208"/>
      <c r="W1206" s="208"/>
      <c r="X1206" s="208"/>
      <c r="Y1206" s="208"/>
      <c r="Z1206" s="208"/>
      <c r="AA1206" s="208"/>
      <c r="AB1206" s="208"/>
      <c r="AC1206" s="208"/>
      <c r="AD1206" s="208"/>
      <c r="AE1206" s="208"/>
      <c r="AF1206" s="208"/>
      <c r="AG1206" s="208"/>
      <c r="AH1206" s="208"/>
      <c r="AI1206" s="208"/>
      <c r="AJ1206" s="208"/>
      <c r="AK1206" s="208"/>
      <c r="AL1206" s="208"/>
      <c r="AM1206" s="208"/>
      <c r="AN1206" s="208"/>
      <c r="AO1206" s="208"/>
      <c r="AP1206" s="208"/>
      <c r="AQ1206" s="208"/>
      <c r="AR1206" s="208"/>
      <c r="AS1206" s="208"/>
      <c r="AT1206" s="208"/>
      <c r="AU1206" s="208"/>
      <c r="AV1206" s="208"/>
      <c r="AW1206" s="208"/>
    </row>
    <row r="1207" spans="1:49" s="207" customFormat="1" x14ac:dyDescent="0.25">
      <c r="A1207" s="47"/>
      <c r="B1207" s="47"/>
      <c r="C1207" s="47"/>
      <c r="D1207" s="208"/>
      <c r="E1207" s="220"/>
      <c r="F1207" s="220"/>
      <c r="G1207" s="220"/>
      <c r="H1207" s="220"/>
      <c r="I1207" s="220"/>
      <c r="J1207" s="220"/>
      <c r="K1207" s="220"/>
      <c r="M1207" s="208"/>
      <c r="N1207" s="208"/>
      <c r="O1207" s="208"/>
      <c r="P1207" s="208"/>
      <c r="Q1207" s="208"/>
      <c r="R1207" s="208"/>
      <c r="S1207" s="208"/>
      <c r="T1207" s="208"/>
      <c r="U1207" s="208"/>
      <c r="V1207" s="208"/>
      <c r="W1207" s="208"/>
      <c r="X1207" s="208"/>
      <c r="Y1207" s="208"/>
      <c r="Z1207" s="208"/>
      <c r="AA1207" s="208"/>
      <c r="AB1207" s="208"/>
      <c r="AC1207" s="208"/>
      <c r="AD1207" s="208"/>
      <c r="AE1207" s="208"/>
      <c r="AF1207" s="208"/>
      <c r="AG1207" s="208"/>
      <c r="AH1207" s="208"/>
      <c r="AI1207" s="208"/>
      <c r="AJ1207" s="208"/>
      <c r="AK1207" s="208"/>
      <c r="AL1207" s="208"/>
      <c r="AM1207" s="208"/>
      <c r="AN1207" s="208"/>
      <c r="AO1207" s="208"/>
      <c r="AP1207" s="208"/>
      <c r="AQ1207" s="208"/>
      <c r="AR1207" s="208"/>
      <c r="AS1207" s="208"/>
      <c r="AT1207" s="208"/>
      <c r="AU1207" s="208"/>
      <c r="AV1207" s="208"/>
      <c r="AW1207" s="208"/>
    </row>
    <row r="1208" spans="1:49" s="207" customFormat="1" x14ac:dyDescent="0.25">
      <c r="A1208" s="47"/>
      <c r="B1208" s="47"/>
      <c r="C1208" s="47"/>
      <c r="D1208" s="208"/>
      <c r="E1208" s="220"/>
      <c r="F1208" s="220"/>
      <c r="G1208" s="220"/>
      <c r="H1208" s="220"/>
      <c r="I1208" s="220"/>
      <c r="J1208" s="220"/>
      <c r="K1208" s="220"/>
      <c r="M1208" s="208"/>
      <c r="N1208" s="208"/>
      <c r="O1208" s="208"/>
      <c r="P1208" s="208"/>
      <c r="Q1208" s="208"/>
      <c r="R1208" s="208"/>
      <c r="S1208" s="208"/>
      <c r="T1208" s="208"/>
      <c r="U1208" s="208"/>
      <c r="V1208" s="208"/>
      <c r="W1208" s="208"/>
      <c r="X1208" s="208"/>
      <c r="Y1208" s="208"/>
      <c r="Z1208" s="208"/>
      <c r="AA1208" s="208"/>
      <c r="AB1208" s="208"/>
      <c r="AC1208" s="208"/>
      <c r="AD1208" s="208"/>
      <c r="AE1208" s="208"/>
      <c r="AF1208" s="208"/>
      <c r="AG1208" s="208"/>
      <c r="AH1208" s="208"/>
      <c r="AI1208" s="208"/>
      <c r="AJ1208" s="208"/>
      <c r="AK1208" s="208"/>
      <c r="AL1208" s="208"/>
      <c r="AM1208" s="208"/>
      <c r="AN1208" s="208"/>
      <c r="AO1208" s="208"/>
      <c r="AP1208" s="208"/>
      <c r="AQ1208" s="208"/>
      <c r="AR1208" s="208"/>
      <c r="AS1208" s="208"/>
      <c r="AT1208" s="208"/>
      <c r="AU1208" s="208"/>
      <c r="AV1208" s="208"/>
      <c r="AW1208" s="208"/>
    </row>
    <row r="1209" spans="1:49" s="207" customFormat="1" x14ac:dyDescent="0.25">
      <c r="A1209" s="47"/>
      <c r="B1209" s="47"/>
      <c r="C1209" s="47"/>
      <c r="D1209" s="208"/>
      <c r="E1209" s="220"/>
      <c r="F1209" s="220"/>
      <c r="G1209" s="220"/>
      <c r="H1209" s="220"/>
      <c r="I1209" s="220"/>
      <c r="J1209" s="220"/>
      <c r="K1209" s="220"/>
      <c r="M1209" s="208"/>
      <c r="N1209" s="208"/>
      <c r="O1209" s="208"/>
      <c r="P1209" s="208"/>
      <c r="Q1209" s="208"/>
      <c r="R1209" s="208"/>
      <c r="S1209" s="208"/>
      <c r="T1209" s="208"/>
      <c r="U1209" s="208"/>
      <c r="V1209" s="208"/>
      <c r="W1209" s="208"/>
      <c r="X1209" s="208"/>
      <c r="Y1209" s="208"/>
      <c r="Z1209" s="208"/>
      <c r="AA1209" s="208"/>
      <c r="AB1209" s="208"/>
      <c r="AC1209" s="208"/>
      <c r="AD1209" s="208"/>
      <c r="AE1209" s="208"/>
      <c r="AF1209" s="208"/>
      <c r="AG1209" s="208"/>
      <c r="AH1209" s="208"/>
      <c r="AI1209" s="208"/>
      <c r="AJ1209" s="208"/>
      <c r="AK1209" s="208"/>
      <c r="AL1209" s="208"/>
      <c r="AM1209" s="208"/>
      <c r="AN1209" s="208"/>
      <c r="AO1209" s="208"/>
      <c r="AP1209" s="208"/>
      <c r="AQ1209" s="208"/>
      <c r="AR1209" s="208"/>
      <c r="AS1209" s="208"/>
      <c r="AT1209" s="208"/>
      <c r="AU1209" s="208"/>
      <c r="AV1209" s="208"/>
      <c r="AW1209" s="208"/>
    </row>
    <row r="1210" spans="1:49" s="207" customFormat="1" x14ac:dyDescent="0.25">
      <c r="A1210" s="47"/>
      <c r="B1210" s="47"/>
      <c r="C1210" s="47"/>
      <c r="D1210" s="208"/>
      <c r="E1210" s="220"/>
      <c r="F1210" s="220"/>
      <c r="G1210" s="220"/>
      <c r="H1210" s="220"/>
      <c r="I1210" s="220"/>
      <c r="J1210" s="220"/>
      <c r="K1210" s="220"/>
      <c r="M1210" s="208"/>
      <c r="N1210" s="208"/>
      <c r="O1210" s="208"/>
      <c r="P1210" s="208"/>
      <c r="Q1210" s="208"/>
      <c r="R1210" s="208"/>
      <c r="S1210" s="208"/>
      <c r="T1210" s="208"/>
      <c r="U1210" s="208"/>
      <c r="V1210" s="208"/>
      <c r="W1210" s="208"/>
      <c r="X1210" s="208"/>
      <c r="Y1210" s="208"/>
      <c r="Z1210" s="208"/>
      <c r="AA1210" s="208"/>
      <c r="AB1210" s="208"/>
      <c r="AC1210" s="208"/>
      <c r="AD1210" s="208"/>
      <c r="AE1210" s="208"/>
      <c r="AF1210" s="208"/>
      <c r="AG1210" s="208"/>
      <c r="AH1210" s="208"/>
      <c r="AI1210" s="208"/>
      <c r="AJ1210" s="208"/>
      <c r="AK1210" s="208"/>
      <c r="AL1210" s="208"/>
      <c r="AM1210" s="208"/>
      <c r="AN1210" s="208"/>
      <c r="AO1210" s="208"/>
      <c r="AP1210" s="208"/>
      <c r="AQ1210" s="208"/>
      <c r="AR1210" s="208"/>
      <c r="AS1210" s="208"/>
      <c r="AT1210" s="208"/>
      <c r="AU1210" s="208"/>
      <c r="AV1210" s="208"/>
      <c r="AW1210" s="208"/>
    </row>
    <row r="1211" spans="1:49" s="207" customFormat="1" x14ac:dyDescent="0.25">
      <c r="A1211" s="47"/>
      <c r="B1211" s="47"/>
      <c r="C1211" s="47"/>
      <c r="D1211" s="208"/>
      <c r="E1211" s="220"/>
      <c r="F1211" s="220"/>
      <c r="G1211" s="220"/>
      <c r="H1211" s="220"/>
      <c r="I1211" s="220"/>
      <c r="J1211" s="220"/>
      <c r="K1211" s="220"/>
      <c r="M1211" s="208"/>
      <c r="N1211" s="208"/>
      <c r="O1211" s="208"/>
      <c r="P1211" s="208"/>
      <c r="Q1211" s="208"/>
      <c r="R1211" s="208"/>
      <c r="S1211" s="208"/>
      <c r="T1211" s="208"/>
      <c r="U1211" s="208"/>
      <c r="V1211" s="208"/>
      <c r="W1211" s="208"/>
      <c r="X1211" s="208"/>
      <c r="Y1211" s="208"/>
      <c r="Z1211" s="208"/>
      <c r="AA1211" s="208"/>
      <c r="AB1211" s="208"/>
      <c r="AC1211" s="208"/>
      <c r="AD1211" s="208"/>
      <c r="AE1211" s="208"/>
      <c r="AF1211" s="208"/>
      <c r="AG1211" s="208"/>
      <c r="AH1211" s="208"/>
      <c r="AI1211" s="208"/>
      <c r="AJ1211" s="208"/>
      <c r="AK1211" s="208"/>
      <c r="AL1211" s="208"/>
      <c r="AM1211" s="208"/>
      <c r="AN1211" s="208"/>
      <c r="AO1211" s="208"/>
      <c r="AP1211" s="208"/>
      <c r="AQ1211" s="208"/>
      <c r="AR1211" s="208"/>
      <c r="AS1211" s="208"/>
      <c r="AT1211" s="208"/>
      <c r="AU1211" s="208"/>
      <c r="AV1211" s="208"/>
      <c r="AW1211" s="208"/>
    </row>
    <row r="1212" spans="1:49" s="207" customFormat="1" x14ac:dyDescent="0.25">
      <c r="A1212" s="47"/>
      <c r="B1212" s="47"/>
      <c r="C1212" s="47"/>
      <c r="D1212" s="208"/>
      <c r="E1212" s="220"/>
      <c r="F1212" s="220"/>
      <c r="G1212" s="220"/>
      <c r="H1212" s="220"/>
      <c r="I1212" s="220"/>
      <c r="J1212" s="220"/>
      <c r="K1212" s="220"/>
      <c r="M1212" s="208"/>
      <c r="N1212" s="208"/>
      <c r="O1212" s="208"/>
      <c r="P1212" s="208"/>
      <c r="Q1212" s="208"/>
      <c r="R1212" s="208"/>
      <c r="S1212" s="208"/>
      <c r="T1212" s="208"/>
      <c r="U1212" s="208"/>
      <c r="V1212" s="208"/>
      <c r="W1212" s="208"/>
      <c r="X1212" s="208"/>
      <c r="Y1212" s="208"/>
      <c r="Z1212" s="208"/>
      <c r="AA1212" s="208"/>
      <c r="AB1212" s="208"/>
      <c r="AC1212" s="208"/>
      <c r="AD1212" s="208"/>
      <c r="AE1212" s="208"/>
      <c r="AF1212" s="208"/>
      <c r="AG1212" s="208"/>
      <c r="AH1212" s="208"/>
      <c r="AI1212" s="208"/>
      <c r="AJ1212" s="208"/>
      <c r="AK1212" s="208"/>
      <c r="AL1212" s="208"/>
      <c r="AM1212" s="208"/>
      <c r="AN1212" s="208"/>
      <c r="AO1212" s="208"/>
      <c r="AP1212" s="208"/>
      <c r="AQ1212" s="208"/>
      <c r="AR1212" s="208"/>
      <c r="AS1212" s="208"/>
      <c r="AT1212" s="208"/>
      <c r="AU1212" s="208"/>
      <c r="AV1212" s="208"/>
      <c r="AW1212" s="208"/>
    </row>
    <row r="1213" spans="1:49" s="207" customFormat="1" x14ac:dyDescent="0.25">
      <c r="A1213" s="47"/>
      <c r="B1213" s="47"/>
      <c r="C1213" s="47"/>
      <c r="D1213" s="208"/>
      <c r="E1213" s="220"/>
      <c r="F1213" s="220"/>
      <c r="G1213" s="220"/>
      <c r="H1213" s="220"/>
      <c r="I1213" s="220"/>
      <c r="J1213" s="220"/>
      <c r="K1213" s="220"/>
      <c r="M1213" s="208"/>
      <c r="N1213" s="208"/>
      <c r="O1213" s="208"/>
      <c r="P1213" s="208"/>
      <c r="Q1213" s="208"/>
      <c r="R1213" s="208"/>
      <c r="S1213" s="208"/>
      <c r="T1213" s="208"/>
      <c r="U1213" s="208"/>
      <c r="V1213" s="208"/>
      <c r="W1213" s="208"/>
      <c r="X1213" s="208"/>
      <c r="Y1213" s="208"/>
      <c r="Z1213" s="208"/>
      <c r="AA1213" s="208"/>
      <c r="AB1213" s="208"/>
      <c r="AC1213" s="208"/>
      <c r="AD1213" s="208"/>
      <c r="AE1213" s="208"/>
      <c r="AF1213" s="208"/>
      <c r="AG1213" s="208"/>
      <c r="AH1213" s="208"/>
      <c r="AI1213" s="208"/>
      <c r="AJ1213" s="208"/>
      <c r="AK1213" s="208"/>
      <c r="AL1213" s="208"/>
      <c r="AM1213" s="208"/>
      <c r="AN1213" s="208"/>
      <c r="AO1213" s="208"/>
      <c r="AP1213" s="208"/>
      <c r="AQ1213" s="208"/>
      <c r="AR1213" s="208"/>
      <c r="AS1213" s="208"/>
      <c r="AT1213" s="208"/>
      <c r="AU1213" s="208"/>
      <c r="AV1213" s="208"/>
      <c r="AW1213" s="208"/>
    </row>
    <row r="1214" spans="1:49" s="207" customFormat="1" x14ac:dyDescent="0.25">
      <c r="A1214" s="47"/>
      <c r="B1214" s="47"/>
      <c r="C1214" s="47"/>
      <c r="D1214" s="208"/>
      <c r="E1214" s="220"/>
      <c r="F1214" s="220"/>
      <c r="G1214" s="220"/>
      <c r="H1214" s="220"/>
      <c r="I1214" s="220"/>
      <c r="J1214" s="220"/>
      <c r="K1214" s="220"/>
      <c r="M1214" s="208"/>
      <c r="N1214" s="208"/>
      <c r="O1214" s="208"/>
      <c r="P1214" s="208"/>
      <c r="Q1214" s="208"/>
      <c r="R1214" s="208"/>
      <c r="S1214" s="208"/>
      <c r="T1214" s="208"/>
      <c r="U1214" s="208"/>
      <c r="V1214" s="208"/>
      <c r="W1214" s="208"/>
      <c r="X1214" s="208"/>
      <c r="Y1214" s="208"/>
      <c r="Z1214" s="208"/>
      <c r="AA1214" s="208"/>
      <c r="AB1214" s="208"/>
      <c r="AC1214" s="208"/>
      <c r="AD1214" s="208"/>
      <c r="AE1214" s="208"/>
      <c r="AF1214" s="208"/>
      <c r="AG1214" s="208"/>
      <c r="AH1214" s="208"/>
      <c r="AI1214" s="208"/>
      <c r="AJ1214" s="208"/>
      <c r="AK1214" s="208"/>
      <c r="AL1214" s="208"/>
      <c r="AM1214" s="208"/>
      <c r="AN1214" s="208"/>
      <c r="AO1214" s="208"/>
      <c r="AP1214" s="208"/>
      <c r="AQ1214" s="208"/>
      <c r="AR1214" s="208"/>
      <c r="AS1214" s="208"/>
      <c r="AT1214" s="208"/>
      <c r="AU1214" s="208"/>
      <c r="AV1214" s="208"/>
      <c r="AW1214" s="208"/>
    </row>
    <row r="1215" spans="1:49" s="207" customFormat="1" x14ac:dyDescent="0.25">
      <c r="A1215" s="47"/>
      <c r="B1215" s="47"/>
      <c r="C1215" s="47"/>
      <c r="D1215" s="208"/>
      <c r="E1215" s="220"/>
      <c r="F1215" s="220"/>
      <c r="G1215" s="220"/>
      <c r="H1215" s="220"/>
      <c r="I1215" s="220"/>
      <c r="J1215" s="220"/>
      <c r="K1215" s="220"/>
      <c r="M1215" s="208"/>
      <c r="N1215" s="208"/>
      <c r="O1215" s="208"/>
      <c r="P1215" s="208"/>
      <c r="Q1215" s="208"/>
      <c r="R1215" s="208"/>
      <c r="S1215" s="208"/>
      <c r="T1215" s="208"/>
      <c r="U1215" s="208"/>
      <c r="V1215" s="208"/>
      <c r="W1215" s="208"/>
      <c r="X1215" s="208"/>
      <c r="Y1215" s="208"/>
      <c r="Z1215" s="208"/>
      <c r="AA1215" s="208"/>
      <c r="AB1215" s="208"/>
      <c r="AC1215" s="208"/>
      <c r="AD1215" s="208"/>
      <c r="AE1215" s="208"/>
      <c r="AF1215" s="208"/>
      <c r="AG1215" s="208"/>
      <c r="AH1215" s="208"/>
      <c r="AI1215" s="208"/>
      <c r="AJ1215" s="208"/>
      <c r="AK1215" s="208"/>
      <c r="AL1215" s="208"/>
      <c r="AM1215" s="208"/>
      <c r="AN1215" s="208"/>
      <c r="AO1215" s="208"/>
      <c r="AP1215" s="208"/>
      <c r="AQ1215" s="208"/>
      <c r="AR1215" s="208"/>
      <c r="AS1215" s="208"/>
      <c r="AT1215" s="208"/>
      <c r="AU1215" s="208"/>
      <c r="AV1215" s="208"/>
      <c r="AW1215" s="208"/>
    </row>
    <row r="1216" spans="1:49" s="207" customFormat="1" x14ac:dyDescent="0.25">
      <c r="A1216" s="47"/>
      <c r="B1216" s="47"/>
      <c r="C1216" s="47"/>
      <c r="D1216" s="208"/>
      <c r="E1216" s="220"/>
      <c r="F1216" s="220"/>
      <c r="G1216" s="220"/>
      <c r="H1216" s="220"/>
      <c r="I1216" s="220"/>
      <c r="J1216" s="220"/>
      <c r="K1216" s="220"/>
      <c r="M1216" s="208"/>
      <c r="N1216" s="208"/>
      <c r="O1216" s="208"/>
      <c r="P1216" s="208"/>
      <c r="Q1216" s="208"/>
      <c r="R1216" s="208"/>
      <c r="S1216" s="208"/>
      <c r="T1216" s="208"/>
      <c r="U1216" s="208"/>
      <c r="V1216" s="208"/>
      <c r="W1216" s="208"/>
      <c r="X1216" s="208"/>
      <c r="Y1216" s="208"/>
      <c r="Z1216" s="208"/>
      <c r="AA1216" s="208"/>
      <c r="AB1216" s="208"/>
      <c r="AC1216" s="208"/>
      <c r="AD1216" s="208"/>
      <c r="AE1216" s="208"/>
      <c r="AF1216" s="208"/>
      <c r="AG1216" s="208"/>
      <c r="AH1216" s="208"/>
      <c r="AI1216" s="208"/>
      <c r="AJ1216" s="208"/>
      <c r="AK1216" s="208"/>
      <c r="AL1216" s="208"/>
      <c r="AM1216" s="208"/>
      <c r="AN1216" s="208"/>
      <c r="AO1216" s="208"/>
      <c r="AP1216" s="208"/>
      <c r="AQ1216" s="208"/>
      <c r="AR1216" s="208"/>
      <c r="AS1216" s="208"/>
      <c r="AT1216" s="208"/>
      <c r="AU1216" s="208"/>
      <c r="AV1216" s="208"/>
      <c r="AW1216" s="208"/>
    </row>
    <row r="1217" spans="1:49" s="207" customFormat="1" x14ac:dyDescent="0.25">
      <c r="A1217" s="47"/>
      <c r="B1217" s="47"/>
      <c r="C1217" s="47"/>
      <c r="D1217" s="208"/>
      <c r="E1217" s="220"/>
      <c r="F1217" s="220"/>
      <c r="G1217" s="220"/>
      <c r="H1217" s="220"/>
      <c r="I1217" s="220"/>
      <c r="J1217" s="220"/>
      <c r="K1217" s="220"/>
      <c r="M1217" s="208"/>
      <c r="N1217" s="208"/>
      <c r="O1217" s="208"/>
      <c r="P1217" s="208"/>
      <c r="Q1217" s="208"/>
      <c r="R1217" s="208"/>
      <c r="S1217" s="208"/>
      <c r="T1217" s="208"/>
      <c r="U1217" s="208"/>
      <c r="V1217" s="208"/>
      <c r="W1217" s="208"/>
      <c r="X1217" s="208"/>
      <c r="Y1217" s="208"/>
      <c r="Z1217" s="208"/>
      <c r="AA1217" s="208"/>
      <c r="AB1217" s="208"/>
      <c r="AC1217" s="208"/>
      <c r="AD1217" s="208"/>
      <c r="AE1217" s="208"/>
      <c r="AF1217" s="208"/>
      <c r="AG1217" s="208"/>
      <c r="AH1217" s="208"/>
      <c r="AI1217" s="208"/>
      <c r="AJ1217" s="208"/>
      <c r="AK1217" s="208"/>
      <c r="AL1217" s="208"/>
      <c r="AM1217" s="208"/>
      <c r="AN1217" s="208"/>
      <c r="AO1217" s="208"/>
      <c r="AP1217" s="208"/>
      <c r="AQ1217" s="208"/>
      <c r="AR1217" s="208"/>
      <c r="AS1217" s="208"/>
      <c r="AT1217" s="208"/>
      <c r="AU1217" s="208"/>
      <c r="AV1217" s="208"/>
      <c r="AW1217" s="208"/>
    </row>
    <row r="1218" spans="1:49" s="207" customFormat="1" x14ac:dyDescent="0.25">
      <c r="A1218" s="47"/>
      <c r="B1218" s="47"/>
      <c r="C1218" s="47"/>
      <c r="D1218" s="208"/>
      <c r="E1218" s="220"/>
      <c r="F1218" s="220"/>
      <c r="G1218" s="220"/>
      <c r="H1218" s="220"/>
      <c r="I1218" s="220"/>
      <c r="J1218" s="220"/>
      <c r="K1218" s="220"/>
      <c r="M1218" s="208"/>
      <c r="N1218" s="208"/>
      <c r="O1218" s="208"/>
      <c r="P1218" s="208"/>
      <c r="Q1218" s="208"/>
      <c r="R1218" s="208"/>
      <c r="S1218" s="208"/>
      <c r="T1218" s="208"/>
      <c r="U1218" s="208"/>
      <c r="V1218" s="208"/>
      <c r="W1218" s="208"/>
      <c r="X1218" s="208"/>
      <c r="Y1218" s="208"/>
      <c r="Z1218" s="208"/>
      <c r="AA1218" s="208"/>
      <c r="AB1218" s="208"/>
      <c r="AC1218" s="208"/>
      <c r="AD1218" s="208"/>
      <c r="AE1218" s="208"/>
      <c r="AF1218" s="208"/>
      <c r="AG1218" s="208"/>
      <c r="AH1218" s="208"/>
      <c r="AI1218" s="208"/>
      <c r="AJ1218" s="208"/>
      <c r="AK1218" s="208"/>
      <c r="AL1218" s="208"/>
      <c r="AM1218" s="208"/>
      <c r="AN1218" s="208"/>
      <c r="AO1218" s="208"/>
      <c r="AP1218" s="208"/>
      <c r="AQ1218" s="208"/>
      <c r="AR1218" s="208"/>
      <c r="AS1218" s="208"/>
      <c r="AT1218" s="208"/>
      <c r="AU1218" s="208"/>
      <c r="AV1218" s="208"/>
      <c r="AW1218" s="208"/>
    </row>
    <row r="1219" spans="1:49" s="207" customFormat="1" x14ac:dyDescent="0.25">
      <c r="A1219" s="47"/>
      <c r="B1219" s="47"/>
      <c r="C1219" s="47"/>
      <c r="D1219" s="208"/>
      <c r="E1219" s="220"/>
      <c r="F1219" s="220"/>
      <c r="G1219" s="220"/>
      <c r="H1219" s="220"/>
      <c r="I1219" s="220"/>
      <c r="J1219" s="220"/>
      <c r="K1219" s="220"/>
      <c r="M1219" s="208"/>
      <c r="N1219" s="208"/>
      <c r="O1219" s="208"/>
      <c r="P1219" s="208"/>
      <c r="Q1219" s="208"/>
      <c r="R1219" s="208"/>
      <c r="S1219" s="208"/>
      <c r="T1219" s="208"/>
      <c r="U1219" s="208"/>
      <c r="V1219" s="208"/>
      <c r="W1219" s="208"/>
      <c r="X1219" s="208"/>
      <c r="Y1219" s="208"/>
      <c r="Z1219" s="208"/>
      <c r="AA1219" s="208"/>
      <c r="AB1219" s="208"/>
      <c r="AC1219" s="208"/>
      <c r="AD1219" s="208"/>
      <c r="AE1219" s="208"/>
      <c r="AF1219" s="208"/>
      <c r="AG1219" s="208"/>
      <c r="AH1219" s="208"/>
      <c r="AI1219" s="208"/>
      <c r="AJ1219" s="208"/>
      <c r="AK1219" s="208"/>
      <c r="AL1219" s="208"/>
      <c r="AM1219" s="208"/>
      <c r="AN1219" s="208"/>
      <c r="AO1219" s="208"/>
      <c r="AP1219" s="208"/>
      <c r="AQ1219" s="208"/>
      <c r="AR1219" s="208"/>
      <c r="AS1219" s="208"/>
      <c r="AT1219" s="208"/>
      <c r="AU1219" s="208"/>
      <c r="AV1219" s="208"/>
      <c r="AW1219" s="208"/>
    </row>
    <row r="1220" spans="1:49" s="207" customFormat="1" x14ac:dyDescent="0.25">
      <c r="A1220" s="47"/>
      <c r="B1220" s="47"/>
      <c r="C1220" s="47"/>
      <c r="D1220" s="208"/>
      <c r="E1220" s="220"/>
      <c r="F1220" s="220"/>
      <c r="G1220" s="220"/>
      <c r="H1220" s="220"/>
      <c r="I1220" s="220"/>
      <c r="J1220" s="220"/>
      <c r="K1220" s="220"/>
      <c r="M1220" s="208"/>
      <c r="N1220" s="208"/>
      <c r="O1220" s="208"/>
      <c r="P1220" s="208"/>
      <c r="Q1220" s="208"/>
      <c r="R1220" s="208"/>
      <c r="S1220" s="208"/>
      <c r="T1220" s="208"/>
      <c r="U1220" s="208"/>
      <c r="V1220" s="208"/>
      <c r="W1220" s="208"/>
      <c r="X1220" s="208"/>
      <c r="Y1220" s="208"/>
      <c r="Z1220" s="208"/>
      <c r="AA1220" s="208"/>
      <c r="AB1220" s="208"/>
      <c r="AC1220" s="208"/>
      <c r="AD1220" s="208"/>
      <c r="AE1220" s="208"/>
      <c r="AF1220" s="208"/>
      <c r="AG1220" s="208"/>
      <c r="AH1220" s="208"/>
      <c r="AI1220" s="208"/>
      <c r="AJ1220" s="208"/>
      <c r="AK1220" s="208"/>
      <c r="AL1220" s="208"/>
      <c r="AM1220" s="208"/>
      <c r="AN1220" s="208"/>
      <c r="AO1220" s="208"/>
      <c r="AP1220" s="208"/>
      <c r="AQ1220" s="208"/>
      <c r="AR1220" s="208"/>
      <c r="AS1220" s="208"/>
      <c r="AT1220" s="208"/>
      <c r="AU1220" s="208"/>
      <c r="AV1220" s="208"/>
      <c r="AW1220" s="208"/>
    </row>
    <row r="1221" spans="1:49" s="207" customFormat="1" x14ac:dyDescent="0.25">
      <c r="A1221" s="47"/>
      <c r="B1221" s="47"/>
      <c r="C1221" s="47"/>
      <c r="D1221" s="208"/>
      <c r="E1221" s="220"/>
      <c r="F1221" s="220"/>
      <c r="G1221" s="220"/>
      <c r="H1221" s="220"/>
      <c r="I1221" s="220"/>
      <c r="J1221" s="220"/>
      <c r="K1221" s="220"/>
      <c r="M1221" s="208"/>
      <c r="N1221" s="208"/>
      <c r="O1221" s="208"/>
      <c r="P1221" s="208"/>
      <c r="Q1221" s="208"/>
      <c r="R1221" s="208"/>
      <c r="S1221" s="208"/>
      <c r="T1221" s="208"/>
      <c r="U1221" s="208"/>
      <c r="V1221" s="208"/>
      <c r="W1221" s="208"/>
      <c r="X1221" s="208"/>
      <c r="Y1221" s="208"/>
      <c r="Z1221" s="208"/>
      <c r="AA1221" s="208"/>
      <c r="AB1221" s="208"/>
      <c r="AC1221" s="208"/>
      <c r="AD1221" s="208"/>
      <c r="AE1221" s="208"/>
      <c r="AF1221" s="208"/>
      <c r="AG1221" s="208"/>
      <c r="AH1221" s="208"/>
      <c r="AI1221" s="208"/>
      <c r="AJ1221" s="208"/>
      <c r="AK1221" s="208"/>
      <c r="AL1221" s="208"/>
      <c r="AM1221" s="208"/>
      <c r="AN1221" s="208"/>
      <c r="AO1221" s="208"/>
      <c r="AP1221" s="208"/>
      <c r="AQ1221" s="208"/>
      <c r="AR1221" s="208"/>
      <c r="AS1221" s="208"/>
      <c r="AT1221" s="208"/>
      <c r="AU1221" s="208"/>
      <c r="AV1221" s="208"/>
      <c r="AW1221" s="208"/>
    </row>
    <row r="1222" spans="1:49" s="207" customFormat="1" x14ac:dyDescent="0.25">
      <c r="A1222" s="47"/>
      <c r="B1222" s="47"/>
      <c r="C1222" s="47"/>
      <c r="D1222" s="208"/>
      <c r="E1222" s="220"/>
      <c r="F1222" s="220"/>
      <c r="G1222" s="220"/>
      <c r="H1222" s="220"/>
      <c r="I1222" s="220"/>
      <c r="J1222" s="220"/>
      <c r="K1222" s="220"/>
      <c r="M1222" s="208"/>
      <c r="N1222" s="208"/>
      <c r="O1222" s="208"/>
      <c r="P1222" s="208"/>
      <c r="Q1222" s="208"/>
      <c r="R1222" s="208"/>
      <c r="S1222" s="208"/>
      <c r="T1222" s="208"/>
      <c r="U1222" s="208"/>
      <c r="V1222" s="208"/>
      <c r="W1222" s="208"/>
      <c r="X1222" s="208"/>
      <c r="Y1222" s="208"/>
      <c r="Z1222" s="208"/>
      <c r="AA1222" s="208"/>
      <c r="AB1222" s="208"/>
      <c r="AC1222" s="208"/>
      <c r="AD1222" s="208"/>
      <c r="AE1222" s="208"/>
      <c r="AF1222" s="208"/>
      <c r="AG1222" s="208"/>
      <c r="AH1222" s="208"/>
      <c r="AI1222" s="208"/>
      <c r="AJ1222" s="208"/>
      <c r="AK1222" s="208"/>
      <c r="AL1222" s="208"/>
      <c r="AM1222" s="208"/>
      <c r="AN1222" s="208"/>
      <c r="AO1222" s="208"/>
      <c r="AP1222" s="208"/>
      <c r="AQ1222" s="208"/>
      <c r="AR1222" s="208"/>
      <c r="AS1222" s="208"/>
      <c r="AT1222" s="208"/>
      <c r="AU1222" s="208"/>
      <c r="AV1222" s="208"/>
      <c r="AW1222" s="208"/>
    </row>
    <row r="1223" spans="1:49" s="207" customFormat="1" x14ac:dyDescent="0.25">
      <c r="A1223" s="47"/>
      <c r="B1223" s="47"/>
      <c r="C1223" s="47"/>
      <c r="D1223" s="208"/>
      <c r="E1223" s="220"/>
      <c r="F1223" s="220"/>
      <c r="G1223" s="220"/>
      <c r="H1223" s="220"/>
      <c r="I1223" s="220"/>
      <c r="J1223" s="220"/>
      <c r="K1223" s="220"/>
      <c r="M1223" s="208"/>
      <c r="N1223" s="208"/>
      <c r="O1223" s="208"/>
      <c r="P1223" s="208"/>
      <c r="Q1223" s="208"/>
      <c r="R1223" s="208"/>
      <c r="S1223" s="208"/>
      <c r="T1223" s="208"/>
      <c r="U1223" s="208"/>
      <c r="V1223" s="208"/>
      <c r="W1223" s="208"/>
      <c r="X1223" s="208"/>
      <c r="Y1223" s="208"/>
      <c r="Z1223" s="208"/>
      <c r="AA1223" s="208"/>
      <c r="AB1223" s="208"/>
      <c r="AC1223" s="208"/>
      <c r="AD1223" s="208"/>
      <c r="AE1223" s="208"/>
      <c r="AF1223" s="208"/>
      <c r="AG1223" s="208"/>
      <c r="AH1223" s="208"/>
      <c r="AI1223" s="208"/>
      <c r="AJ1223" s="208"/>
      <c r="AK1223" s="208"/>
      <c r="AL1223" s="208"/>
      <c r="AM1223" s="208"/>
      <c r="AN1223" s="208"/>
      <c r="AO1223" s="208"/>
      <c r="AP1223" s="208"/>
      <c r="AQ1223" s="208"/>
      <c r="AR1223" s="208"/>
      <c r="AS1223" s="208"/>
      <c r="AT1223" s="208"/>
      <c r="AU1223" s="208"/>
      <c r="AV1223" s="208"/>
      <c r="AW1223" s="208"/>
    </row>
    <row r="1224" spans="1:49" s="207" customFormat="1" x14ac:dyDescent="0.25">
      <c r="A1224" s="47"/>
      <c r="B1224" s="47"/>
      <c r="C1224" s="47"/>
      <c r="D1224" s="208"/>
      <c r="E1224" s="220"/>
      <c r="F1224" s="220"/>
      <c r="G1224" s="220"/>
      <c r="H1224" s="220"/>
      <c r="I1224" s="220"/>
      <c r="J1224" s="220"/>
      <c r="K1224" s="220"/>
      <c r="M1224" s="208"/>
      <c r="N1224" s="208"/>
      <c r="O1224" s="208"/>
      <c r="P1224" s="208"/>
      <c r="Q1224" s="208"/>
      <c r="R1224" s="208"/>
      <c r="S1224" s="208"/>
      <c r="T1224" s="208"/>
      <c r="U1224" s="208"/>
      <c r="V1224" s="208"/>
      <c r="W1224" s="208"/>
      <c r="X1224" s="208"/>
      <c r="Y1224" s="208"/>
      <c r="Z1224" s="208"/>
      <c r="AA1224" s="208"/>
      <c r="AB1224" s="208"/>
      <c r="AC1224" s="208"/>
      <c r="AD1224" s="208"/>
      <c r="AE1224" s="208"/>
      <c r="AF1224" s="208"/>
      <c r="AG1224" s="208"/>
      <c r="AH1224" s="208"/>
      <c r="AI1224" s="208"/>
      <c r="AJ1224" s="208"/>
      <c r="AK1224" s="208"/>
      <c r="AL1224" s="208"/>
      <c r="AM1224" s="208"/>
      <c r="AN1224" s="208"/>
      <c r="AO1224" s="208"/>
      <c r="AP1224" s="208"/>
      <c r="AQ1224" s="208"/>
      <c r="AR1224" s="208"/>
      <c r="AS1224" s="208"/>
      <c r="AT1224" s="208"/>
      <c r="AU1224" s="208"/>
      <c r="AV1224" s="208"/>
      <c r="AW1224" s="208"/>
    </row>
    <row r="1225" spans="1:49" s="207" customFormat="1" x14ac:dyDescent="0.25">
      <c r="A1225" s="47"/>
      <c r="B1225" s="47"/>
      <c r="C1225" s="47"/>
      <c r="D1225" s="208"/>
      <c r="E1225" s="220"/>
      <c r="F1225" s="220"/>
      <c r="G1225" s="220"/>
      <c r="H1225" s="220"/>
      <c r="I1225" s="220"/>
      <c r="J1225" s="220"/>
      <c r="K1225" s="220"/>
      <c r="M1225" s="208"/>
      <c r="N1225" s="208"/>
      <c r="O1225" s="208"/>
      <c r="P1225" s="208"/>
      <c r="Q1225" s="208"/>
      <c r="R1225" s="208"/>
      <c r="S1225" s="208"/>
      <c r="T1225" s="208"/>
      <c r="U1225" s="208"/>
      <c r="V1225" s="208"/>
      <c r="W1225" s="208"/>
      <c r="X1225" s="208"/>
      <c r="Y1225" s="208"/>
      <c r="Z1225" s="208"/>
      <c r="AA1225" s="208"/>
      <c r="AB1225" s="208"/>
      <c r="AC1225" s="208"/>
      <c r="AD1225" s="208"/>
      <c r="AE1225" s="208"/>
      <c r="AF1225" s="208"/>
      <c r="AG1225" s="208"/>
      <c r="AH1225" s="208"/>
      <c r="AI1225" s="208"/>
      <c r="AJ1225" s="208"/>
      <c r="AK1225" s="208"/>
      <c r="AL1225" s="208"/>
      <c r="AM1225" s="208"/>
      <c r="AN1225" s="208"/>
      <c r="AO1225" s="208"/>
      <c r="AP1225" s="208"/>
      <c r="AQ1225" s="208"/>
      <c r="AR1225" s="208"/>
      <c r="AS1225" s="208"/>
      <c r="AT1225" s="208"/>
      <c r="AU1225" s="208"/>
      <c r="AV1225" s="208"/>
      <c r="AW1225" s="208"/>
    </row>
    <row r="1226" spans="1:49" s="207" customFormat="1" x14ac:dyDescent="0.25">
      <c r="A1226" s="47"/>
      <c r="B1226" s="47"/>
      <c r="C1226" s="47"/>
      <c r="D1226" s="208"/>
      <c r="E1226" s="220"/>
      <c r="F1226" s="220"/>
      <c r="G1226" s="220"/>
      <c r="H1226" s="220"/>
      <c r="I1226" s="220"/>
      <c r="J1226" s="220"/>
      <c r="K1226" s="220"/>
      <c r="M1226" s="208"/>
      <c r="N1226" s="208"/>
      <c r="O1226" s="208"/>
      <c r="P1226" s="208"/>
      <c r="Q1226" s="208"/>
      <c r="R1226" s="208"/>
      <c r="S1226" s="208"/>
      <c r="T1226" s="208"/>
      <c r="U1226" s="208"/>
      <c r="V1226" s="208"/>
      <c r="W1226" s="208"/>
      <c r="X1226" s="208"/>
      <c r="Y1226" s="208"/>
      <c r="Z1226" s="208"/>
      <c r="AA1226" s="208"/>
      <c r="AB1226" s="208"/>
      <c r="AC1226" s="208"/>
      <c r="AD1226" s="208"/>
      <c r="AE1226" s="208"/>
      <c r="AF1226" s="208"/>
      <c r="AG1226" s="208"/>
      <c r="AH1226" s="208"/>
      <c r="AI1226" s="208"/>
      <c r="AJ1226" s="208"/>
      <c r="AK1226" s="208"/>
      <c r="AL1226" s="208"/>
      <c r="AM1226" s="208"/>
      <c r="AN1226" s="208"/>
      <c r="AO1226" s="208"/>
      <c r="AP1226" s="208"/>
      <c r="AQ1226" s="208"/>
      <c r="AR1226" s="208"/>
      <c r="AS1226" s="208"/>
      <c r="AT1226" s="208"/>
      <c r="AU1226" s="208"/>
      <c r="AV1226" s="208"/>
      <c r="AW1226" s="208"/>
    </row>
    <row r="1227" spans="1:49" s="207" customFormat="1" x14ac:dyDescent="0.25">
      <c r="A1227" s="47"/>
      <c r="B1227" s="47"/>
      <c r="C1227" s="47"/>
      <c r="D1227" s="208"/>
      <c r="E1227" s="220"/>
      <c r="F1227" s="220"/>
      <c r="G1227" s="220"/>
      <c r="H1227" s="220"/>
      <c r="I1227" s="220"/>
      <c r="J1227" s="220"/>
      <c r="K1227" s="220"/>
      <c r="M1227" s="208"/>
      <c r="N1227" s="208"/>
      <c r="O1227" s="208"/>
      <c r="P1227" s="208"/>
      <c r="Q1227" s="208"/>
      <c r="R1227" s="208"/>
      <c r="S1227" s="208"/>
      <c r="T1227" s="208"/>
      <c r="U1227" s="208"/>
      <c r="V1227" s="208"/>
      <c r="W1227" s="208"/>
      <c r="X1227" s="208"/>
      <c r="Y1227" s="208"/>
      <c r="Z1227" s="208"/>
      <c r="AA1227" s="208"/>
      <c r="AB1227" s="208"/>
      <c r="AC1227" s="208"/>
      <c r="AD1227" s="208"/>
      <c r="AE1227" s="208"/>
      <c r="AF1227" s="208"/>
      <c r="AG1227" s="208"/>
      <c r="AH1227" s="208"/>
      <c r="AI1227" s="208"/>
      <c r="AJ1227" s="208"/>
      <c r="AK1227" s="208"/>
      <c r="AL1227" s="208"/>
      <c r="AM1227" s="208"/>
      <c r="AN1227" s="208"/>
      <c r="AO1227" s="208"/>
      <c r="AP1227" s="208"/>
      <c r="AQ1227" s="208"/>
      <c r="AR1227" s="208"/>
      <c r="AS1227" s="208"/>
      <c r="AT1227" s="208"/>
      <c r="AU1227" s="208"/>
      <c r="AV1227" s="208"/>
      <c r="AW1227" s="208"/>
    </row>
    <row r="1228" spans="1:49" s="207" customFormat="1" x14ac:dyDescent="0.25">
      <c r="A1228" s="47"/>
      <c r="B1228" s="47"/>
      <c r="C1228" s="47"/>
      <c r="D1228" s="208"/>
      <c r="E1228" s="220"/>
      <c r="F1228" s="220"/>
      <c r="G1228" s="220"/>
      <c r="H1228" s="220"/>
      <c r="I1228" s="220"/>
      <c r="J1228" s="220"/>
      <c r="K1228" s="220"/>
      <c r="M1228" s="208"/>
      <c r="N1228" s="208"/>
      <c r="O1228" s="208"/>
      <c r="P1228" s="208"/>
      <c r="Q1228" s="208"/>
      <c r="R1228" s="208"/>
      <c r="S1228" s="208"/>
      <c r="T1228" s="208"/>
      <c r="U1228" s="208"/>
      <c r="V1228" s="208"/>
      <c r="W1228" s="208"/>
      <c r="X1228" s="208"/>
      <c r="Y1228" s="208"/>
      <c r="Z1228" s="208"/>
      <c r="AA1228" s="208"/>
      <c r="AB1228" s="208"/>
      <c r="AC1228" s="208"/>
      <c r="AD1228" s="208"/>
      <c r="AE1228" s="208"/>
      <c r="AF1228" s="208"/>
      <c r="AG1228" s="208"/>
      <c r="AH1228" s="208"/>
      <c r="AI1228" s="208"/>
      <c r="AJ1228" s="208"/>
      <c r="AK1228" s="208"/>
      <c r="AL1228" s="208"/>
      <c r="AM1228" s="208"/>
      <c r="AN1228" s="208"/>
      <c r="AO1228" s="208"/>
      <c r="AP1228" s="208"/>
      <c r="AQ1228" s="208"/>
      <c r="AR1228" s="208"/>
      <c r="AS1228" s="208"/>
      <c r="AT1228" s="208"/>
      <c r="AU1228" s="208"/>
      <c r="AV1228" s="208"/>
      <c r="AW1228" s="208"/>
    </row>
    <row r="1229" spans="1:49" s="207" customFormat="1" x14ac:dyDescent="0.25">
      <c r="A1229" s="47"/>
      <c r="B1229" s="47"/>
      <c r="C1229" s="47"/>
      <c r="D1229" s="208"/>
      <c r="E1229" s="220"/>
      <c r="F1229" s="220"/>
      <c r="G1229" s="220"/>
      <c r="H1229" s="220"/>
      <c r="I1229" s="220"/>
      <c r="J1229" s="220"/>
      <c r="K1229" s="220"/>
      <c r="M1229" s="208"/>
      <c r="N1229" s="208"/>
      <c r="O1229" s="208"/>
      <c r="P1229" s="208"/>
      <c r="Q1229" s="208"/>
      <c r="R1229" s="208"/>
      <c r="S1229" s="208"/>
      <c r="T1229" s="208"/>
      <c r="U1229" s="208"/>
      <c r="V1229" s="208"/>
      <c r="W1229" s="208"/>
      <c r="X1229" s="208"/>
      <c r="Y1229" s="208"/>
      <c r="Z1229" s="208"/>
      <c r="AA1229" s="208"/>
      <c r="AB1229" s="208"/>
      <c r="AC1229" s="208"/>
      <c r="AD1229" s="208"/>
      <c r="AE1229" s="208"/>
      <c r="AF1229" s="208"/>
      <c r="AG1229" s="208"/>
      <c r="AH1229" s="208"/>
      <c r="AI1229" s="208"/>
      <c r="AJ1229" s="208"/>
      <c r="AK1229" s="208"/>
      <c r="AL1229" s="208"/>
      <c r="AM1229" s="208"/>
      <c r="AN1229" s="208"/>
      <c r="AO1229" s="208"/>
      <c r="AP1229" s="208"/>
      <c r="AQ1229" s="208"/>
      <c r="AR1229" s="208"/>
      <c r="AS1229" s="208"/>
      <c r="AT1229" s="208"/>
      <c r="AU1229" s="208"/>
      <c r="AV1229" s="208"/>
      <c r="AW1229" s="208"/>
    </row>
    <row r="1230" spans="1:49" s="207" customFormat="1" x14ac:dyDescent="0.25">
      <c r="A1230" s="47"/>
      <c r="B1230" s="47"/>
      <c r="C1230" s="47"/>
      <c r="D1230" s="208"/>
      <c r="E1230" s="220"/>
      <c r="F1230" s="220"/>
      <c r="G1230" s="220"/>
      <c r="H1230" s="220"/>
      <c r="I1230" s="220"/>
      <c r="J1230" s="220"/>
      <c r="K1230" s="220"/>
      <c r="M1230" s="208"/>
      <c r="N1230" s="208"/>
      <c r="O1230" s="208"/>
      <c r="P1230" s="208"/>
      <c r="Q1230" s="208"/>
      <c r="R1230" s="208"/>
      <c r="S1230" s="208"/>
      <c r="T1230" s="208"/>
      <c r="U1230" s="208"/>
      <c r="V1230" s="208"/>
      <c r="W1230" s="208"/>
      <c r="X1230" s="208"/>
      <c r="Y1230" s="208"/>
      <c r="Z1230" s="208"/>
      <c r="AA1230" s="208"/>
      <c r="AB1230" s="208"/>
      <c r="AC1230" s="208"/>
      <c r="AD1230" s="208"/>
      <c r="AE1230" s="208"/>
      <c r="AF1230" s="208"/>
      <c r="AG1230" s="208"/>
      <c r="AH1230" s="208"/>
      <c r="AI1230" s="208"/>
      <c r="AJ1230" s="208"/>
      <c r="AK1230" s="208"/>
      <c r="AL1230" s="208"/>
      <c r="AM1230" s="208"/>
      <c r="AN1230" s="208"/>
      <c r="AO1230" s="208"/>
      <c r="AP1230" s="208"/>
      <c r="AQ1230" s="208"/>
      <c r="AR1230" s="208"/>
      <c r="AS1230" s="208"/>
      <c r="AT1230" s="208"/>
      <c r="AU1230" s="208"/>
      <c r="AV1230" s="208"/>
      <c r="AW1230" s="208"/>
    </row>
    <row r="1231" spans="1:49" s="207" customFormat="1" x14ac:dyDescent="0.25">
      <c r="A1231" s="47"/>
      <c r="B1231" s="47"/>
      <c r="C1231" s="47"/>
      <c r="D1231" s="208"/>
      <c r="E1231" s="220"/>
      <c r="F1231" s="220"/>
      <c r="G1231" s="220"/>
      <c r="H1231" s="220"/>
      <c r="I1231" s="220"/>
      <c r="J1231" s="220"/>
      <c r="K1231" s="220"/>
      <c r="M1231" s="208"/>
      <c r="N1231" s="208"/>
      <c r="O1231" s="208"/>
      <c r="P1231" s="208"/>
      <c r="Q1231" s="208"/>
      <c r="R1231" s="208"/>
      <c r="S1231" s="208"/>
      <c r="T1231" s="208"/>
      <c r="U1231" s="208"/>
      <c r="V1231" s="208"/>
      <c r="W1231" s="208"/>
      <c r="X1231" s="208"/>
      <c r="Y1231" s="208"/>
      <c r="Z1231" s="208"/>
      <c r="AA1231" s="208"/>
      <c r="AB1231" s="208"/>
      <c r="AC1231" s="208"/>
      <c r="AD1231" s="208"/>
      <c r="AE1231" s="208"/>
      <c r="AF1231" s="208"/>
      <c r="AG1231" s="208"/>
      <c r="AH1231" s="208"/>
      <c r="AI1231" s="208"/>
      <c r="AJ1231" s="208"/>
      <c r="AK1231" s="208"/>
      <c r="AL1231" s="208"/>
      <c r="AM1231" s="208"/>
      <c r="AN1231" s="208"/>
      <c r="AO1231" s="208"/>
      <c r="AP1231" s="208"/>
      <c r="AQ1231" s="208"/>
      <c r="AR1231" s="208"/>
      <c r="AS1231" s="208"/>
      <c r="AT1231" s="208"/>
      <c r="AU1231" s="208"/>
      <c r="AV1231" s="208"/>
      <c r="AW1231" s="208"/>
    </row>
    <row r="1232" spans="1:49" s="207" customFormat="1" x14ac:dyDescent="0.25">
      <c r="A1232" s="47"/>
      <c r="B1232" s="47"/>
      <c r="C1232" s="47"/>
      <c r="D1232" s="208"/>
      <c r="E1232" s="220"/>
      <c r="F1232" s="220"/>
      <c r="G1232" s="220"/>
      <c r="H1232" s="220"/>
      <c r="I1232" s="220"/>
      <c r="J1232" s="220"/>
      <c r="K1232" s="220"/>
      <c r="M1232" s="208"/>
      <c r="N1232" s="208"/>
      <c r="O1232" s="208"/>
      <c r="P1232" s="208"/>
      <c r="Q1232" s="208"/>
      <c r="R1232" s="208"/>
      <c r="S1232" s="208"/>
      <c r="T1232" s="208"/>
      <c r="U1232" s="208"/>
      <c r="V1232" s="208"/>
      <c r="W1232" s="208"/>
      <c r="X1232" s="208"/>
      <c r="Y1232" s="208"/>
      <c r="Z1232" s="208"/>
      <c r="AA1232" s="208"/>
      <c r="AB1232" s="208"/>
      <c r="AC1232" s="208"/>
      <c r="AD1232" s="208"/>
      <c r="AE1232" s="208"/>
      <c r="AF1232" s="208"/>
      <c r="AG1232" s="208"/>
      <c r="AH1232" s="208"/>
      <c r="AI1232" s="208"/>
      <c r="AJ1232" s="208"/>
      <c r="AK1232" s="208"/>
      <c r="AL1232" s="208"/>
      <c r="AM1232" s="208"/>
      <c r="AN1232" s="208"/>
      <c r="AO1232" s="208"/>
      <c r="AP1232" s="208"/>
      <c r="AQ1232" s="208"/>
      <c r="AR1232" s="208"/>
      <c r="AS1232" s="208"/>
      <c r="AT1232" s="208"/>
      <c r="AU1232" s="208"/>
      <c r="AV1232" s="208"/>
      <c r="AW1232" s="208"/>
    </row>
    <row r="1233" spans="1:49" s="207" customFormat="1" x14ac:dyDescent="0.25">
      <c r="A1233" s="47"/>
      <c r="B1233" s="47"/>
      <c r="C1233" s="47"/>
      <c r="D1233" s="208"/>
      <c r="E1233" s="220"/>
      <c r="F1233" s="220"/>
      <c r="G1233" s="220"/>
      <c r="H1233" s="220"/>
      <c r="I1233" s="220"/>
      <c r="J1233" s="220"/>
      <c r="K1233" s="220"/>
      <c r="M1233" s="208"/>
      <c r="N1233" s="208"/>
      <c r="O1233" s="208"/>
      <c r="P1233" s="208"/>
      <c r="Q1233" s="208"/>
      <c r="R1233" s="208"/>
      <c r="S1233" s="208"/>
      <c r="T1233" s="208"/>
      <c r="U1233" s="208"/>
      <c r="V1233" s="208"/>
      <c r="W1233" s="208"/>
      <c r="X1233" s="208"/>
      <c r="Y1233" s="208"/>
      <c r="Z1233" s="208"/>
      <c r="AA1233" s="208"/>
      <c r="AB1233" s="208"/>
      <c r="AC1233" s="208"/>
      <c r="AD1233" s="208"/>
      <c r="AE1233" s="208"/>
      <c r="AF1233" s="208"/>
      <c r="AG1233" s="208"/>
      <c r="AH1233" s="208"/>
      <c r="AI1233" s="208"/>
      <c r="AJ1233" s="208"/>
      <c r="AK1233" s="208"/>
      <c r="AL1233" s="208"/>
      <c r="AM1233" s="208"/>
      <c r="AN1233" s="208"/>
      <c r="AO1233" s="208"/>
      <c r="AP1233" s="208"/>
      <c r="AQ1233" s="208"/>
      <c r="AR1233" s="208"/>
      <c r="AS1233" s="208"/>
      <c r="AT1233" s="208"/>
      <c r="AU1233" s="208"/>
      <c r="AV1233" s="208"/>
      <c r="AW1233" s="208"/>
    </row>
    <row r="1234" spans="1:49" s="207" customFormat="1" x14ac:dyDescent="0.25">
      <c r="A1234" s="47"/>
      <c r="B1234" s="47"/>
      <c r="C1234" s="47"/>
      <c r="D1234" s="208"/>
      <c r="E1234" s="220"/>
      <c r="F1234" s="220"/>
      <c r="G1234" s="220"/>
      <c r="H1234" s="220"/>
      <c r="I1234" s="220"/>
      <c r="J1234" s="220"/>
      <c r="K1234" s="220"/>
      <c r="M1234" s="208"/>
      <c r="N1234" s="208"/>
      <c r="O1234" s="208"/>
      <c r="P1234" s="208"/>
      <c r="Q1234" s="208"/>
      <c r="R1234" s="208"/>
      <c r="S1234" s="208"/>
      <c r="T1234" s="208"/>
      <c r="U1234" s="208"/>
      <c r="V1234" s="208"/>
      <c r="W1234" s="208"/>
      <c r="X1234" s="208"/>
      <c r="Y1234" s="208"/>
      <c r="Z1234" s="208"/>
      <c r="AA1234" s="208"/>
      <c r="AB1234" s="208"/>
      <c r="AC1234" s="208"/>
      <c r="AD1234" s="208"/>
      <c r="AE1234" s="208"/>
      <c r="AF1234" s="208"/>
      <c r="AG1234" s="208"/>
      <c r="AH1234" s="208"/>
      <c r="AI1234" s="208"/>
      <c r="AJ1234" s="208"/>
      <c r="AK1234" s="208"/>
      <c r="AL1234" s="208"/>
      <c r="AM1234" s="208"/>
      <c r="AN1234" s="208"/>
      <c r="AO1234" s="208"/>
      <c r="AP1234" s="208"/>
      <c r="AQ1234" s="208"/>
      <c r="AR1234" s="208"/>
      <c r="AS1234" s="208"/>
      <c r="AT1234" s="208"/>
      <c r="AU1234" s="208"/>
      <c r="AV1234" s="208"/>
      <c r="AW1234" s="208"/>
    </row>
    <row r="1235" spans="1:49" s="207" customFormat="1" x14ac:dyDescent="0.25">
      <c r="A1235" s="47"/>
      <c r="B1235" s="47"/>
      <c r="C1235" s="47"/>
      <c r="D1235" s="208"/>
      <c r="E1235" s="220"/>
      <c r="F1235" s="220"/>
      <c r="G1235" s="220"/>
      <c r="H1235" s="220"/>
      <c r="I1235" s="220"/>
      <c r="J1235" s="220"/>
      <c r="K1235" s="220"/>
      <c r="M1235" s="208"/>
      <c r="N1235" s="208"/>
      <c r="O1235" s="208"/>
      <c r="P1235" s="208"/>
      <c r="Q1235" s="208"/>
      <c r="R1235" s="208"/>
      <c r="S1235" s="208"/>
      <c r="T1235" s="208"/>
      <c r="U1235" s="208"/>
      <c r="V1235" s="208"/>
      <c r="W1235" s="208"/>
      <c r="X1235" s="208"/>
      <c r="Y1235" s="208"/>
      <c r="Z1235" s="208"/>
      <c r="AA1235" s="208"/>
      <c r="AB1235" s="208"/>
      <c r="AC1235" s="208"/>
      <c r="AD1235" s="208"/>
      <c r="AE1235" s="208"/>
      <c r="AF1235" s="208"/>
      <c r="AG1235" s="208"/>
      <c r="AH1235" s="208"/>
      <c r="AI1235" s="208"/>
      <c r="AJ1235" s="208"/>
      <c r="AK1235" s="208"/>
      <c r="AL1235" s="208"/>
      <c r="AM1235" s="208"/>
      <c r="AN1235" s="208"/>
      <c r="AO1235" s="208"/>
      <c r="AP1235" s="208"/>
      <c r="AQ1235" s="208"/>
      <c r="AR1235" s="208"/>
      <c r="AS1235" s="208"/>
      <c r="AT1235" s="208"/>
      <c r="AU1235" s="208"/>
      <c r="AV1235" s="208"/>
      <c r="AW1235" s="208"/>
    </row>
    <row r="1236" spans="1:49" s="207" customFormat="1" x14ac:dyDescent="0.25">
      <c r="A1236" s="47"/>
      <c r="B1236" s="47"/>
      <c r="C1236" s="47"/>
      <c r="D1236" s="208"/>
      <c r="E1236" s="220"/>
      <c r="F1236" s="220"/>
      <c r="G1236" s="220"/>
      <c r="H1236" s="220"/>
      <c r="I1236" s="220"/>
      <c r="J1236" s="220"/>
      <c r="K1236" s="220"/>
      <c r="M1236" s="208"/>
      <c r="N1236" s="208"/>
      <c r="O1236" s="208"/>
      <c r="P1236" s="208"/>
      <c r="Q1236" s="208"/>
      <c r="R1236" s="208"/>
      <c r="S1236" s="208"/>
      <c r="T1236" s="208"/>
      <c r="U1236" s="208"/>
      <c r="V1236" s="208"/>
      <c r="W1236" s="208"/>
      <c r="X1236" s="208"/>
      <c r="Y1236" s="208"/>
      <c r="Z1236" s="208"/>
      <c r="AA1236" s="208"/>
      <c r="AB1236" s="208"/>
      <c r="AC1236" s="208"/>
      <c r="AD1236" s="208"/>
      <c r="AE1236" s="208"/>
      <c r="AF1236" s="208"/>
      <c r="AG1236" s="208"/>
      <c r="AH1236" s="208"/>
      <c r="AI1236" s="208"/>
      <c r="AJ1236" s="208"/>
      <c r="AK1236" s="208"/>
      <c r="AL1236" s="208"/>
      <c r="AM1236" s="208"/>
      <c r="AN1236" s="208"/>
      <c r="AO1236" s="208"/>
      <c r="AP1236" s="208"/>
      <c r="AQ1236" s="208"/>
      <c r="AR1236" s="208"/>
      <c r="AS1236" s="208"/>
      <c r="AT1236" s="208"/>
      <c r="AU1236" s="208"/>
      <c r="AV1236" s="208"/>
      <c r="AW1236" s="208"/>
    </row>
    <row r="1237" spans="1:49" s="207" customFormat="1" x14ac:dyDescent="0.25">
      <c r="A1237" s="47"/>
      <c r="B1237" s="47"/>
      <c r="C1237" s="47"/>
      <c r="D1237" s="208"/>
      <c r="E1237" s="220"/>
      <c r="F1237" s="220"/>
      <c r="G1237" s="220"/>
      <c r="H1237" s="220"/>
      <c r="I1237" s="220"/>
      <c r="J1237" s="220"/>
      <c r="K1237" s="220"/>
      <c r="M1237" s="208"/>
      <c r="N1237" s="208"/>
      <c r="O1237" s="208"/>
      <c r="P1237" s="208"/>
      <c r="Q1237" s="208"/>
      <c r="R1237" s="208"/>
      <c r="S1237" s="208"/>
      <c r="T1237" s="208"/>
      <c r="U1237" s="208"/>
      <c r="V1237" s="208"/>
      <c r="W1237" s="208"/>
      <c r="X1237" s="208"/>
      <c r="Y1237" s="208"/>
      <c r="Z1237" s="208"/>
      <c r="AA1237" s="208"/>
      <c r="AB1237" s="208"/>
      <c r="AC1237" s="208"/>
      <c r="AD1237" s="208"/>
      <c r="AE1237" s="208"/>
      <c r="AF1237" s="208"/>
      <c r="AG1237" s="208"/>
      <c r="AH1237" s="208"/>
      <c r="AI1237" s="208"/>
      <c r="AJ1237" s="208"/>
      <c r="AK1237" s="208"/>
      <c r="AL1237" s="208"/>
      <c r="AM1237" s="208"/>
      <c r="AN1237" s="208"/>
      <c r="AO1237" s="208"/>
      <c r="AP1237" s="208"/>
      <c r="AQ1237" s="208"/>
      <c r="AR1237" s="208"/>
      <c r="AS1237" s="208"/>
      <c r="AT1237" s="208"/>
      <c r="AU1237" s="208"/>
      <c r="AV1237" s="208"/>
      <c r="AW1237" s="208"/>
    </row>
    <row r="1238" spans="1:49" s="207" customFormat="1" x14ac:dyDescent="0.25">
      <c r="A1238" s="47"/>
      <c r="B1238" s="47"/>
      <c r="C1238" s="47"/>
      <c r="D1238" s="208"/>
      <c r="E1238" s="220"/>
      <c r="F1238" s="220"/>
      <c r="G1238" s="220"/>
      <c r="H1238" s="220"/>
      <c r="I1238" s="220"/>
      <c r="J1238" s="220"/>
      <c r="K1238" s="220"/>
      <c r="M1238" s="208"/>
      <c r="N1238" s="208"/>
      <c r="O1238" s="208"/>
      <c r="P1238" s="208"/>
      <c r="Q1238" s="208"/>
      <c r="R1238" s="208"/>
      <c r="S1238" s="208"/>
      <c r="T1238" s="208"/>
      <c r="U1238" s="208"/>
      <c r="V1238" s="208"/>
      <c r="W1238" s="208"/>
      <c r="X1238" s="208"/>
      <c r="Y1238" s="208"/>
      <c r="Z1238" s="208"/>
      <c r="AA1238" s="208"/>
      <c r="AB1238" s="208"/>
      <c r="AC1238" s="208"/>
      <c r="AD1238" s="208"/>
      <c r="AE1238" s="208"/>
      <c r="AF1238" s="208"/>
      <c r="AG1238" s="208"/>
      <c r="AH1238" s="208"/>
      <c r="AI1238" s="208"/>
      <c r="AJ1238" s="208"/>
      <c r="AK1238" s="208"/>
      <c r="AL1238" s="208"/>
      <c r="AM1238" s="208"/>
      <c r="AN1238" s="208"/>
      <c r="AO1238" s="208"/>
      <c r="AP1238" s="208"/>
      <c r="AQ1238" s="208"/>
      <c r="AR1238" s="208"/>
      <c r="AS1238" s="208"/>
      <c r="AT1238" s="208"/>
      <c r="AU1238" s="208"/>
      <c r="AV1238" s="208"/>
      <c r="AW1238" s="208"/>
    </row>
    <row r="1239" spans="1:49" s="207" customFormat="1" x14ac:dyDescent="0.25">
      <c r="A1239" s="47"/>
      <c r="B1239" s="47"/>
      <c r="C1239" s="47"/>
      <c r="D1239" s="208"/>
      <c r="E1239" s="220"/>
      <c r="F1239" s="220"/>
      <c r="G1239" s="220"/>
      <c r="H1239" s="220"/>
      <c r="I1239" s="220"/>
      <c r="J1239" s="220"/>
      <c r="K1239" s="220"/>
      <c r="M1239" s="208"/>
      <c r="N1239" s="208"/>
      <c r="O1239" s="208"/>
      <c r="P1239" s="208"/>
      <c r="Q1239" s="208"/>
      <c r="R1239" s="208"/>
      <c r="S1239" s="208"/>
      <c r="T1239" s="208"/>
      <c r="U1239" s="208"/>
      <c r="V1239" s="208"/>
      <c r="W1239" s="208"/>
      <c r="X1239" s="208"/>
      <c r="Y1239" s="208"/>
      <c r="Z1239" s="208"/>
      <c r="AA1239" s="208"/>
      <c r="AB1239" s="208"/>
      <c r="AC1239" s="208"/>
      <c r="AD1239" s="208"/>
      <c r="AE1239" s="208"/>
      <c r="AF1239" s="208"/>
      <c r="AG1239" s="208"/>
      <c r="AH1239" s="208"/>
      <c r="AI1239" s="208"/>
      <c r="AJ1239" s="208"/>
      <c r="AK1239" s="208"/>
      <c r="AL1239" s="208"/>
      <c r="AM1239" s="208"/>
      <c r="AN1239" s="208"/>
      <c r="AO1239" s="208"/>
      <c r="AP1239" s="208"/>
      <c r="AQ1239" s="208"/>
      <c r="AR1239" s="208"/>
      <c r="AS1239" s="208"/>
      <c r="AT1239" s="208"/>
      <c r="AU1239" s="208"/>
      <c r="AV1239" s="208"/>
      <c r="AW1239" s="208"/>
    </row>
    <row r="1240" spans="1:49" s="207" customFormat="1" x14ac:dyDescent="0.25">
      <c r="A1240" s="47"/>
      <c r="B1240" s="47"/>
      <c r="C1240" s="47"/>
      <c r="D1240" s="208"/>
      <c r="E1240" s="220"/>
      <c r="F1240" s="220"/>
      <c r="G1240" s="220"/>
      <c r="H1240" s="220"/>
      <c r="I1240" s="220"/>
      <c r="J1240" s="220"/>
      <c r="K1240" s="220"/>
      <c r="M1240" s="208"/>
      <c r="N1240" s="208"/>
      <c r="O1240" s="208"/>
      <c r="P1240" s="208"/>
      <c r="Q1240" s="208"/>
      <c r="R1240" s="208"/>
      <c r="S1240" s="208"/>
      <c r="T1240" s="208"/>
      <c r="U1240" s="208"/>
      <c r="V1240" s="208"/>
      <c r="W1240" s="208"/>
      <c r="X1240" s="208"/>
      <c r="Y1240" s="208"/>
      <c r="Z1240" s="208"/>
      <c r="AA1240" s="208"/>
      <c r="AB1240" s="208"/>
      <c r="AC1240" s="208"/>
      <c r="AD1240" s="208"/>
      <c r="AE1240" s="208"/>
      <c r="AF1240" s="208"/>
      <c r="AG1240" s="208"/>
      <c r="AH1240" s="208"/>
      <c r="AI1240" s="208"/>
      <c r="AJ1240" s="208"/>
      <c r="AK1240" s="208"/>
      <c r="AL1240" s="208"/>
      <c r="AM1240" s="208"/>
      <c r="AN1240" s="208"/>
      <c r="AO1240" s="208"/>
      <c r="AP1240" s="208"/>
      <c r="AQ1240" s="208"/>
      <c r="AR1240" s="208"/>
      <c r="AS1240" s="208"/>
      <c r="AT1240" s="208"/>
      <c r="AU1240" s="208"/>
      <c r="AV1240" s="208"/>
      <c r="AW1240" s="208"/>
    </row>
    <row r="1241" spans="1:49" s="207" customFormat="1" x14ac:dyDescent="0.25">
      <c r="A1241" s="47"/>
      <c r="B1241" s="47"/>
      <c r="C1241" s="47"/>
      <c r="D1241" s="208"/>
      <c r="E1241" s="220"/>
      <c r="F1241" s="220"/>
      <c r="G1241" s="220"/>
      <c r="H1241" s="220"/>
      <c r="I1241" s="220"/>
      <c r="J1241" s="220"/>
      <c r="K1241" s="220"/>
      <c r="M1241" s="208"/>
      <c r="N1241" s="208"/>
      <c r="O1241" s="208"/>
      <c r="P1241" s="208"/>
      <c r="Q1241" s="208"/>
      <c r="R1241" s="208"/>
      <c r="S1241" s="208"/>
      <c r="T1241" s="208"/>
      <c r="U1241" s="208"/>
      <c r="V1241" s="208"/>
      <c r="W1241" s="208"/>
      <c r="X1241" s="208"/>
      <c r="Y1241" s="208"/>
      <c r="Z1241" s="208"/>
      <c r="AA1241" s="208"/>
      <c r="AB1241" s="208"/>
      <c r="AC1241" s="208"/>
      <c r="AD1241" s="208"/>
      <c r="AE1241" s="208"/>
      <c r="AF1241" s="208"/>
      <c r="AG1241" s="208"/>
      <c r="AH1241" s="208"/>
      <c r="AI1241" s="208"/>
      <c r="AJ1241" s="208"/>
      <c r="AK1241" s="208"/>
      <c r="AL1241" s="208"/>
      <c r="AM1241" s="208"/>
      <c r="AN1241" s="208"/>
      <c r="AO1241" s="208"/>
      <c r="AP1241" s="208"/>
      <c r="AQ1241" s="208"/>
      <c r="AR1241" s="208"/>
      <c r="AS1241" s="208"/>
      <c r="AT1241" s="208"/>
      <c r="AU1241" s="208"/>
      <c r="AV1241" s="208"/>
      <c r="AW1241" s="208"/>
    </row>
    <row r="1242" spans="1:49" s="207" customFormat="1" x14ac:dyDescent="0.25">
      <c r="A1242" s="47"/>
      <c r="B1242" s="47"/>
      <c r="C1242" s="47"/>
      <c r="D1242" s="208"/>
      <c r="E1242" s="220"/>
      <c r="F1242" s="220"/>
      <c r="G1242" s="220"/>
      <c r="H1242" s="220"/>
      <c r="I1242" s="220"/>
      <c r="J1242" s="220"/>
      <c r="K1242" s="220"/>
      <c r="M1242" s="208"/>
      <c r="N1242" s="208"/>
      <c r="O1242" s="208"/>
      <c r="P1242" s="208"/>
      <c r="Q1242" s="208"/>
      <c r="R1242" s="208"/>
      <c r="S1242" s="208"/>
      <c r="T1242" s="208"/>
      <c r="U1242" s="208"/>
      <c r="V1242" s="208"/>
      <c r="W1242" s="208"/>
      <c r="X1242" s="208"/>
      <c r="Y1242" s="208"/>
      <c r="Z1242" s="208"/>
      <c r="AA1242" s="208"/>
      <c r="AB1242" s="208"/>
      <c r="AC1242" s="208"/>
      <c r="AD1242" s="208"/>
      <c r="AE1242" s="208"/>
      <c r="AF1242" s="208"/>
      <c r="AG1242" s="208"/>
      <c r="AH1242" s="208"/>
      <c r="AI1242" s="208"/>
      <c r="AJ1242" s="208"/>
      <c r="AK1242" s="208"/>
      <c r="AL1242" s="208"/>
      <c r="AM1242" s="208"/>
      <c r="AN1242" s="208"/>
      <c r="AO1242" s="208"/>
      <c r="AP1242" s="208"/>
      <c r="AQ1242" s="208"/>
      <c r="AR1242" s="208"/>
      <c r="AS1242" s="208"/>
      <c r="AT1242" s="208"/>
      <c r="AU1242" s="208"/>
      <c r="AV1242" s="208"/>
      <c r="AW1242" s="208"/>
    </row>
    <row r="1243" spans="1:49" s="207" customFormat="1" x14ac:dyDescent="0.25">
      <c r="A1243" s="47"/>
      <c r="B1243" s="47"/>
      <c r="C1243" s="47"/>
      <c r="D1243" s="208"/>
      <c r="E1243" s="220"/>
      <c r="F1243" s="220"/>
      <c r="G1243" s="220"/>
      <c r="H1243" s="220"/>
      <c r="I1243" s="220"/>
      <c r="J1243" s="220"/>
      <c r="K1243" s="220"/>
      <c r="M1243" s="208"/>
      <c r="N1243" s="208"/>
      <c r="O1243" s="208"/>
      <c r="P1243" s="208"/>
      <c r="Q1243" s="208"/>
      <c r="R1243" s="208"/>
      <c r="S1243" s="208"/>
      <c r="T1243" s="208"/>
      <c r="U1243" s="208"/>
      <c r="V1243" s="208"/>
      <c r="W1243" s="208"/>
      <c r="X1243" s="208"/>
      <c r="Y1243" s="208"/>
      <c r="Z1243" s="208"/>
      <c r="AA1243" s="208"/>
      <c r="AB1243" s="208"/>
      <c r="AC1243" s="208"/>
      <c r="AD1243" s="208"/>
      <c r="AE1243" s="208"/>
      <c r="AF1243" s="208"/>
      <c r="AG1243" s="208"/>
      <c r="AH1243" s="208"/>
      <c r="AI1243" s="208"/>
      <c r="AJ1243" s="208"/>
      <c r="AK1243" s="208"/>
      <c r="AL1243" s="208"/>
      <c r="AM1243" s="208"/>
      <c r="AN1243" s="208"/>
      <c r="AO1243" s="208"/>
      <c r="AP1243" s="208"/>
      <c r="AQ1243" s="208"/>
      <c r="AR1243" s="208"/>
      <c r="AS1243" s="208"/>
      <c r="AT1243" s="208"/>
      <c r="AU1243" s="208"/>
      <c r="AV1243" s="208"/>
      <c r="AW1243" s="208"/>
    </row>
    <row r="1244" spans="1:49" s="207" customFormat="1" x14ac:dyDescent="0.25">
      <c r="A1244" s="47"/>
      <c r="B1244" s="47"/>
      <c r="C1244" s="47"/>
      <c r="D1244" s="208"/>
      <c r="E1244" s="220"/>
      <c r="F1244" s="220"/>
      <c r="G1244" s="220"/>
      <c r="H1244" s="220"/>
      <c r="I1244" s="220"/>
      <c r="J1244" s="220"/>
      <c r="K1244" s="220"/>
      <c r="M1244" s="208"/>
      <c r="N1244" s="208"/>
      <c r="O1244" s="208"/>
      <c r="P1244" s="208"/>
      <c r="Q1244" s="208"/>
      <c r="R1244" s="208"/>
      <c r="S1244" s="208"/>
      <c r="T1244" s="208"/>
      <c r="U1244" s="208"/>
      <c r="V1244" s="208"/>
      <c r="W1244" s="208"/>
      <c r="X1244" s="208"/>
      <c r="Y1244" s="208"/>
      <c r="Z1244" s="208"/>
      <c r="AA1244" s="208"/>
      <c r="AB1244" s="208"/>
      <c r="AC1244" s="208"/>
      <c r="AD1244" s="208"/>
      <c r="AE1244" s="208"/>
      <c r="AF1244" s="208"/>
      <c r="AG1244" s="208"/>
      <c r="AH1244" s="208"/>
      <c r="AI1244" s="208"/>
      <c r="AJ1244" s="208"/>
      <c r="AK1244" s="208"/>
      <c r="AL1244" s="208"/>
      <c r="AM1244" s="208"/>
      <c r="AN1244" s="208"/>
      <c r="AO1244" s="208"/>
      <c r="AP1244" s="208"/>
      <c r="AQ1244" s="208"/>
      <c r="AR1244" s="208"/>
      <c r="AS1244" s="208"/>
      <c r="AT1244" s="208"/>
      <c r="AU1244" s="208"/>
      <c r="AV1244" s="208"/>
      <c r="AW1244" s="208"/>
    </row>
    <row r="1245" spans="1:49" s="207" customFormat="1" x14ac:dyDescent="0.25">
      <c r="A1245" s="47"/>
      <c r="B1245" s="47"/>
      <c r="C1245" s="47"/>
      <c r="D1245" s="208"/>
      <c r="E1245" s="220"/>
      <c r="F1245" s="220"/>
      <c r="G1245" s="220"/>
      <c r="H1245" s="220"/>
      <c r="I1245" s="220"/>
      <c r="J1245" s="220"/>
      <c r="K1245" s="220"/>
      <c r="M1245" s="208"/>
      <c r="N1245" s="208"/>
      <c r="O1245" s="208"/>
      <c r="P1245" s="208"/>
      <c r="Q1245" s="208"/>
      <c r="R1245" s="208"/>
      <c r="S1245" s="208"/>
      <c r="T1245" s="208"/>
      <c r="U1245" s="208"/>
      <c r="V1245" s="208"/>
      <c r="W1245" s="208"/>
      <c r="X1245" s="208"/>
      <c r="Y1245" s="208"/>
      <c r="Z1245" s="208"/>
      <c r="AA1245" s="208"/>
      <c r="AB1245" s="208"/>
      <c r="AC1245" s="208"/>
      <c r="AD1245" s="208"/>
      <c r="AE1245" s="208"/>
      <c r="AF1245" s="208"/>
      <c r="AG1245" s="208"/>
      <c r="AH1245" s="208"/>
      <c r="AI1245" s="208"/>
      <c r="AJ1245" s="208"/>
      <c r="AK1245" s="208"/>
      <c r="AL1245" s="208"/>
      <c r="AM1245" s="208"/>
      <c r="AN1245" s="208"/>
      <c r="AO1245" s="208"/>
      <c r="AP1245" s="208"/>
      <c r="AQ1245" s="208"/>
      <c r="AR1245" s="208"/>
      <c r="AS1245" s="208"/>
      <c r="AT1245" s="208"/>
      <c r="AU1245" s="208"/>
      <c r="AV1245" s="208"/>
      <c r="AW1245" s="208"/>
    </row>
    <row r="1246" spans="1:49" s="207" customFormat="1" x14ac:dyDescent="0.25">
      <c r="A1246" s="47"/>
      <c r="B1246" s="47"/>
      <c r="C1246" s="47"/>
      <c r="D1246" s="208"/>
      <c r="E1246" s="220"/>
      <c r="F1246" s="220"/>
      <c r="G1246" s="220"/>
      <c r="H1246" s="220"/>
      <c r="I1246" s="220"/>
      <c r="J1246" s="220"/>
      <c r="K1246" s="220"/>
      <c r="M1246" s="208"/>
      <c r="N1246" s="208"/>
      <c r="O1246" s="208"/>
      <c r="P1246" s="208"/>
      <c r="Q1246" s="208"/>
      <c r="R1246" s="208"/>
      <c r="S1246" s="208"/>
      <c r="T1246" s="208"/>
      <c r="U1246" s="208"/>
      <c r="V1246" s="208"/>
      <c r="W1246" s="208"/>
      <c r="X1246" s="208"/>
      <c r="Y1246" s="208"/>
      <c r="Z1246" s="208"/>
      <c r="AA1246" s="208"/>
      <c r="AB1246" s="208"/>
      <c r="AC1246" s="208"/>
      <c r="AD1246" s="208"/>
      <c r="AE1246" s="208"/>
      <c r="AF1246" s="208"/>
      <c r="AG1246" s="208"/>
      <c r="AH1246" s="208"/>
      <c r="AI1246" s="208"/>
      <c r="AJ1246" s="208"/>
      <c r="AK1246" s="208"/>
      <c r="AL1246" s="208"/>
      <c r="AM1246" s="208"/>
      <c r="AN1246" s="208"/>
      <c r="AO1246" s="208"/>
      <c r="AP1246" s="208"/>
      <c r="AQ1246" s="208"/>
      <c r="AR1246" s="208"/>
      <c r="AS1246" s="208"/>
      <c r="AT1246" s="208"/>
      <c r="AU1246" s="208"/>
      <c r="AV1246" s="208"/>
      <c r="AW1246" s="208"/>
    </row>
    <row r="1247" spans="1:49" s="207" customFormat="1" x14ac:dyDescent="0.25">
      <c r="A1247" s="47"/>
      <c r="B1247" s="47"/>
      <c r="C1247" s="47"/>
      <c r="D1247" s="208"/>
      <c r="E1247" s="220"/>
      <c r="F1247" s="220"/>
      <c r="G1247" s="220"/>
      <c r="H1247" s="220"/>
      <c r="I1247" s="220"/>
      <c r="J1247" s="220"/>
      <c r="K1247" s="220"/>
      <c r="M1247" s="208"/>
      <c r="N1247" s="208"/>
      <c r="O1247" s="208"/>
      <c r="P1247" s="208"/>
      <c r="Q1247" s="208"/>
      <c r="R1247" s="208"/>
      <c r="S1247" s="208"/>
      <c r="T1247" s="208"/>
      <c r="U1247" s="208"/>
      <c r="V1247" s="208"/>
      <c r="W1247" s="208"/>
      <c r="X1247" s="208"/>
      <c r="Y1247" s="208"/>
      <c r="Z1247" s="208"/>
      <c r="AA1247" s="208"/>
      <c r="AB1247" s="208"/>
      <c r="AC1247" s="208"/>
      <c r="AD1247" s="208"/>
      <c r="AE1247" s="208"/>
      <c r="AF1247" s="208"/>
      <c r="AG1247" s="208"/>
      <c r="AH1247" s="208"/>
      <c r="AI1247" s="208"/>
      <c r="AJ1247" s="208"/>
      <c r="AK1247" s="208"/>
      <c r="AL1247" s="208"/>
      <c r="AM1247" s="208"/>
      <c r="AN1247" s="208"/>
      <c r="AO1247" s="208"/>
      <c r="AP1247" s="208"/>
      <c r="AQ1247" s="208"/>
      <c r="AR1247" s="208"/>
      <c r="AS1247" s="208"/>
      <c r="AT1247" s="208"/>
      <c r="AU1247" s="208"/>
      <c r="AV1247" s="208"/>
      <c r="AW1247" s="208"/>
    </row>
    <row r="1248" spans="1:49" s="207" customFormat="1" x14ac:dyDescent="0.25">
      <c r="A1248" s="47"/>
      <c r="B1248" s="47"/>
      <c r="C1248" s="47"/>
      <c r="D1248" s="208"/>
      <c r="E1248" s="220"/>
      <c r="F1248" s="220"/>
      <c r="G1248" s="220"/>
      <c r="H1248" s="220"/>
      <c r="I1248" s="220"/>
      <c r="J1248" s="220"/>
      <c r="K1248" s="220"/>
      <c r="M1248" s="208"/>
      <c r="N1248" s="208"/>
      <c r="O1248" s="208"/>
      <c r="P1248" s="208"/>
      <c r="Q1248" s="208"/>
      <c r="R1248" s="208"/>
      <c r="S1248" s="208"/>
      <c r="T1248" s="208"/>
      <c r="U1248" s="208"/>
      <c r="V1248" s="208"/>
      <c r="W1248" s="208"/>
      <c r="X1248" s="208"/>
      <c r="Y1248" s="208"/>
      <c r="Z1248" s="208"/>
      <c r="AA1248" s="208"/>
      <c r="AB1248" s="208"/>
      <c r="AC1248" s="208"/>
      <c r="AD1248" s="208"/>
      <c r="AE1248" s="208"/>
      <c r="AF1248" s="208"/>
      <c r="AG1248" s="208"/>
      <c r="AH1248" s="208"/>
      <c r="AI1248" s="208"/>
      <c r="AJ1248" s="208"/>
      <c r="AK1248" s="208"/>
      <c r="AL1248" s="208"/>
      <c r="AM1248" s="208"/>
      <c r="AN1248" s="208"/>
      <c r="AO1248" s="208"/>
      <c r="AP1248" s="208"/>
      <c r="AQ1248" s="208"/>
      <c r="AR1248" s="208"/>
      <c r="AS1248" s="208"/>
      <c r="AT1248" s="208"/>
      <c r="AU1248" s="208"/>
      <c r="AV1248" s="208"/>
      <c r="AW1248" s="208"/>
    </row>
    <row r="1249" spans="1:49" s="207" customFormat="1" x14ac:dyDescent="0.25">
      <c r="A1249" s="47"/>
      <c r="B1249" s="47"/>
      <c r="C1249" s="47"/>
      <c r="D1249" s="208"/>
      <c r="E1249" s="220"/>
      <c r="F1249" s="220"/>
      <c r="G1249" s="220"/>
      <c r="H1249" s="220"/>
      <c r="I1249" s="220"/>
      <c r="J1249" s="220"/>
      <c r="K1249" s="220"/>
      <c r="M1249" s="208"/>
      <c r="N1249" s="208"/>
      <c r="O1249" s="208"/>
      <c r="P1249" s="208"/>
      <c r="Q1249" s="208"/>
      <c r="R1249" s="208"/>
      <c r="S1249" s="208"/>
      <c r="T1249" s="208"/>
      <c r="U1249" s="208"/>
      <c r="V1249" s="208"/>
      <c r="W1249" s="208"/>
      <c r="X1249" s="208"/>
      <c r="Y1249" s="208"/>
      <c r="Z1249" s="208"/>
      <c r="AA1249" s="208"/>
      <c r="AB1249" s="208"/>
      <c r="AC1249" s="208"/>
      <c r="AD1249" s="208"/>
      <c r="AE1249" s="208"/>
      <c r="AF1249" s="208"/>
      <c r="AG1249" s="208"/>
      <c r="AH1249" s="208"/>
      <c r="AI1249" s="208"/>
      <c r="AJ1249" s="208"/>
      <c r="AK1249" s="208"/>
      <c r="AL1249" s="208"/>
      <c r="AM1249" s="208"/>
      <c r="AN1249" s="208"/>
      <c r="AO1249" s="208"/>
      <c r="AP1249" s="208"/>
      <c r="AQ1249" s="208"/>
      <c r="AR1249" s="208"/>
      <c r="AS1249" s="208"/>
      <c r="AT1249" s="208"/>
      <c r="AU1249" s="208"/>
      <c r="AV1249" s="208"/>
      <c r="AW1249" s="208"/>
    </row>
    <row r="1250" spans="1:49" s="207" customFormat="1" x14ac:dyDescent="0.25">
      <c r="A1250" s="47"/>
      <c r="B1250" s="47"/>
      <c r="C1250" s="47"/>
      <c r="D1250" s="208"/>
      <c r="E1250" s="220"/>
      <c r="F1250" s="220"/>
      <c r="G1250" s="220"/>
      <c r="H1250" s="220"/>
      <c r="I1250" s="220"/>
      <c r="J1250" s="220"/>
      <c r="K1250" s="220"/>
      <c r="M1250" s="208"/>
      <c r="N1250" s="208"/>
      <c r="O1250" s="208"/>
      <c r="P1250" s="208"/>
      <c r="Q1250" s="208"/>
      <c r="R1250" s="208"/>
      <c r="S1250" s="208"/>
      <c r="T1250" s="208"/>
      <c r="U1250" s="208"/>
      <c r="V1250" s="208"/>
      <c r="W1250" s="208"/>
      <c r="X1250" s="208"/>
      <c r="Y1250" s="208"/>
      <c r="Z1250" s="208"/>
      <c r="AA1250" s="208"/>
      <c r="AB1250" s="208"/>
      <c r="AC1250" s="208"/>
      <c r="AD1250" s="208"/>
      <c r="AE1250" s="208"/>
      <c r="AF1250" s="208"/>
      <c r="AG1250" s="208"/>
      <c r="AH1250" s="208"/>
      <c r="AI1250" s="208"/>
      <c r="AJ1250" s="208"/>
      <c r="AK1250" s="208"/>
      <c r="AL1250" s="208"/>
      <c r="AM1250" s="208"/>
      <c r="AN1250" s="208"/>
      <c r="AO1250" s="208"/>
      <c r="AP1250" s="208"/>
      <c r="AQ1250" s="208"/>
      <c r="AR1250" s="208"/>
      <c r="AS1250" s="208"/>
      <c r="AT1250" s="208"/>
      <c r="AU1250" s="208"/>
      <c r="AV1250" s="208"/>
      <c r="AW1250" s="208"/>
    </row>
    <row r="1251" spans="1:49" s="207" customFormat="1" x14ac:dyDescent="0.25">
      <c r="A1251" s="47"/>
      <c r="B1251" s="47"/>
      <c r="C1251" s="47"/>
      <c r="D1251" s="208"/>
      <c r="E1251" s="220"/>
      <c r="F1251" s="220"/>
      <c r="G1251" s="220"/>
      <c r="H1251" s="220"/>
      <c r="I1251" s="220"/>
      <c r="J1251" s="220"/>
      <c r="K1251" s="220"/>
      <c r="M1251" s="208"/>
      <c r="N1251" s="208"/>
      <c r="O1251" s="208"/>
      <c r="P1251" s="208"/>
      <c r="Q1251" s="208"/>
      <c r="R1251" s="208"/>
      <c r="S1251" s="208"/>
      <c r="T1251" s="208"/>
      <c r="U1251" s="208"/>
      <c r="V1251" s="208"/>
      <c r="W1251" s="208"/>
      <c r="X1251" s="208"/>
      <c r="Y1251" s="208"/>
      <c r="Z1251" s="208"/>
      <c r="AA1251" s="208"/>
      <c r="AB1251" s="208"/>
      <c r="AC1251" s="208"/>
      <c r="AD1251" s="208"/>
      <c r="AE1251" s="208"/>
      <c r="AF1251" s="208"/>
      <c r="AG1251" s="208"/>
      <c r="AH1251" s="208"/>
      <c r="AI1251" s="208"/>
      <c r="AJ1251" s="208"/>
      <c r="AK1251" s="208"/>
      <c r="AL1251" s="208"/>
      <c r="AM1251" s="208"/>
      <c r="AN1251" s="208"/>
      <c r="AO1251" s="208"/>
      <c r="AP1251" s="208"/>
      <c r="AQ1251" s="208"/>
      <c r="AR1251" s="208"/>
      <c r="AS1251" s="208"/>
      <c r="AT1251" s="208"/>
      <c r="AU1251" s="208"/>
      <c r="AV1251" s="208"/>
      <c r="AW1251" s="208"/>
    </row>
    <row r="1252" spans="1:49" s="207" customFormat="1" x14ac:dyDescent="0.25">
      <c r="A1252" s="47"/>
      <c r="B1252" s="47"/>
      <c r="C1252" s="47"/>
      <c r="D1252" s="208"/>
      <c r="E1252" s="220"/>
      <c r="F1252" s="220"/>
      <c r="G1252" s="220"/>
      <c r="H1252" s="220"/>
      <c r="I1252" s="220"/>
      <c r="J1252" s="220"/>
      <c r="K1252" s="220"/>
      <c r="M1252" s="208"/>
      <c r="N1252" s="208"/>
      <c r="O1252" s="208"/>
      <c r="P1252" s="208"/>
      <c r="Q1252" s="208"/>
      <c r="R1252" s="208"/>
      <c r="S1252" s="208"/>
      <c r="T1252" s="208"/>
      <c r="U1252" s="208"/>
      <c r="V1252" s="208"/>
      <c r="W1252" s="208"/>
      <c r="X1252" s="208"/>
      <c r="Y1252" s="208"/>
      <c r="Z1252" s="208"/>
      <c r="AA1252" s="208"/>
      <c r="AB1252" s="208"/>
      <c r="AC1252" s="208"/>
      <c r="AD1252" s="208"/>
      <c r="AE1252" s="208"/>
      <c r="AF1252" s="208"/>
      <c r="AG1252" s="208"/>
      <c r="AH1252" s="208"/>
      <c r="AI1252" s="208"/>
      <c r="AJ1252" s="208"/>
      <c r="AK1252" s="208"/>
      <c r="AL1252" s="208"/>
      <c r="AM1252" s="208"/>
      <c r="AN1252" s="208"/>
      <c r="AO1252" s="208"/>
      <c r="AP1252" s="208"/>
      <c r="AQ1252" s="208"/>
      <c r="AR1252" s="208"/>
      <c r="AS1252" s="208"/>
      <c r="AT1252" s="208"/>
      <c r="AU1252" s="208"/>
      <c r="AV1252" s="208"/>
      <c r="AW1252" s="208"/>
    </row>
    <row r="1253" spans="1:49" s="207" customFormat="1" x14ac:dyDescent="0.25">
      <c r="A1253" s="47"/>
      <c r="B1253" s="47"/>
      <c r="C1253" s="47"/>
      <c r="D1253" s="208"/>
      <c r="E1253" s="220"/>
      <c r="F1253" s="220"/>
      <c r="G1253" s="220"/>
      <c r="H1253" s="220"/>
      <c r="I1253" s="220"/>
      <c r="J1253" s="220"/>
      <c r="K1253" s="220"/>
      <c r="M1253" s="208"/>
      <c r="N1253" s="208"/>
      <c r="O1253" s="208"/>
      <c r="P1253" s="208"/>
      <c r="Q1253" s="208"/>
      <c r="R1253" s="208"/>
      <c r="S1253" s="208"/>
      <c r="T1253" s="208"/>
      <c r="U1253" s="208"/>
      <c r="V1253" s="208"/>
      <c r="W1253" s="208"/>
      <c r="X1253" s="208"/>
      <c r="Y1253" s="208"/>
      <c r="Z1253" s="208"/>
      <c r="AA1253" s="208"/>
      <c r="AB1253" s="208"/>
      <c r="AC1253" s="208"/>
      <c r="AD1253" s="208"/>
      <c r="AE1253" s="208"/>
      <c r="AF1253" s="208"/>
      <c r="AG1253" s="208"/>
      <c r="AH1253" s="208"/>
      <c r="AI1253" s="208"/>
      <c r="AJ1253" s="208"/>
      <c r="AK1253" s="208"/>
      <c r="AL1253" s="208"/>
      <c r="AM1253" s="208"/>
      <c r="AN1253" s="208"/>
      <c r="AO1253" s="208"/>
      <c r="AP1253" s="208"/>
      <c r="AQ1253" s="208"/>
      <c r="AR1253" s="208"/>
      <c r="AS1253" s="208"/>
      <c r="AT1253" s="208"/>
      <c r="AU1253" s="208"/>
      <c r="AV1253" s="208"/>
      <c r="AW1253" s="208"/>
    </row>
    <row r="1254" spans="1:49" s="207" customFormat="1" x14ac:dyDescent="0.25">
      <c r="A1254" s="47"/>
      <c r="B1254" s="47"/>
      <c r="C1254" s="47"/>
      <c r="D1254" s="208"/>
      <c r="E1254" s="220"/>
      <c r="F1254" s="220"/>
      <c r="G1254" s="220"/>
      <c r="H1254" s="220"/>
      <c r="I1254" s="220"/>
      <c r="J1254" s="220"/>
      <c r="K1254" s="220"/>
      <c r="M1254" s="208"/>
      <c r="N1254" s="208"/>
      <c r="O1254" s="208"/>
      <c r="P1254" s="208"/>
      <c r="Q1254" s="208"/>
      <c r="R1254" s="208"/>
      <c r="S1254" s="208"/>
      <c r="T1254" s="208"/>
      <c r="U1254" s="208"/>
      <c r="V1254" s="208"/>
      <c r="W1254" s="208"/>
      <c r="X1254" s="208"/>
      <c r="Y1254" s="208"/>
      <c r="Z1254" s="208"/>
      <c r="AA1254" s="208"/>
      <c r="AB1254" s="208"/>
      <c r="AC1254" s="208"/>
      <c r="AD1254" s="208"/>
      <c r="AE1254" s="208"/>
      <c r="AF1254" s="208"/>
      <c r="AG1254" s="208"/>
      <c r="AH1254" s="208"/>
      <c r="AI1254" s="208"/>
      <c r="AJ1254" s="208"/>
      <c r="AK1254" s="208"/>
      <c r="AL1254" s="208"/>
      <c r="AM1254" s="208"/>
      <c r="AN1254" s="208"/>
      <c r="AO1254" s="208"/>
      <c r="AP1254" s="208"/>
      <c r="AQ1254" s="208"/>
      <c r="AR1254" s="208"/>
      <c r="AS1254" s="208"/>
      <c r="AT1254" s="208"/>
      <c r="AU1254" s="208"/>
      <c r="AV1254" s="208"/>
      <c r="AW1254" s="208"/>
    </row>
    <row r="1255" spans="1:49" s="207" customFormat="1" x14ac:dyDescent="0.25">
      <c r="A1255" s="47"/>
      <c r="B1255" s="47"/>
      <c r="C1255" s="47"/>
      <c r="D1255" s="208"/>
      <c r="E1255" s="220"/>
      <c r="F1255" s="220"/>
      <c r="G1255" s="220"/>
      <c r="H1255" s="220"/>
      <c r="I1255" s="220"/>
      <c r="J1255" s="220"/>
      <c r="K1255" s="220"/>
      <c r="M1255" s="208"/>
      <c r="N1255" s="208"/>
      <c r="O1255" s="208"/>
      <c r="P1255" s="208"/>
      <c r="Q1255" s="208"/>
      <c r="R1255" s="208"/>
      <c r="S1255" s="208"/>
      <c r="T1255" s="208"/>
      <c r="U1255" s="208"/>
      <c r="V1255" s="208"/>
      <c r="W1255" s="208"/>
      <c r="X1255" s="208"/>
      <c r="Y1255" s="208"/>
      <c r="Z1255" s="208"/>
      <c r="AA1255" s="208"/>
      <c r="AB1255" s="208"/>
      <c r="AC1255" s="208"/>
      <c r="AD1255" s="208"/>
      <c r="AE1255" s="208"/>
      <c r="AF1255" s="208"/>
      <c r="AG1255" s="208"/>
      <c r="AH1255" s="208"/>
      <c r="AI1255" s="208"/>
      <c r="AJ1255" s="208"/>
      <c r="AK1255" s="208"/>
      <c r="AL1255" s="208"/>
      <c r="AM1255" s="208"/>
      <c r="AN1255" s="208"/>
      <c r="AO1255" s="208"/>
      <c r="AP1255" s="208"/>
      <c r="AQ1255" s="208"/>
      <c r="AR1255" s="208"/>
      <c r="AS1255" s="208"/>
      <c r="AT1255" s="208"/>
      <c r="AU1255" s="208"/>
      <c r="AV1255" s="208"/>
      <c r="AW1255" s="208"/>
    </row>
    <row r="1256" spans="1:49" s="207" customFormat="1" x14ac:dyDescent="0.25">
      <c r="A1256" s="47"/>
      <c r="B1256" s="47"/>
      <c r="C1256" s="47"/>
      <c r="D1256" s="208"/>
      <c r="E1256" s="220"/>
      <c r="F1256" s="220"/>
      <c r="G1256" s="220"/>
      <c r="H1256" s="220"/>
      <c r="I1256" s="220"/>
      <c r="J1256" s="220"/>
      <c r="K1256" s="220"/>
      <c r="M1256" s="208"/>
      <c r="N1256" s="208"/>
      <c r="O1256" s="208"/>
      <c r="P1256" s="208"/>
      <c r="Q1256" s="208"/>
      <c r="R1256" s="208"/>
      <c r="S1256" s="208"/>
      <c r="T1256" s="208"/>
      <c r="U1256" s="208"/>
      <c r="V1256" s="208"/>
      <c r="W1256" s="208"/>
      <c r="X1256" s="208"/>
      <c r="Y1256" s="208"/>
      <c r="Z1256" s="208"/>
      <c r="AA1256" s="208"/>
      <c r="AB1256" s="208"/>
      <c r="AC1256" s="208"/>
      <c r="AD1256" s="208"/>
      <c r="AE1256" s="208"/>
      <c r="AF1256" s="208"/>
      <c r="AG1256" s="208"/>
      <c r="AH1256" s="208"/>
      <c r="AI1256" s="208"/>
      <c r="AJ1256" s="208"/>
      <c r="AK1256" s="208"/>
      <c r="AL1256" s="208"/>
      <c r="AM1256" s="208"/>
      <c r="AN1256" s="208"/>
      <c r="AO1256" s="208"/>
      <c r="AP1256" s="208"/>
      <c r="AQ1256" s="208"/>
      <c r="AR1256" s="208"/>
      <c r="AS1256" s="208"/>
      <c r="AT1256" s="208"/>
      <c r="AU1256" s="208"/>
      <c r="AV1256" s="208"/>
      <c r="AW1256" s="208"/>
    </row>
    <row r="1257" spans="1:49" s="207" customFormat="1" x14ac:dyDescent="0.25">
      <c r="A1257" s="47"/>
      <c r="B1257" s="47"/>
      <c r="C1257" s="47"/>
      <c r="D1257" s="208"/>
      <c r="E1257" s="220"/>
      <c r="F1257" s="220"/>
      <c r="G1257" s="220"/>
      <c r="H1257" s="220"/>
      <c r="I1257" s="220"/>
      <c r="J1257" s="220"/>
      <c r="K1257" s="220"/>
      <c r="M1257" s="208"/>
      <c r="N1257" s="208"/>
      <c r="O1257" s="208"/>
      <c r="P1257" s="208"/>
      <c r="Q1257" s="208"/>
      <c r="R1257" s="208"/>
      <c r="S1257" s="208"/>
      <c r="T1257" s="208"/>
      <c r="U1257" s="208"/>
      <c r="V1257" s="208"/>
      <c r="W1257" s="208"/>
      <c r="X1257" s="208"/>
      <c r="Y1257" s="208"/>
      <c r="Z1257" s="208"/>
      <c r="AA1257" s="208"/>
      <c r="AB1257" s="208"/>
      <c r="AC1257" s="208"/>
      <c r="AD1257" s="208"/>
      <c r="AE1257" s="208"/>
      <c r="AF1257" s="208"/>
      <c r="AG1257" s="208"/>
      <c r="AH1257" s="208"/>
      <c r="AI1257" s="208"/>
      <c r="AJ1257" s="208"/>
      <c r="AK1257" s="208"/>
      <c r="AL1257" s="208"/>
      <c r="AM1257" s="208"/>
      <c r="AN1257" s="208"/>
      <c r="AO1257" s="208"/>
      <c r="AP1257" s="208"/>
      <c r="AQ1257" s="208"/>
      <c r="AR1257" s="208"/>
      <c r="AS1257" s="208"/>
      <c r="AT1257" s="208"/>
      <c r="AU1257" s="208"/>
      <c r="AV1257" s="208"/>
      <c r="AW1257" s="208"/>
    </row>
    <row r="1258" spans="1:49" s="207" customFormat="1" x14ac:dyDescent="0.25">
      <c r="A1258" s="47"/>
      <c r="B1258" s="47"/>
      <c r="C1258" s="47"/>
      <c r="D1258" s="208"/>
      <c r="E1258" s="220"/>
      <c r="F1258" s="220"/>
      <c r="G1258" s="220"/>
      <c r="H1258" s="220"/>
      <c r="I1258" s="220"/>
      <c r="J1258" s="220"/>
      <c r="K1258" s="220"/>
      <c r="M1258" s="208"/>
      <c r="N1258" s="208"/>
      <c r="O1258" s="208"/>
      <c r="P1258" s="208"/>
      <c r="Q1258" s="208"/>
      <c r="R1258" s="208"/>
      <c r="S1258" s="208"/>
      <c r="T1258" s="208"/>
      <c r="U1258" s="208"/>
      <c r="V1258" s="208"/>
      <c r="W1258" s="208"/>
      <c r="X1258" s="208"/>
      <c r="Y1258" s="208"/>
      <c r="Z1258" s="208"/>
      <c r="AA1258" s="208"/>
      <c r="AB1258" s="208"/>
      <c r="AC1258" s="208"/>
      <c r="AD1258" s="208"/>
      <c r="AE1258" s="208"/>
      <c r="AF1258" s="208"/>
      <c r="AG1258" s="208"/>
      <c r="AH1258" s="208"/>
      <c r="AI1258" s="208"/>
      <c r="AJ1258" s="208"/>
      <c r="AK1258" s="208"/>
      <c r="AL1258" s="208"/>
      <c r="AM1258" s="208"/>
      <c r="AN1258" s="208"/>
      <c r="AO1258" s="208"/>
      <c r="AP1258" s="208"/>
      <c r="AQ1258" s="208"/>
      <c r="AR1258" s="208"/>
      <c r="AS1258" s="208"/>
      <c r="AT1258" s="208"/>
      <c r="AU1258" s="208"/>
      <c r="AV1258" s="208"/>
      <c r="AW1258" s="208"/>
    </row>
    <row r="1259" spans="1:49" s="207" customFormat="1" x14ac:dyDescent="0.25">
      <c r="A1259" s="47"/>
      <c r="B1259" s="47"/>
      <c r="C1259" s="47"/>
      <c r="D1259" s="208"/>
      <c r="E1259" s="220"/>
      <c r="F1259" s="220"/>
      <c r="G1259" s="220"/>
      <c r="H1259" s="220"/>
      <c r="I1259" s="220"/>
      <c r="J1259" s="220"/>
      <c r="K1259" s="220"/>
      <c r="M1259" s="208"/>
      <c r="N1259" s="208"/>
      <c r="O1259" s="208"/>
      <c r="P1259" s="208"/>
      <c r="Q1259" s="208"/>
      <c r="R1259" s="208"/>
      <c r="S1259" s="208"/>
      <c r="T1259" s="208"/>
      <c r="U1259" s="208"/>
      <c r="V1259" s="208"/>
      <c r="W1259" s="208"/>
      <c r="X1259" s="208"/>
      <c r="Y1259" s="208"/>
      <c r="Z1259" s="208"/>
      <c r="AA1259" s="208"/>
      <c r="AB1259" s="208"/>
      <c r="AC1259" s="208"/>
      <c r="AD1259" s="208"/>
      <c r="AE1259" s="208"/>
      <c r="AF1259" s="208"/>
      <c r="AG1259" s="208"/>
      <c r="AH1259" s="208"/>
      <c r="AI1259" s="208"/>
      <c r="AJ1259" s="208"/>
      <c r="AK1259" s="208"/>
      <c r="AL1259" s="208"/>
      <c r="AM1259" s="208"/>
      <c r="AN1259" s="208"/>
      <c r="AO1259" s="208"/>
      <c r="AP1259" s="208"/>
      <c r="AQ1259" s="208"/>
      <c r="AR1259" s="208"/>
      <c r="AS1259" s="208"/>
      <c r="AT1259" s="208"/>
      <c r="AU1259" s="208"/>
      <c r="AV1259" s="208"/>
      <c r="AW1259" s="208"/>
    </row>
    <row r="1260" spans="1:49" s="207" customFormat="1" x14ac:dyDescent="0.25">
      <c r="A1260" s="47"/>
      <c r="B1260" s="47"/>
      <c r="C1260" s="47"/>
      <c r="D1260" s="208"/>
      <c r="E1260" s="220"/>
      <c r="F1260" s="220"/>
      <c r="G1260" s="220"/>
      <c r="H1260" s="220"/>
      <c r="I1260" s="220"/>
      <c r="J1260" s="220"/>
      <c r="K1260" s="220"/>
      <c r="M1260" s="208"/>
      <c r="N1260" s="208"/>
      <c r="O1260" s="208"/>
      <c r="P1260" s="208"/>
      <c r="Q1260" s="208"/>
      <c r="R1260" s="208"/>
      <c r="S1260" s="208"/>
      <c r="T1260" s="208"/>
      <c r="U1260" s="208"/>
      <c r="V1260" s="208"/>
      <c r="W1260" s="208"/>
      <c r="X1260" s="208"/>
      <c r="Y1260" s="208"/>
      <c r="Z1260" s="208"/>
      <c r="AA1260" s="208"/>
      <c r="AB1260" s="208"/>
      <c r="AC1260" s="208"/>
      <c r="AD1260" s="208"/>
      <c r="AE1260" s="208"/>
      <c r="AF1260" s="208"/>
      <c r="AG1260" s="208"/>
      <c r="AH1260" s="208"/>
      <c r="AI1260" s="208"/>
      <c r="AJ1260" s="208"/>
      <c r="AK1260" s="208"/>
      <c r="AL1260" s="208"/>
      <c r="AM1260" s="208"/>
      <c r="AN1260" s="208"/>
      <c r="AO1260" s="208"/>
      <c r="AP1260" s="208"/>
      <c r="AQ1260" s="208"/>
      <c r="AR1260" s="208"/>
      <c r="AS1260" s="208"/>
      <c r="AT1260" s="208"/>
      <c r="AU1260" s="208"/>
      <c r="AV1260" s="208"/>
      <c r="AW1260" s="208"/>
    </row>
    <row r="1261" spans="1:49" s="207" customFormat="1" x14ac:dyDescent="0.25">
      <c r="A1261" s="47"/>
      <c r="B1261" s="47"/>
      <c r="C1261" s="47"/>
      <c r="D1261" s="208"/>
      <c r="E1261" s="220"/>
      <c r="F1261" s="220"/>
      <c r="G1261" s="220"/>
      <c r="H1261" s="220"/>
      <c r="I1261" s="220"/>
      <c r="J1261" s="220"/>
      <c r="K1261" s="220"/>
      <c r="M1261" s="208"/>
      <c r="N1261" s="208"/>
      <c r="O1261" s="208"/>
      <c r="P1261" s="208"/>
      <c r="Q1261" s="208"/>
      <c r="R1261" s="208"/>
      <c r="S1261" s="208"/>
      <c r="T1261" s="208"/>
      <c r="U1261" s="208"/>
      <c r="V1261" s="208"/>
      <c r="W1261" s="208"/>
      <c r="X1261" s="208"/>
      <c r="Y1261" s="208"/>
      <c r="Z1261" s="208"/>
      <c r="AA1261" s="208"/>
      <c r="AB1261" s="208"/>
      <c r="AC1261" s="208"/>
      <c r="AD1261" s="208"/>
      <c r="AE1261" s="208"/>
      <c r="AF1261" s="208"/>
      <c r="AG1261" s="208"/>
      <c r="AH1261" s="208"/>
      <c r="AI1261" s="208"/>
      <c r="AJ1261" s="208"/>
      <c r="AK1261" s="208"/>
      <c r="AL1261" s="208"/>
      <c r="AM1261" s="208"/>
      <c r="AN1261" s="208"/>
      <c r="AO1261" s="208"/>
      <c r="AP1261" s="208"/>
      <c r="AQ1261" s="208"/>
      <c r="AR1261" s="208"/>
      <c r="AS1261" s="208"/>
      <c r="AT1261" s="208"/>
      <c r="AU1261" s="208"/>
      <c r="AV1261" s="208"/>
      <c r="AW1261" s="208"/>
    </row>
    <row r="1262" spans="1:49" s="207" customFormat="1" x14ac:dyDescent="0.25">
      <c r="A1262" s="47"/>
      <c r="B1262" s="47"/>
      <c r="C1262" s="47"/>
      <c r="D1262" s="208"/>
      <c r="E1262" s="220"/>
      <c r="F1262" s="220"/>
      <c r="G1262" s="220"/>
      <c r="H1262" s="220"/>
      <c r="I1262" s="220"/>
      <c r="J1262" s="220"/>
      <c r="K1262" s="220"/>
      <c r="M1262" s="208"/>
      <c r="N1262" s="208"/>
      <c r="O1262" s="208"/>
      <c r="P1262" s="208"/>
      <c r="Q1262" s="208"/>
      <c r="R1262" s="208"/>
      <c r="S1262" s="208"/>
      <c r="T1262" s="208"/>
      <c r="U1262" s="208"/>
      <c r="V1262" s="208"/>
      <c r="W1262" s="208"/>
      <c r="X1262" s="208"/>
      <c r="Y1262" s="208"/>
      <c r="Z1262" s="208"/>
      <c r="AA1262" s="208"/>
      <c r="AB1262" s="208"/>
      <c r="AC1262" s="208"/>
      <c r="AD1262" s="208"/>
      <c r="AE1262" s="208"/>
      <c r="AF1262" s="208"/>
      <c r="AG1262" s="208"/>
      <c r="AH1262" s="208"/>
      <c r="AI1262" s="208"/>
      <c r="AJ1262" s="208"/>
      <c r="AK1262" s="208"/>
      <c r="AL1262" s="208"/>
      <c r="AM1262" s="208"/>
      <c r="AN1262" s="208"/>
      <c r="AO1262" s="208"/>
      <c r="AP1262" s="208"/>
      <c r="AQ1262" s="208"/>
      <c r="AR1262" s="208"/>
      <c r="AS1262" s="208"/>
      <c r="AT1262" s="208"/>
      <c r="AU1262" s="208"/>
      <c r="AV1262" s="208"/>
      <c r="AW1262" s="208"/>
    </row>
    <row r="1263" spans="1:49" s="207" customFormat="1" x14ac:dyDescent="0.25">
      <c r="A1263" s="47"/>
      <c r="B1263" s="47"/>
      <c r="C1263" s="47"/>
      <c r="D1263" s="208"/>
      <c r="E1263" s="220"/>
      <c r="F1263" s="220"/>
      <c r="G1263" s="220"/>
      <c r="H1263" s="220"/>
      <c r="I1263" s="220"/>
      <c r="J1263" s="220"/>
      <c r="K1263" s="220"/>
      <c r="M1263" s="208"/>
      <c r="N1263" s="208"/>
      <c r="O1263" s="208"/>
      <c r="P1263" s="208"/>
      <c r="Q1263" s="208"/>
      <c r="R1263" s="208"/>
      <c r="S1263" s="208"/>
      <c r="T1263" s="208"/>
      <c r="U1263" s="208"/>
      <c r="V1263" s="208"/>
      <c r="W1263" s="208"/>
      <c r="X1263" s="208"/>
      <c r="Y1263" s="208"/>
      <c r="Z1263" s="208"/>
      <c r="AA1263" s="208"/>
      <c r="AB1263" s="208"/>
      <c r="AC1263" s="208"/>
      <c r="AD1263" s="208"/>
      <c r="AE1263" s="208"/>
      <c r="AF1263" s="208"/>
      <c r="AG1263" s="208"/>
      <c r="AH1263" s="208"/>
      <c r="AI1263" s="208"/>
      <c r="AJ1263" s="208"/>
      <c r="AK1263" s="208"/>
      <c r="AL1263" s="208"/>
      <c r="AM1263" s="208"/>
      <c r="AN1263" s="208"/>
      <c r="AO1263" s="208"/>
      <c r="AP1263" s="208"/>
      <c r="AQ1263" s="208"/>
      <c r="AR1263" s="208"/>
      <c r="AS1263" s="208"/>
      <c r="AT1263" s="208"/>
      <c r="AU1263" s="208"/>
      <c r="AV1263" s="208"/>
      <c r="AW1263" s="208"/>
    </row>
    <row r="1264" spans="1:49" s="207" customFormat="1" x14ac:dyDescent="0.25">
      <c r="A1264" s="47"/>
      <c r="B1264" s="47"/>
      <c r="C1264" s="47"/>
      <c r="D1264" s="208"/>
      <c r="E1264" s="220"/>
      <c r="F1264" s="220"/>
      <c r="G1264" s="220"/>
      <c r="H1264" s="220"/>
      <c r="I1264" s="220"/>
      <c r="J1264" s="220"/>
      <c r="K1264" s="220"/>
      <c r="M1264" s="208"/>
      <c r="N1264" s="208"/>
      <c r="O1264" s="208"/>
      <c r="P1264" s="208"/>
      <c r="Q1264" s="208"/>
      <c r="R1264" s="208"/>
      <c r="S1264" s="208"/>
      <c r="T1264" s="208"/>
      <c r="U1264" s="208"/>
      <c r="V1264" s="208"/>
      <c r="W1264" s="208"/>
      <c r="X1264" s="208"/>
      <c r="Y1264" s="208"/>
      <c r="Z1264" s="208"/>
      <c r="AA1264" s="208"/>
      <c r="AB1264" s="208"/>
      <c r="AC1264" s="208"/>
      <c r="AD1264" s="208"/>
      <c r="AE1264" s="208"/>
      <c r="AF1264" s="208"/>
      <c r="AG1264" s="208"/>
      <c r="AH1264" s="208"/>
      <c r="AI1264" s="208"/>
      <c r="AJ1264" s="208"/>
      <c r="AK1264" s="208"/>
      <c r="AL1264" s="208"/>
      <c r="AM1264" s="208"/>
      <c r="AN1264" s="208"/>
      <c r="AO1264" s="208"/>
      <c r="AP1264" s="208"/>
      <c r="AQ1264" s="208"/>
      <c r="AR1264" s="208"/>
      <c r="AS1264" s="208"/>
      <c r="AT1264" s="208"/>
      <c r="AU1264" s="208"/>
      <c r="AV1264" s="208"/>
      <c r="AW1264" s="208"/>
    </row>
    <row r="1265" spans="1:49" s="207" customFormat="1" x14ac:dyDescent="0.25">
      <c r="A1265" s="47"/>
      <c r="B1265" s="47"/>
      <c r="C1265" s="47"/>
      <c r="D1265" s="208"/>
      <c r="E1265" s="220"/>
      <c r="F1265" s="220"/>
      <c r="G1265" s="220"/>
      <c r="H1265" s="220"/>
      <c r="I1265" s="220"/>
      <c r="J1265" s="220"/>
      <c r="K1265" s="220"/>
      <c r="M1265" s="208"/>
      <c r="N1265" s="208"/>
      <c r="O1265" s="208"/>
      <c r="P1265" s="208"/>
      <c r="Q1265" s="208"/>
      <c r="R1265" s="208"/>
      <c r="S1265" s="208"/>
      <c r="T1265" s="208"/>
      <c r="U1265" s="208"/>
      <c r="V1265" s="208"/>
      <c r="W1265" s="208"/>
      <c r="X1265" s="208"/>
      <c r="Y1265" s="208"/>
      <c r="Z1265" s="208"/>
      <c r="AA1265" s="208"/>
      <c r="AB1265" s="208"/>
      <c r="AC1265" s="208"/>
      <c r="AD1265" s="208"/>
      <c r="AE1265" s="208"/>
      <c r="AF1265" s="208"/>
      <c r="AG1265" s="208"/>
      <c r="AH1265" s="208"/>
      <c r="AI1265" s="208"/>
      <c r="AJ1265" s="208"/>
      <c r="AK1265" s="208"/>
      <c r="AL1265" s="208"/>
      <c r="AM1265" s="208"/>
      <c r="AN1265" s="208"/>
      <c r="AO1265" s="208"/>
      <c r="AP1265" s="208"/>
      <c r="AQ1265" s="208"/>
      <c r="AR1265" s="208"/>
      <c r="AS1265" s="208"/>
      <c r="AT1265" s="208"/>
      <c r="AU1265" s="208"/>
      <c r="AV1265" s="208"/>
      <c r="AW1265" s="208"/>
    </row>
    <row r="1266" spans="1:49" s="207" customFormat="1" x14ac:dyDescent="0.25">
      <c r="A1266" s="47"/>
      <c r="B1266" s="47"/>
      <c r="C1266" s="47"/>
      <c r="D1266" s="208"/>
      <c r="E1266" s="220"/>
      <c r="F1266" s="220"/>
      <c r="G1266" s="220"/>
      <c r="H1266" s="220"/>
      <c r="I1266" s="220"/>
      <c r="J1266" s="220"/>
      <c r="K1266" s="220"/>
      <c r="M1266" s="208"/>
      <c r="N1266" s="208"/>
      <c r="O1266" s="208"/>
      <c r="P1266" s="208"/>
      <c r="Q1266" s="208"/>
      <c r="R1266" s="208"/>
      <c r="S1266" s="208"/>
      <c r="T1266" s="208"/>
      <c r="U1266" s="208"/>
      <c r="V1266" s="208"/>
      <c r="W1266" s="208"/>
      <c r="X1266" s="208"/>
      <c r="Y1266" s="208"/>
      <c r="Z1266" s="208"/>
      <c r="AA1266" s="208"/>
      <c r="AB1266" s="208"/>
      <c r="AC1266" s="208"/>
      <c r="AD1266" s="208"/>
      <c r="AE1266" s="208"/>
      <c r="AF1266" s="208"/>
      <c r="AG1266" s="208"/>
      <c r="AH1266" s="208"/>
      <c r="AI1266" s="208"/>
      <c r="AJ1266" s="208"/>
      <c r="AK1266" s="208"/>
      <c r="AL1266" s="208"/>
      <c r="AM1266" s="208"/>
      <c r="AN1266" s="208"/>
      <c r="AO1266" s="208"/>
      <c r="AP1266" s="208"/>
      <c r="AQ1266" s="208"/>
      <c r="AR1266" s="208"/>
      <c r="AS1266" s="208"/>
      <c r="AT1266" s="208"/>
      <c r="AU1266" s="208"/>
      <c r="AV1266" s="208"/>
      <c r="AW1266" s="208"/>
    </row>
    <row r="1267" spans="1:49" s="207" customFormat="1" x14ac:dyDescent="0.25">
      <c r="A1267" s="47"/>
      <c r="B1267" s="47"/>
      <c r="C1267" s="47"/>
      <c r="D1267" s="208"/>
      <c r="E1267" s="220"/>
      <c r="F1267" s="220"/>
      <c r="G1267" s="220"/>
      <c r="H1267" s="220"/>
      <c r="I1267" s="220"/>
      <c r="J1267" s="220"/>
      <c r="K1267" s="220"/>
      <c r="M1267" s="208"/>
      <c r="N1267" s="208"/>
      <c r="O1267" s="208"/>
      <c r="P1267" s="208"/>
      <c r="Q1267" s="208"/>
      <c r="R1267" s="208"/>
      <c r="S1267" s="208"/>
      <c r="T1267" s="208"/>
      <c r="U1267" s="208"/>
      <c r="V1267" s="208"/>
      <c r="W1267" s="208"/>
      <c r="X1267" s="208"/>
      <c r="Y1267" s="208"/>
      <c r="Z1267" s="208"/>
      <c r="AA1267" s="208"/>
      <c r="AB1267" s="208"/>
      <c r="AC1267" s="208"/>
      <c r="AD1267" s="208"/>
      <c r="AE1267" s="208"/>
      <c r="AF1267" s="208"/>
      <c r="AG1267" s="208"/>
      <c r="AH1267" s="208"/>
      <c r="AI1267" s="208"/>
      <c r="AJ1267" s="208"/>
      <c r="AK1267" s="208"/>
      <c r="AL1267" s="208"/>
      <c r="AM1267" s="208"/>
      <c r="AN1267" s="208"/>
      <c r="AO1267" s="208"/>
      <c r="AP1267" s="208"/>
      <c r="AQ1267" s="208"/>
      <c r="AR1267" s="208"/>
      <c r="AS1267" s="208"/>
      <c r="AT1267" s="208"/>
      <c r="AU1267" s="208"/>
      <c r="AV1267" s="208"/>
      <c r="AW1267" s="208"/>
    </row>
    <row r="1268" spans="1:49" s="207" customFormat="1" x14ac:dyDescent="0.25">
      <c r="A1268" s="47"/>
      <c r="B1268" s="47"/>
      <c r="C1268" s="47"/>
      <c r="D1268" s="208"/>
      <c r="E1268" s="220"/>
      <c r="F1268" s="220"/>
      <c r="G1268" s="220"/>
      <c r="H1268" s="220"/>
      <c r="I1268" s="220"/>
      <c r="J1268" s="220"/>
      <c r="K1268" s="220"/>
      <c r="M1268" s="208"/>
      <c r="N1268" s="208"/>
      <c r="O1268" s="208"/>
      <c r="P1268" s="208"/>
      <c r="Q1268" s="208"/>
      <c r="R1268" s="208"/>
      <c r="S1268" s="208"/>
      <c r="T1268" s="208"/>
      <c r="U1268" s="208"/>
      <c r="V1268" s="208"/>
      <c r="W1268" s="208"/>
      <c r="X1268" s="208"/>
      <c r="Y1268" s="208"/>
      <c r="Z1268" s="208"/>
      <c r="AA1268" s="208"/>
      <c r="AB1268" s="208"/>
      <c r="AC1268" s="208"/>
      <c r="AD1268" s="208"/>
      <c r="AE1268" s="208"/>
      <c r="AF1268" s="208"/>
      <c r="AG1268" s="208"/>
      <c r="AH1268" s="208"/>
      <c r="AI1268" s="208"/>
      <c r="AJ1268" s="208"/>
      <c r="AK1268" s="208"/>
      <c r="AL1268" s="208"/>
      <c r="AM1268" s="208"/>
      <c r="AN1268" s="208"/>
      <c r="AO1268" s="208"/>
      <c r="AP1268" s="208"/>
      <c r="AQ1268" s="208"/>
      <c r="AR1268" s="208"/>
      <c r="AS1268" s="208"/>
      <c r="AT1268" s="208"/>
      <c r="AU1268" s="208"/>
      <c r="AV1268" s="208"/>
      <c r="AW1268" s="208"/>
    </row>
    <row r="1269" spans="1:49" s="207" customFormat="1" x14ac:dyDescent="0.25">
      <c r="A1269" s="47"/>
      <c r="B1269" s="47"/>
      <c r="C1269" s="47"/>
      <c r="D1269" s="208"/>
      <c r="E1269" s="220"/>
      <c r="F1269" s="220"/>
      <c r="G1269" s="220"/>
      <c r="H1269" s="220"/>
      <c r="I1269" s="220"/>
      <c r="J1269" s="220"/>
      <c r="K1269" s="220"/>
      <c r="M1269" s="208"/>
      <c r="N1269" s="208"/>
      <c r="O1269" s="208"/>
      <c r="P1269" s="208"/>
      <c r="Q1269" s="208"/>
      <c r="R1269" s="208"/>
      <c r="S1269" s="208"/>
      <c r="T1269" s="208"/>
      <c r="U1269" s="208"/>
      <c r="V1269" s="208"/>
      <c r="W1269" s="208"/>
      <c r="X1269" s="208"/>
      <c r="Y1269" s="208"/>
      <c r="Z1269" s="208"/>
      <c r="AA1269" s="208"/>
      <c r="AB1269" s="208"/>
      <c r="AC1269" s="208"/>
      <c r="AD1269" s="208"/>
      <c r="AE1269" s="208"/>
      <c r="AF1269" s="208"/>
      <c r="AG1269" s="208"/>
      <c r="AH1269" s="208"/>
      <c r="AI1269" s="208"/>
      <c r="AJ1269" s="208"/>
      <c r="AK1269" s="208"/>
      <c r="AL1269" s="208"/>
      <c r="AM1269" s="208"/>
      <c r="AN1269" s="208"/>
      <c r="AO1269" s="208"/>
      <c r="AP1269" s="208"/>
      <c r="AQ1269" s="208"/>
      <c r="AR1269" s="208"/>
      <c r="AS1269" s="208"/>
      <c r="AT1269" s="208"/>
      <c r="AU1269" s="208"/>
      <c r="AV1269" s="208"/>
      <c r="AW1269" s="208"/>
    </row>
    <row r="1270" spans="1:49" s="207" customFormat="1" x14ac:dyDescent="0.25">
      <c r="A1270" s="47"/>
      <c r="B1270" s="47"/>
      <c r="C1270" s="47"/>
      <c r="D1270" s="208"/>
      <c r="E1270" s="220"/>
      <c r="F1270" s="220"/>
      <c r="G1270" s="220"/>
      <c r="H1270" s="220"/>
      <c r="I1270" s="220"/>
      <c r="J1270" s="220"/>
      <c r="K1270" s="220"/>
      <c r="M1270" s="208"/>
      <c r="N1270" s="208"/>
      <c r="O1270" s="208"/>
      <c r="P1270" s="208"/>
      <c r="Q1270" s="208"/>
      <c r="R1270" s="208"/>
      <c r="S1270" s="208"/>
      <c r="T1270" s="208"/>
      <c r="U1270" s="208"/>
      <c r="V1270" s="208"/>
      <c r="W1270" s="208"/>
      <c r="X1270" s="208"/>
      <c r="Y1270" s="208"/>
      <c r="Z1270" s="208"/>
      <c r="AA1270" s="208"/>
      <c r="AB1270" s="208"/>
      <c r="AC1270" s="208"/>
      <c r="AD1270" s="208"/>
      <c r="AE1270" s="208"/>
      <c r="AF1270" s="208"/>
      <c r="AG1270" s="208"/>
      <c r="AH1270" s="208"/>
      <c r="AI1270" s="208"/>
      <c r="AJ1270" s="208"/>
      <c r="AK1270" s="208"/>
      <c r="AL1270" s="208"/>
      <c r="AM1270" s="208"/>
      <c r="AN1270" s="208"/>
      <c r="AO1270" s="208"/>
      <c r="AP1270" s="208"/>
      <c r="AQ1270" s="208"/>
      <c r="AR1270" s="208"/>
      <c r="AS1270" s="208"/>
      <c r="AT1270" s="208"/>
      <c r="AU1270" s="208"/>
      <c r="AV1270" s="208"/>
      <c r="AW1270" s="208"/>
    </row>
    <row r="1271" spans="1:49" s="207" customFormat="1" x14ac:dyDescent="0.25">
      <c r="A1271" s="47"/>
      <c r="B1271" s="47"/>
      <c r="C1271" s="47"/>
      <c r="D1271" s="208"/>
      <c r="E1271" s="220"/>
      <c r="F1271" s="220"/>
      <c r="G1271" s="220"/>
      <c r="H1271" s="220"/>
      <c r="I1271" s="220"/>
      <c r="J1271" s="220"/>
      <c r="K1271" s="220"/>
      <c r="M1271" s="208"/>
      <c r="N1271" s="208"/>
      <c r="O1271" s="208"/>
      <c r="P1271" s="208"/>
      <c r="Q1271" s="208"/>
      <c r="R1271" s="208"/>
      <c r="S1271" s="208"/>
      <c r="T1271" s="208"/>
      <c r="U1271" s="208"/>
      <c r="V1271" s="208"/>
      <c r="W1271" s="208"/>
      <c r="X1271" s="208"/>
      <c r="Y1271" s="208"/>
      <c r="Z1271" s="208"/>
      <c r="AA1271" s="208"/>
      <c r="AB1271" s="208"/>
      <c r="AC1271" s="208"/>
      <c r="AD1271" s="208"/>
      <c r="AE1271" s="208"/>
      <c r="AF1271" s="208"/>
      <c r="AG1271" s="208"/>
      <c r="AH1271" s="208"/>
      <c r="AI1271" s="208"/>
      <c r="AJ1271" s="208"/>
      <c r="AK1271" s="208"/>
      <c r="AL1271" s="208"/>
      <c r="AM1271" s="208"/>
      <c r="AN1271" s="208"/>
      <c r="AO1271" s="208"/>
      <c r="AP1271" s="208"/>
      <c r="AQ1271" s="208"/>
      <c r="AR1271" s="208"/>
      <c r="AS1271" s="208"/>
      <c r="AT1271" s="208"/>
      <c r="AU1271" s="208"/>
      <c r="AV1271" s="208"/>
      <c r="AW1271" s="208"/>
    </row>
    <row r="1272" spans="1:49" s="207" customFormat="1" x14ac:dyDescent="0.25">
      <c r="A1272" s="47"/>
      <c r="B1272" s="47"/>
      <c r="C1272" s="47"/>
      <c r="D1272" s="208"/>
      <c r="E1272" s="220"/>
      <c r="F1272" s="220"/>
      <c r="G1272" s="220"/>
      <c r="H1272" s="220"/>
      <c r="I1272" s="220"/>
      <c r="J1272" s="220"/>
      <c r="K1272" s="220"/>
      <c r="M1272" s="208"/>
      <c r="N1272" s="208"/>
      <c r="O1272" s="208"/>
      <c r="P1272" s="208"/>
      <c r="Q1272" s="208"/>
      <c r="R1272" s="208"/>
      <c r="S1272" s="208"/>
      <c r="T1272" s="208"/>
      <c r="U1272" s="208"/>
      <c r="V1272" s="208"/>
      <c r="W1272" s="208"/>
      <c r="X1272" s="208"/>
      <c r="Y1272" s="208"/>
      <c r="Z1272" s="208"/>
      <c r="AA1272" s="208"/>
      <c r="AB1272" s="208"/>
      <c r="AC1272" s="208"/>
      <c r="AD1272" s="208"/>
      <c r="AE1272" s="208"/>
      <c r="AF1272" s="208"/>
      <c r="AG1272" s="208"/>
      <c r="AH1272" s="208"/>
      <c r="AI1272" s="208"/>
      <c r="AJ1272" s="208"/>
      <c r="AK1272" s="208"/>
      <c r="AL1272" s="208"/>
      <c r="AM1272" s="208"/>
      <c r="AN1272" s="208"/>
      <c r="AO1272" s="208"/>
      <c r="AP1272" s="208"/>
      <c r="AQ1272" s="208"/>
      <c r="AR1272" s="208"/>
      <c r="AS1272" s="208"/>
      <c r="AT1272" s="208"/>
      <c r="AU1272" s="208"/>
      <c r="AV1272" s="208"/>
      <c r="AW1272" s="208"/>
    </row>
    <row r="1273" spans="1:49" s="207" customFormat="1" x14ac:dyDescent="0.25">
      <c r="A1273" s="47"/>
      <c r="B1273" s="47"/>
      <c r="C1273" s="47"/>
      <c r="D1273" s="208"/>
      <c r="E1273" s="220"/>
      <c r="F1273" s="220"/>
      <c r="G1273" s="220"/>
      <c r="H1273" s="220"/>
      <c r="I1273" s="220"/>
      <c r="J1273" s="220"/>
      <c r="K1273" s="220"/>
      <c r="M1273" s="208"/>
      <c r="N1273" s="208"/>
      <c r="O1273" s="208"/>
      <c r="P1273" s="208"/>
      <c r="Q1273" s="208"/>
      <c r="R1273" s="208"/>
      <c r="S1273" s="208"/>
      <c r="T1273" s="208"/>
      <c r="U1273" s="208"/>
      <c r="V1273" s="208"/>
      <c r="W1273" s="208"/>
      <c r="X1273" s="208"/>
      <c r="Y1273" s="208"/>
      <c r="Z1273" s="208"/>
      <c r="AA1273" s="208"/>
      <c r="AB1273" s="208"/>
      <c r="AC1273" s="208"/>
      <c r="AD1273" s="208"/>
      <c r="AE1273" s="208"/>
      <c r="AF1273" s="208"/>
      <c r="AG1273" s="208"/>
      <c r="AH1273" s="208"/>
      <c r="AI1273" s="208"/>
      <c r="AJ1273" s="208"/>
      <c r="AK1273" s="208"/>
      <c r="AL1273" s="208"/>
      <c r="AM1273" s="208"/>
      <c r="AN1273" s="208"/>
      <c r="AO1273" s="208"/>
      <c r="AP1273" s="208"/>
      <c r="AQ1273" s="208"/>
      <c r="AR1273" s="208"/>
      <c r="AS1273" s="208"/>
      <c r="AT1273" s="208"/>
      <c r="AU1273" s="208"/>
      <c r="AV1273" s="208"/>
      <c r="AW1273" s="208"/>
    </row>
    <row r="1274" spans="1:49" s="207" customFormat="1" x14ac:dyDescent="0.25">
      <c r="A1274" s="47"/>
      <c r="B1274" s="47"/>
      <c r="C1274" s="47"/>
      <c r="D1274" s="208"/>
      <c r="E1274" s="220"/>
      <c r="F1274" s="220"/>
      <c r="G1274" s="220"/>
      <c r="H1274" s="220"/>
      <c r="I1274" s="220"/>
      <c r="J1274" s="220"/>
      <c r="K1274" s="220"/>
      <c r="M1274" s="208"/>
      <c r="N1274" s="208"/>
      <c r="O1274" s="208"/>
      <c r="P1274" s="208"/>
      <c r="Q1274" s="208"/>
      <c r="R1274" s="208"/>
      <c r="S1274" s="208"/>
      <c r="T1274" s="208"/>
      <c r="U1274" s="208"/>
      <c r="V1274" s="208"/>
      <c r="W1274" s="208"/>
      <c r="X1274" s="208"/>
      <c r="Y1274" s="208"/>
      <c r="Z1274" s="208"/>
      <c r="AA1274" s="208"/>
      <c r="AB1274" s="208"/>
      <c r="AC1274" s="208"/>
      <c r="AD1274" s="208"/>
      <c r="AE1274" s="208"/>
      <c r="AF1274" s="208"/>
      <c r="AG1274" s="208"/>
      <c r="AH1274" s="208"/>
      <c r="AI1274" s="208"/>
      <c r="AJ1274" s="208"/>
      <c r="AK1274" s="208"/>
      <c r="AL1274" s="208"/>
      <c r="AM1274" s="208"/>
      <c r="AN1274" s="208"/>
      <c r="AO1274" s="208"/>
      <c r="AP1274" s="208"/>
      <c r="AQ1274" s="208"/>
      <c r="AR1274" s="208"/>
      <c r="AS1274" s="208"/>
      <c r="AT1274" s="208"/>
      <c r="AU1274" s="208"/>
      <c r="AV1274" s="208"/>
      <c r="AW1274" s="208"/>
    </row>
    <row r="1275" spans="1:49" s="207" customFormat="1" x14ac:dyDescent="0.25">
      <c r="A1275" s="47"/>
      <c r="B1275" s="47"/>
      <c r="C1275" s="47"/>
      <c r="D1275" s="208"/>
      <c r="E1275" s="220"/>
      <c r="F1275" s="220"/>
      <c r="G1275" s="220"/>
      <c r="H1275" s="220"/>
      <c r="I1275" s="220"/>
      <c r="J1275" s="220"/>
      <c r="K1275" s="220"/>
      <c r="M1275" s="208"/>
      <c r="N1275" s="208"/>
      <c r="O1275" s="208"/>
      <c r="P1275" s="208"/>
      <c r="Q1275" s="208"/>
      <c r="R1275" s="208"/>
      <c r="S1275" s="208"/>
      <c r="T1275" s="208"/>
      <c r="U1275" s="208"/>
      <c r="V1275" s="208"/>
      <c r="W1275" s="208"/>
      <c r="X1275" s="208"/>
      <c r="Y1275" s="208"/>
      <c r="Z1275" s="208"/>
      <c r="AA1275" s="208"/>
      <c r="AB1275" s="208"/>
      <c r="AC1275" s="208"/>
      <c r="AD1275" s="208"/>
      <c r="AE1275" s="208"/>
      <c r="AF1275" s="208"/>
      <c r="AG1275" s="208"/>
      <c r="AH1275" s="208"/>
      <c r="AI1275" s="208"/>
      <c r="AJ1275" s="208"/>
      <c r="AK1275" s="208"/>
      <c r="AL1275" s="208"/>
      <c r="AM1275" s="208"/>
      <c r="AN1275" s="208"/>
      <c r="AO1275" s="208"/>
      <c r="AP1275" s="208"/>
      <c r="AQ1275" s="208"/>
      <c r="AR1275" s="208"/>
      <c r="AS1275" s="208"/>
      <c r="AT1275" s="208"/>
      <c r="AU1275" s="208"/>
      <c r="AV1275" s="208"/>
      <c r="AW1275" s="208"/>
    </row>
    <row r="1276" spans="1:49" s="207" customFormat="1" x14ac:dyDescent="0.25">
      <c r="A1276" s="47"/>
      <c r="B1276" s="47"/>
      <c r="C1276" s="47"/>
      <c r="D1276" s="208"/>
      <c r="E1276" s="220"/>
      <c r="F1276" s="220"/>
      <c r="G1276" s="220"/>
      <c r="H1276" s="220"/>
      <c r="I1276" s="220"/>
      <c r="J1276" s="220"/>
      <c r="K1276" s="220"/>
      <c r="M1276" s="208"/>
      <c r="N1276" s="208"/>
      <c r="O1276" s="208"/>
      <c r="P1276" s="208"/>
      <c r="Q1276" s="208"/>
      <c r="R1276" s="208"/>
      <c r="S1276" s="208"/>
      <c r="T1276" s="208"/>
      <c r="U1276" s="208"/>
      <c r="V1276" s="208"/>
      <c r="W1276" s="208"/>
      <c r="X1276" s="208"/>
      <c r="Y1276" s="208"/>
      <c r="Z1276" s="208"/>
      <c r="AA1276" s="208"/>
      <c r="AB1276" s="208"/>
      <c r="AC1276" s="208"/>
      <c r="AD1276" s="208"/>
      <c r="AE1276" s="208"/>
      <c r="AF1276" s="208"/>
      <c r="AG1276" s="208"/>
      <c r="AH1276" s="208"/>
      <c r="AI1276" s="208"/>
      <c r="AJ1276" s="208"/>
      <c r="AK1276" s="208"/>
      <c r="AL1276" s="208"/>
      <c r="AM1276" s="208"/>
      <c r="AN1276" s="208"/>
      <c r="AO1276" s="208"/>
      <c r="AP1276" s="208"/>
      <c r="AQ1276" s="208"/>
      <c r="AR1276" s="208"/>
      <c r="AS1276" s="208"/>
      <c r="AT1276" s="208"/>
      <c r="AU1276" s="208"/>
      <c r="AV1276" s="208"/>
      <c r="AW1276" s="208"/>
    </row>
    <row r="1277" spans="1:49" s="207" customFormat="1" x14ac:dyDescent="0.25">
      <c r="A1277" s="47"/>
      <c r="B1277" s="47"/>
      <c r="C1277" s="47"/>
      <c r="D1277" s="208"/>
      <c r="E1277" s="220"/>
      <c r="F1277" s="220"/>
      <c r="G1277" s="220"/>
      <c r="H1277" s="220"/>
      <c r="I1277" s="220"/>
      <c r="J1277" s="220"/>
      <c r="K1277" s="220"/>
      <c r="M1277" s="208"/>
      <c r="N1277" s="208"/>
      <c r="O1277" s="208"/>
      <c r="P1277" s="208"/>
      <c r="Q1277" s="208"/>
      <c r="R1277" s="208"/>
      <c r="S1277" s="208"/>
      <c r="T1277" s="208"/>
      <c r="U1277" s="208"/>
      <c r="V1277" s="208"/>
      <c r="W1277" s="208"/>
      <c r="X1277" s="208"/>
      <c r="Y1277" s="208"/>
      <c r="Z1277" s="208"/>
      <c r="AA1277" s="208"/>
      <c r="AB1277" s="208"/>
      <c r="AC1277" s="208"/>
      <c r="AD1277" s="208"/>
      <c r="AE1277" s="208"/>
      <c r="AF1277" s="208"/>
      <c r="AG1277" s="208"/>
      <c r="AH1277" s="208"/>
      <c r="AI1277" s="208"/>
      <c r="AJ1277" s="208"/>
      <c r="AK1277" s="208"/>
      <c r="AL1277" s="208"/>
      <c r="AM1277" s="208"/>
      <c r="AN1277" s="208"/>
      <c r="AO1277" s="208"/>
      <c r="AP1277" s="208"/>
      <c r="AQ1277" s="208"/>
      <c r="AR1277" s="208"/>
      <c r="AS1277" s="208"/>
      <c r="AT1277" s="208"/>
      <c r="AU1277" s="208"/>
      <c r="AV1277" s="208"/>
      <c r="AW1277" s="208"/>
    </row>
    <row r="1278" spans="1:49" s="207" customFormat="1" x14ac:dyDescent="0.25">
      <c r="A1278" s="47"/>
      <c r="B1278" s="47"/>
      <c r="C1278" s="47"/>
      <c r="D1278" s="208"/>
      <c r="E1278" s="220"/>
      <c r="F1278" s="220"/>
      <c r="G1278" s="220"/>
      <c r="H1278" s="220"/>
      <c r="I1278" s="220"/>
      <c r="J1278" s="220"/>
      <c r="K1278" s="220"/>
      <c r="M1278" s="208"/>
      <c r="N1278" s="208"/>
      <c r="O1278" s="208"/>
      <c r="P1278" s="208"/>
      <c r="Q1278" s="208"/>
      <c r="R1278" s="208"/>
      <c r="S1278" s="208"/>
      <c r="T1278" s="208"/>
      <c r="U1278" s="208"/>
      <c r="V1278" s="208"/>
      <c r="W1278" s="208"/>
      <c r="X1278" s="208"/>
      <c r="Y1278" s="208"/>
      <c r="Z1278" s="208"/>
      <c r="AA1278" s="208"/>
      <c r="AB1278" s="208"/>
      <c r="AC1278" s="208"/>
      <c r="AD1278" s="208"/>
      <c r="AE1278" s="208"/>
      <c r="AF1278" s="208"/>
      <c r="AG1278" s="208"/>
      <c r="AH1278" s="208"/>
      <c r="AI1278" s="208"/>
      <c r="AJ1278" s="208"/>
      <c r="AK1278" s="208"/>
      <c r="AL1278" s="208"/>
      <c r="AM1278" s="208"/>
      <c r="AN1278" s="208"/>
      <c r="AO1278" s="208"/>
      <c r="AP1278" s="208"/>
      <c r="AQ1278" s="208"/>
      <c r="AR1278" s="208"/>
      <c r="AS1278" s="208"/>
      <c r="AT1278" s="208"/>
      <c r="AU1278" s="208"/>
      <c r="AV1278" s="208"/>
      <c r="AW1278" s="208"/>
    </row>
    <row r="1279" spans="1:49" s="207" customFormat="1" x14ac:dyDescent="0.25">
      <c r="A1279" s="47"/>
      <c r="B1279" s="47"/>
      <c r="C1279" s="47"/>
      <c r="D1279" s="208"/>
      <c r="E1279" s="220"/>
      <c r="F1279" s="220"/>
      <c r="G1279" s="220"/>
      <c r="H1279" s="220"/>
      <c r="I1279" s="220"/>
      <c r="J1279" s="220"/>
      <c r="K1279" s="220"/>
      <c r="M1279" s="208"/>
      <c r="N1279" s="208"/>
      <c r="O1279" s="208"/>
      <c r="P1279" s="208"/>
      <c r="Q1279" s="208"/>
      <c r="R1279" s="208"/>
      <c r="S1279" s="208"/>
      <c r="T1279" s="208"/>
      <c r="U1279" s="208"/>
      <c r="V1279" s="208"/>
      <c r="W1279" s="208"/>
      <c r="X1279" s="208"/>
      <c r="Y1279" s="208"/>
      <c r="Z1279" s="208"/>
      <c r="AA1279" s="208"/>
      <c r="AB1279" s="208"/>
      <c r="AC1279" s="208"/>
      <c r="AD1279" s="208"/>
      <c r="AE1279" s="208"/>
      <c r="AF1279" s="208"/>
      <c r="AG1279" s="208"/>
      <c r="AH1279" s="208"/>
      <c r="AI1279" s="208"/>
      <c r="AJ1279" s="208"/>
      <c r="AK1279" s="208"/>
      <c r="AL1279" s="208"/>
      <c r="AM1279" s="208"/>
      <c r="AN1279" s="208"/>
      <c r="AO1279" s="208"/>
      <c r="AP1279" s="208"/>
      <c r="AQ1279" s="208"/>
      <c r="AR1279" s="208"/>
      <c r="AS1279" s="208"/>
      <c r="AT1279" s="208"/>
      <c r="AU1279" s="208"/>
      <c r="AV1279" s="208"/>
      <c r="AW1279" s="208"/>
    </row>
    <row r="1280" spans="1:49" s="207" customFormat="1" x14ac:dyDescent="0.25">
      <c r="A1280" s="47"/>
      <c r="B1280" s="47"/>
      <c r="C1280" s="47"/>
      <c r="D1280" s="208"/>
      <c r="E1280" s="220"/>
      <c r="F1280" s="220"/>
      <c r="G1280" s="220"/>
      <c r="H1280" s="220"/>
      <c r="I1280" s="220"/>
      <c r="J1280" s="220"/>
      <c r="K1280" s="220"/>
      <c r="M1280" s="208"/>
      <c r="N1280" s="208"/>
      <c r="O1280" s="208"/>
      <c r="P1280" s="208"/>
      <c r="Q1280" s="208"/>
      <c r="R1280" s="208"/>
      <c r="S1280" s="208"/>
      <c r="T1280" s="208"/>
      <c r="U1280" s="208"/>
      <c r="V1280" s="208"/>
      <c r="W1280" s="208"/>
      <c r="X1280" s="208"/>
      <c r="Y1280" s="208"/>
      <c r="Z1280" s="208"/>
      <c r="AA1280" s="208"/>
      <c r="AB1280" s="208"/>
      <c r="AC1280" s="208"/>
      <c r="AD1280" s="208"/>
      <c r="AE1280" s="208"/>
      <c r="AF1280" s="208"/>
      <c r="AG1280" s="208"/>
      <c r="AH1280" s="208"/>
      <c r="AI1280" s="208"/>
      <c r="AJ1280" s="208"/>
      <c r="AK1280" s="208"/>
      <c r="AL1280" s="208"/>
      <c r="AM1280" s="208"/>
      <c r="AN1280" s="208"/>
      <c r="AO1280" s="208"/>
      <c r="AP1280" s="208"/>
      <c r="AQ1280" s="208"/>
      <c r="AR1280" s="208"/>
      <c r="AS1280" s="208"/>
      <c r="AT1280" s="208"/>
      <c r="AU1280" s="208"/>
      <c r="AV1280" s="208"/>
      <c r="AW1280" s="208"/>
    </row>
    <row r="1281" spans="1:49" s="207" customFormat="1" x14ac:dyDescent="0.25">
      <c r="A1281" s="47"/>
      <c r="B1281" s="47"/>
      <c r="C1281" s="47"/>
      <c r="D1281" s="208"/>
      <c r="E1281" s="220"/>
      <c r="F1281" s="220"/>
      <c r="G1281" s="220"/>
      <c r="H1281" s="220"/>
      <c r="I1281" s="220"/>
      <c r="J1281" s="220"/>
      <c r="K1281" s="220"/>
      <c r="M1281" s="208"/>
      <c r="N1281" s="208"/>
      <c r="O1281" s="208"/>
      <c r="P1281" s="208"/>
      <c r="Q1281" s="208"/>
      <c r="R1281" s="208"/>
      <c r="S1281" s="208"/>
      <c r="T1281" s="208"/>
      <c r="U1281" s="208"/>
      <c r="V1281" s="208"/>
      <c r="W1281" s="208"/>
      <c r="X1281" s="208"/>
      <c r="Y1281" s="208"/>
      <c r="Z1281" s="208"/>
      <c r="AA1281" s="208"/>
      <c r="AB1281" s="208"/>
      <c r="AC1281" s="208"/>
      <c r="AD1281" s="208"/>
      <c r="AE1281" s="208"/>
      <c r="AF1281" s="208"/>
      <c r="AG1281" s="208"/>
      <c r="AH1281" s="208"/>
      <c r="AI1281" s="208"/>
      <c r="AJ1281" s="208"/>
      <c r="AK1281" s="208"/>
      <c r="AL1281" s="208"/>
      <c r="AM1281" s="208"/>
      <c r="AN1281" s="208"/>
      <c r="AO1281" s="208"/>
      <c r="AP1281" s="208"/>
      <c r="AQ1281" s="208"/>
      <c r="AR1281" s="208"/>
      <c r="AS1281" s="208"/>
      <c r="AT1281" s="208"/>
      <c r="AU1281" s="208"/>
      <c r="AV1281" s="208"/>
      <c r="AW1281" s="208"/>
    </row>
    <row r="1282" spans="1:49" s="207" customFormat="1" x14ac:dyDescent="0.25">
      <c r="A1282" s="47"/>
      <c r="B1282" s="47"/>
      <c r="C1282" s="47"/>
      <c r="D1282" s="208"/>
      <c r="E1282" s="220"/>
      <c r="F1282" s="220"/>
      <c r="G1282" s="220"/>
      <c r="H1282" s="220"/>
      <c r="I1282" s="220"/>
      <c r="J1282" s="220"/>
      <c r="K1282" s="220"/>
      <c r="M1282" s="208"/>
      <c r="N1282" s="208"/>
      <c r="O1282" s="208"/>
      <c r="P1282" s="208"/>
      <c r="Q1282" s="208"/>
      <c r="R1282" s="208"/>
      <c r="S1282" s="208"/>
      <c r="T1282" s="208"/>
      <c r="U1282" s="208"/>
      <c r="V1282" s="208"/>
      <c r="W1282" s="208"/>
      <c r="X1282" s="208"/>
      <c r="Y1282" s="208"/>
      <c r="Z1282" s="208"/>
      <c r="AA1282" s="208"/>
      <c r="AB1282" s="208"/>
      <c r="AC1282" s="208"/>
      <c r="AD1282" s="208"/>
      <c r="AE1282" s="208"/>
      <c r="AF1282" s="208"/>
      <c r="AG1282" s="208"/>
      <c r="AH1282" s="208"/>
      <c r="AI1282" s="208"/>
      <c r="AJ1282" s="208"/>
      <c r="AK1282" s="208"/>
      <c r="AL1282" s="208"/>
      <c r="AM1282" s="208"/>
      <c r="AN1282" s="208"/>
      <c r="AO1282" s="208"/>
      <c r="AP1282" s="208"/>
      <c r="AQ1282" s="208"/>
      <c r="AR1282" s="208"/>
      <c r="AS1282" s="208"/>
      <c r="AT1282" s="208"/>
      <c r="AU1282" s="208"/>
      <c r="AV1282" s="208"/>
      <c r="AW1282" s="208"/>
    </row>
    <row r="1283" spans="1:49" s="207" customFormat="1" x14ac:dyDescent="0.25">
      <c r="A1283" s="47"/>
      <c r="B1283" s="47"/>
      <c r="C1283" s="47"/>
      <c r="D1283" s="208"/>
      <c r="E1283" s="220"/>
      <c r="F1283" s="220"/>
      <c r="G1283" s="220"/>
      <c r="H1283" s="220"/>
      <c r="I1283" s="220"/>
      <c r="J1283" s="220"/>
      <c r="K1283" s="220"/>
      <c r="M1283" s="208"/>
      <c r="N1283" s="208"/>
      <c r="O1283" s="208"/>
      <c r="P1283" s="208"/>
      <c r="Q1283" s="208"/>
      <c r="R1283" s="208"/>
      <c r="S1283" s="208"/>
      <c r="T1283" s="208"/>
      <c r="U1283" s="208"/>
      <c r="V1283" s="208"/>
      <c r="W1283" s="208"/>
      <c r="X1283" s="208"/>
      <c r="Y1283" s="208"/>
      <c r="Z1283" s="208"/>
      <c r="AA1283" s="208"/>
      <c r="AB1283" s="208"/>
      <c r="AC1283" s="208"/>
      <c r="AD1283" s="208"/>
      <c r="AE1283" s="208"/>
      <c r="AF1283" s="208"/>
      <c r="AG1283" s="208"/>
      <c r="AH1283" s="208"/>
      <c r="AI1283" s="208"/>
      <c r="AJ1283" s="208"/>
      <c r="AK1283" s="208"/>
      <c r="AL1283" s="208"/>
      <c r="AM1283" s="208"/>
      <c r="AN1283" s="208"/>
      <c r="AO1283" s="208"/>
      <c r="AP1283" s="208"/>
      <c r="AQ1283" s="208"/>
      <c r="AR1283" s="208"/>
      <c r="AS1283" s="208"/>
      <c r="AT1283" s="208"/>
      <c r="AU1283" s="208"/>
      <c r="AV1283" s="208"/>
      <c r="AW1283" s="208"/>
    </row>
    <row r="1284" spans="1:49" s="207" customFormat="1" x14ac:dyDescent="0.25">
      <c r="A1284" s="47"/>
      <c r="B1284" s="47"/>
      <c r="C1284" s="47"/>
      <c r="D1284" s="208"/>
      <c r="E1284" s="220"/>
      <c r="F1284" s="220"/>
      <c r="G1284" s="220"/>
      <c r="H1284" s="220"/>
      <c r="I1284" s="220"/>
      <c r="J1284" s="220"/>
      <c r="K1284" s="220"/>
      <c r="M1284" s="208"/>
      <c r="N1284" s="208"/>
      <c r="O1284" s="208"/>
      <c r="P1284" s="208"/>
      <c r="Q1284" s="208"/>
      <c r="R1284" s="208"/>
      <c r="S1284" s="208"/>
      <c r="T1284" s="208"/>
      <c r="U1284" s="208"/>
      <c r="V1284" s="208"/>
      <c r="W1284" s="208"/>
      <c r="X1284" s="208"/>
      <c r="Y1284" s="208"/>
      <c r="Z1284" s="208"/>
      <c r="AA1284" s="208"/>
      <c r="AB1284" s="208"/>
      <c r="AC1284" s="208"/>
      <c r="AD1284" s="208"/>
      <c r="AE1284" s="208"/>
      <c r="AF1284" s="208"/>
      <c r="AG1284" s="208"/>
      <c r="AH1284" s="208"/>
      <c r="AI1284" s="208"/>
      <c r="AJ1284" s="208"/>
      <c r="AK1284" s="208"/>
      <c r="AL1284" s="208"/>
      <c r="AM1284" s="208"/>
      <c r="AN1284" s="208"/>
      <c r="AO1284" s="208"/>
      <c r="AP1284" s="208"/>
      <c r="AQ1284" s="208"/>
      <c r="AR1284" s="208"/>
      <c r="AS1284" s="208"/>
      <c r="AT1284" s="208"/>
      <c r="AU1284" s="208"/>
      <c r="AV1284" s="208"/>
      <c r="AW1284" s="208"/>
    </row>
    <row r="1285" spans="1:49" s="207" customFormat="1" x14ac:dyDescent="0.25">
      <c r="A1285" s="47"/>
      <c r="B1285" s="47"/>
      <c r="C1285" s="47"/>
      <c r="D1285" s="208"/>
      <c r="E1285" s="220"/>
      <c r="F1285" s="220"/>
      <c r="G1285" s="220"/>
      <c r="H1285" s="220"/>
      <c r="I1285" s="220"/>
      <c r="J1285" s="220"/>
      <c r="K1285" s="220"/>
      <c r="M1285" s="208"/>
      <c r="N1285" s="208"/>
      <c r="O1285" s="208"/>
      <c r="P1285" s="208"/>
      <c r="Q1285" s="208"/>
      <c r="R1285" s="208"/>
      <c r="S1285" s="208"/>
      <c r="T1285" s="208"/>
      <c r="U1285" s="208"/>
      <c r="V1285" s="208"/>
      <c r="W1285" s="208"/>
      <c r="X1285" s="208"/>
      <c r="Y1285" s="208"/>
      <c r="Z1285" s="208"/>
      <c r="AA1285" s="208"/>
      <c r="AB1285" s="208"/>
      <c r="AC1285" s="208"/>
      <c r="AD1285" s="208"/>
      <c r="AE1285" s="208"/>
      <c r="AF1285" s="208"/>
      <c r="AG1285" s="208"/>
      <c r="AH1285" s="208"/>
      <c r="AI1285" s="208"/>
      <c r="AJ1285" s="208"/>
      <c r="AK1285" s="208"/>
      <c r="AL1285" s="208"/>
      <c r="AM1285" s="208"/>
      <c r="AN1285" s="208"/>
      <c r="AO1285" s="208"/>
      <c r="AP1285" s="208"/>
      <c r="AQ1285" s="208"/>
      <c r="AR1285" s="208"/>
      <c r="AS1285" s="208"/>
      <c r="AT1285" s="208"/>
      <c r="AU1285" s="208"/>
      <c r="AV1285" s="208"/>
      <c r="AW1285" s="208"/>
    </row>
    <row r="1286" spans="1:49" s="207" customFormat="1" x14ac:dyDescent="0.25">
      <c r="A1286" s="47"/>
      <c r="B1286" s="47"/>
      <c r="C1286" s="47"/>
      <c r="D1286" s="208"/>
      <c r="E1286" s="220"/>
      <c r="F1286" s="220"/>
      <c r="G1286" s="220"/>
      <c r="H1286" s="220"/>
      <c r="I1286" s="220"/>
      <c r="J1286" s="220"/>
      <c r="K1286" s="220"/>
      <c r="M1286" s="208"/>
      <c r="N1286" s="208"/>
      <c r="O1286" s="208"/>
      <c r="P1286" s="208"/>
      <c r="Q1286" s="208"/>
      <c r="R1286" s="208"/>
      <c r="S1286" s="208"/>
      <c r="T1286" s="208"/>
      <c r="U1286" s="208"/>
      <c r="V1286" s="208"/>
      <c r="W1286" s="208"/>
      <c r="X1286" s="208"/>
      <c r="Y1286" s="208"/>
      <c r="Z1286" s="208"/>
      <c r="AA1286" s="208"/>
      <c r="AB1286" s="208"/>
      <c r="AC1286" s="208"/>
      <c r="AD1286" s="208"/>
      <c r="AE1286" s="208"/>
      <c r="AF1286" s="208"/>
      <c r="AG1286" s="208"/>
      <c r="AH1286" s="208"/>
      <c r="AI1286" s="208"/>
      <c r="AJ1286" s="208"/>
      <c r="AK1286" s="208"/>
      <c r="AL1286" s="208"/>
      <c r="AM1286" s="208"/>
      <c r="AN1286" s="208"/>
      <c r="AO1286" s="208"/>
      <c r="AP1286" s="208"/>
      <c r="AQ1286" s="208"/>
      <c r="AR1286" s="208"/>
      <c r="AS1286" s="208"/>
      <c r="AT1286" s="208"/>
      <c r="AU1286" s="208"/>
      <c r="AV1286" s="208"/>
      <c r="AW1286" s="208"/>
    </row>
    <row r="1287" spans="1:49" s="207" customFormat="1" x14ac:dyDescent="0.25">
      <c r="A1287" s="47"/>
      <c r="B1287" s="47"/>
      <c r="C1287" s="47"/>
      <c r="D1287" s="208"/>
      <c r="E1287" s="220"/>
      <c r="F1287" s="220"/>
      <c r="G1287" s="220"/>
      <c r="H1287" s="220"/>
      <c r="I1287" s="220"/>
      <c r="J1287" s="220"/>
      <c r="K1287" s="220"/>
      <c r="M1287" s="208"/>
      <c r="N1287" s="208"/>
      <c r="O1287" s="208"/>
      <c r="P1287" s="208"/>
      <c r="Q1287" s="208"/>
      <c r="R1287" s="208"/>
      <c r="S1287" s="208"/>
      <c r="T1287" s="208"/>
      <c r="U1287" s="208"/>
      <c r="V1287" s="208"/>
      <c r="W1287" s="208"/>
      <c r="X1287" s="208"/>
      <c r="Y1287" s="208"/>
      <c r="Z1287" s="208"/>
      <c r="AA1287" s="208"/>
      <c r="AB1287" s="208"/>
      <c r="AC1287" s="208"/>
      <c r="AD1287" s="208"/>
      <c r="AE1287" s="208"/>
      <c r="AF1287" s="208"/>
      <c r="AG1287" s="208"/>
      <c r="AH1287" s="208"/>
      <c r="AI1287" s="208"/>
      <c r="AJ1287" s="208"/>
      <c r="AK1287" s="208"/>
      <c r="AL1287" s="208"/>
      <c r="AM1287" s="208"/>
      <c r="AN1287" s="208"/>
      <c r="AO1287" s="208"/>
      <c r="AP1287" s="208"/>
      <c r="AQ1287" s="208"/>
      <c r="AR1287" s="208"/>
      <c r="AS1287" s="208"/>
      <c r="AT1287" s="208"/>
      <c r="AU1287" s="208"/>
      <c r="AV1287" s="208"/>
      <c r="AW1287" s="208"/>
    </row>
    <row r="1288" spans="1:49" s="207" customFormat="1" x14ac:dyDescent="0.25">
      <c r="A1288" s="47"/>
      <c r="B1288" s="47"/>
      <c r="C1288" s="47"/>
      <c r="D1288" s="208"/>
      <c r="E1288" s="220"/>
      <c r="F1288" s="220"/>
      <c r="G1288" s="220"/>
      <c r="H1288" s="220"/>
      <c r="I1288" s="220"/>
      <c r="J1288" s="220"/>
      <c r="K1288" s="220"/>
      <c r="M1288" s="208"/>
      <c r="N1288" s="208"/>
      <c r="O1288" s="208"/>
      <c r="P1288" s="208"/>
      <c r="Q1288" s="208"/>
      <c r="R1288" s="208"/>
      <c r="S1288" s="208"/>
      <c r="T1288" s="208"/>
      <c r="U1288" s="208"/>
      <c r="V1288" s="208"/>
      <c r="W1288" s="208"/>
      <c r="X1288" s="208"/>
      <c r="Y1288" s="208"/>
      <c r="Z1288" s="208"/>
      <c r="AA1288" s="208"/>
      <c r="AB1288" s="208"/>
      <c r="AC1288" s="208"/>
      <c r="AD1288" s="208"/>
      <c r="AE1288" s="208"/>
      <c r="AF1288" s="208"/>
      <c r="AG1288" s="208"/>
      <c r="AH1288" s="208"/>
      <c r="AI1288" s="208"/>
      <c r="AJ1288" s="208"/>
      <c r="AK1288" s="208"/>
      <c r="AL1288" s="208"/>
      <c r="AM1288" s="208"/>
      <c r="AN1288" s="208"/>
      <c r="AO1288" s="208"/>
      <c r="AP1288" s="208"/>
      <c r="AQ1288" s="208"/>
      <c r="AR1288" s="208"/>
      <c r="AS1288" s="208"/>
      <c r="AT1288" s="208"/>
      <c r="AU1288" s="208"/>
      <c r="AV1288" s="208"/>
      <c r="AW1288" s="208"/>
    </row>
    <row r="1289" spans="1:49" s="207" customFormat="1" x14ac:dyDescent="0.25">
      <c r="A1289" s="47"/>
      <c r="B1289" s="47"/>
      <c r="C1289" s="47"/>
      <c r="D1289" s="208"/>
      <c r="E1289" s="220"/>
      <c r="F1289" s="220"/>
      <c r="G1289" s="220"/>
      <c r="H1289" s="220"/>
      <c r="I1289" s="220"/>
      <c r="J1289" s="220"/>
      <c r="K1289" s="220"/>
      <c r="M1289" s="208"/>
      <c r="N1289" s="208"/>
      <c r="O1289" s="208"/>
      <c r="P1289" s="208"/>
      <c r="Q1289" s="208"/>
      <c r="R1289" s="208"/>
      <c r="S1289" s="208"/>
      <c r="T1289" s="208"/>
      <c r="U1289" s="208"/>
      <c r="V1289" s="208"/>
      <c r="W1289" s="208"/>
      <c r="X1289" s="208"/>
      <c r="Y1289" s="208"/>
      <c r="Z1289" s="208"/>
      <c r="AA1289" s="208"/>
      <c r="AB1289" s="208"/>
      <c r="AC1289" s="208"/>
      <c r="AD1289" s="208"/>
      <c r="AE1289" s="208"/>
      <c r="AF1289" s="208"/>
      <c r="AG1289" s="208"/>
      <c r="AH1289" s="208"/>
      <c r="AI1289" s="208"/>
      <c r="AJ1289" s="208"/>
      <c r="AK1289" s="208"/>
      <c r="AL1289" s="208"/>
      <c r="AM1289" s="208"/>
      <c r="AN1289" s="208"/>
      <c r="AO1289" s="208"/>
      <c r="AP1289" s="208"/>
      <c r="AQ1289" s="208"/>
      <c r="AR1289" s="208"/>
      <c r="AS1289" s="208"/>
      <c r="AT1289" s="208"/>
      <c r="AU1289" s="208"/>
      <c r="AV1289" s="208"/>
      <c r="AW1289" s="208"/>
    </row>
    <row r="1290" spans="1:49" s="207" customFormat="1" x14ac:dyDescent="0.25">
      <c r="A1290" s="47"/>
      <c r="B1290" s="47"/>
      <c r="C1290" s="47"/>
      <c r="D1290" s="208"/>
      <c r="E1290" s="220"/>
      <c r="F1290" s="220"/>
      <c r="G1290" s="220"/>
      <c r="H1290" s="220"/>
      <c r="I1290" s="220"/>
      <c r="J1290" s="220"/>
      <c r="K1290" s="220"/>
      <c r="M1290" s="208"/>
      <c r="N1290" s="208"/>
      <c r="O1290" s="208"/>
      <c r="P1290" s="208"/>
      <c r="Q1290" s="208"/>
      <c r="R1290" s="208"/>
      <c r="S1290" s="208"/>
      <c r="T1290" s="208"/>
      <c r="U1290" s="208"/>
      <c r="V1290" s="208"/>
      <c r="W1290" s="208"/>
      <c r="X1290" s="208"/>
      <c r="Y1290" s="208"/>
      <c r="Z1290" s="208"/>
      <c r="AA1290" s="208"/>
      <c r="AB1290" s="208"/>
      <c r="AC1290" s="208"/>
      <c r="AD1290" s="208"/>
      <c r="AE1290" s="208"/>
      <c r="AF1290" s="208"/>
      <c r="AG1290" s="208"/>
      <c r="AH1290" s="208"/>
      <c r="AI1290" s="208"/>
      <c r="AJ1290" s="208"/>
      <c r="AK1290" s="208"/>
      <c r="AL1290" s="208"/>
      <c r="AM1290" s="208"/>
      <c r="AN1290" s="208"/>
      <c r="AO1290" s="208"/>
      <c r="AP1290" s="208"/>
      <c r="AQ1290" s="208"/>
      <c r="AR1290" s="208"/>
      <c r="AS1290" s="208"/>
      <c r="AT1290" s="208"/>
      <c r="AU1290" s="208"/>
      <c r="AV1290" s="208"/>
      <c r="AW1290" s="208"/>
    </row>
    <row r="1291" spans="1:49" s="207" customFormat="1" x14ac:dyDescent="0.25">
      <c r="A1291" s="47"/>
      <c r="B1291" s="47"/>
      <c r="C1291" s="47"/>
      <c r="D1291" s="208"/>
      <c r="E1291" s="220"/>
      <c r="F1291" s="220"/>
      <c r="G1291" s="220"/>
      <c r="H1291" s="220"/>
      <c r="I1291" s="220"/>
      <c r="J1291" s="220"/>
      <c r="K1291" s="220"/>
      <c r="M1291" s="208"/>
      <c r="N1291" s="208"/>
      <c r="O1291" s="208"/>
      <c r="P1291" s="208"/>
      <c r="Q1291" s="208"/>
      <c r="R1291" s="208"/>
      <c r="S1291" s="208"/>
      <c r="T1291" s="208"/>
      <c r="U1291" s="208"/>
      <c r="V1291" s="208"/>
      <c r="W1291" s="208"/>
      <c r="X1291" s="208"/>
      <c r="Y1291" s="208"/>
      <c r="Z1291" s="208"/>
      <c r="AA1291" s="208"/>
      <c r="AB1291" s="208"/>
      <c r="AC1291" s="208"/>
      <c r="AD1291" s="208"/>
      <c r="AE1291" s="208"/>
      <c r="AF1291" s="208"/>
      <c r="AG1291" s="208"/>
      <c r="AH1291" s="208"/>
      <c r="AI1291" s="208"/>
      <c r="AJ1291" s="208"/>
      <c r="AK1291" s="208"/>
      <c r="AL1291" s="208"/>
      <c r="AM1291" s="208"/>
      <c r="AN1291" s="208"/>
      <c r="AO1291" s="208"/>
      <c r="AP1291" s="208"/>
      <c r="AQ1291" s="208"/>
      <c r="AR1291" s="208"/>
      <c r="AS1291" s="208"/>
      <c r="AT1291" s="208"/>
      <c r="AU1291" s="208"/>
      <c r="AV1291" s="208"/>
      <c r="AW1291" s="208"/>
    </row>
    <row r="1292" spans="1:49" s="207" customFormat="1" x14ac:dyDescent="0.25">
      <c r="A1292" s="47"/>
      <c r="B1292" s="47"/>
      <c r="C1292" s="47"/>
      <c r="D1292" s="208"/>
      <c r="E1292" s="220"/>
      <c r="F1292" s="220"/>
      <c r="G1292" s="220"/>
      <c r="H1292" s="220"/>
      <c r="I1292" s="220"/>
      <c r="J1292" s="220"/>
      <c r="K1292" s="220"/>
      <c r="M1292" s="208"/>
      <c r="N1292" s="208"/>
      <c r="O1292" s="208"/>
      <c r="P1292" s="208"/>
      <c r="Q1292" s="208"/>
      <c r="R1292" s="208"/>
      <c r="S1292" s="208"/>
      <c r="T1292" s="208"/>
      <c r="U1292" s="208"/>
      <c r="V1292" s="208"/>
      <c r="W1292" s="208"/>
      <c r="X1292" s="208"/>
      <c r="Y1292" s="208"/>
      <c r="Z1292" s="208"/>
      <c r="AA1292" s="208"/>
      <c r="AB1292" s="208"/>
      <c r="AC1292" s="208"/>
      <c r="AD1292" s="208"/>
      <c r="AE1292" s="208"/>
      <c r="AF1292" s="208"/>
      <c r="AG1292" s="208"/>
      <c r="AH1292" s="208"/>
      <c r="AI1292" s="208"/>
      <c r="AJ1292" s="208"/>
      <c r="AK1292" s="208"/>
      <c r="AL1292" s="208"/>
      <c r="AM1292" s="208"/>
      <c r="AN1292" s="208"/>
      <c r="AO1292" s="208"/>
      <c r="AP1292" s="208"/>
      <c r="AQ1292" s="208"/>
      <c r="AR1292" s="208"/>
      <c r="AS1292" s="208"/>
      <c r="AT1292" s="208"/>
      <c r="AU1292" s="208"/>
      <c r="AV1292" s="208"/>
      <c r="AW1292" s="208"/>
    </row>
    <row r="1293" spans="1:49" s="207" customFormat="1" x14ac:dyDescent="0.25">
      <c r="A1293" s="47"/>
      <c r="B1293" s="47"/>
      <c r="C1293" s="47"/>
      <c r="D1293" s="208"/>
      <c r="E1293" s="220"/>
      <c r="F1293" s="220"/>
      <c r="G1293" s="220"/>
      <c r="H1293" s="220"/>
      <c r="I1293" s="220"/>
      <c r="J1293" s="220"/>
      <c r="K1293" s="220"/>
      <c r="M1293" s="208"/>
      <c r="N1293" s="208"/>
      <c r="O1293" s="208"/>
      <c r="P1293" s="208"/>
      <c r="Q1293" s="208"/>
      <c r="R1293" s="208"/>
      <c r="S1293" s="208"/>
      <c r="T1293" s="208"/>
      <c r="U1293" s="208"/>
      <c r="V1293" s="208"/>
      <c r="W1293" s="208"/>
      <c r="X1293" s="208"/>
      <c r="Y1293" s="208"/>
      <c r="Z1293" s="208"/>
      <c r="AA1293" s="208"/>
      <c r="AB1293" s="208"/>
      <c r="AC1293" s="208"/>
      <c r="AD1293" s="208"/>
      <c r="AE1293" s="208"/>
      <c r="AF1293" s="208"/>
      <c r="AG1293" s="208"/>
      <c r="AH1293" s="208"/>
      <c r="AI1293" s="208"/>
      <c r="AJ1293" s="208"/>
      <c r="AK1293" s="208"/>
      <c r="AL1293" s="208"/>
      <c r="AM1293" s="208"/>
      <c r="AN1293" s="208"/>
      <c r="AO1293" s="208"/>
      <c r="AP1293" s="208"/>
      <c r="AQ1293" s="208"/>
      <c r="AR1293" s="208"/>
      <c r="AS1293" s="208"/>
      <c r="AT1293" s="208"/>
      <c r="AU1293" s="208"/>
      <c r="AV1293" s="208"/>
      <c r="AW1293" s="208"/>
    </row>
    <row r="1294" spans="1:49" s="207" customFormat="1" x14ac:dyDescent="0.25">
      <c r="A1294" s="47"/>
      <c r="B1294" s="47"/>
      <c r="C1294" s="47"/>
      <c r="D1294" s="208"/>
      <c r="E1294" s="220"/>
      <c r="F1294" s="220"/>
      <c r="G1294" s="220"/>
      <c r="H1294" s="220"/>
      <c r="I1294" s="220"/>
      <c r="J1294" s="220"/>
      <c r="K1294" s="220"/>
      <c r="M1294" s="208"/>
      <c r="N1294" s="208"/>
      <c r="O1294" s="208"/>
      <c r="P1294" s="208"/>
      <c r="Q1294" s="208"/>
      <c r="R1294" s="208"/>
      <c r="S1294" s="208"/>
      <c r="T1294" s="208"/>
      <c r="U1294" s="208"/>
      <c r="V1294" s="208"/>
      <c r="W1294" s="208"/>
      <c r="X1294" s="208"/>
      <c r="Y1294" s="208"/>
      <c r="Z1294" s="208"/>
      <c r="AA1294" s="208"/>
      <c r="AB1294" s="208"/>
      <c r="AC1294" s="208"/>
      <c r="AD1294" s="208"/>
      <c r="AE1294" s="208"/>
      <c r="AF1294" s="208"/>
      <c r="AG1294" s="208"/>
      <c r="AH1294" s="208"/>
      <c r="AI1294" s="208"/>
      <c r="AJ1294" s="208"/>
      <c r="AK1294" s="208"/>
      <c r="AL1294" s="208"/>
      <c r="AM1294" s="208"/>
      <c r="AN1294" s="208"/>
      <c r="AO1294" s="208"/>
      <c r="AP1294" s="208"/>
      <c r="AQ1294" s="208"/>
      <c r="AR1294" s="208"/>
      <c r="AS1294" s="208"/>
      <c r="AT1294" s="208"/>
      <c r="AU1294" s="208"/>
      <c r="AV1294" s="208"/>
      <c r="AW1294" s="208"/>
    </row>
    <row r="1295" spans="1:49" s="207" customFormat="1" x14ac:dyDescent="0.25">
      <c r="A1295" s="47"/>
      <c r="B1295" s="47"/>
      <c r="C1295" s="47"/>
      <c r="D1295" s="208"/>
      <c r="E1295" s="220"/>
      <c r="F1295" s="220"/>
      <c r="G1295" s="220"/>
      <c r="H1295" s="220"/>
      <c r="I1295" s="220"/>
      <c r="J1295" s="220"/>
      <c r="K1295" s="220"/>
      <c r="M1295" s="208"/>
      <c r="N1295" s="208"/>
      <c r="O1295" s="208"/>
      <c r="P1295" s="208"/>
      <c r="Q1295" s="208"/>
      <c r="R1295" s="208"/>
      <c r="S1295" s="208"/>
      <c r="T1295" s="208"/>
      <c r="U1295" s="208"/>
      <c r="V1295" s="208"/>
      <c r="W1295" s="208"/>
      <c r="X1295" s="208"/>
      <c r="Y1295" s="208"/>
      <c r="Z1295" s="208"/>
      <c r="AA1295" s="208"/>
      <c r="AB1295" s="208"/>
      <c r="AC1295" s="208"/>
      <c r="AD1295" s="208"/>
      <c r="AE1295" s="208"/>
      <c r="AF1295" s="208"/>
      <c r="AG1295" s="208"/>
      <c r="AH1295" s="208"/>
      <c r="AI1295" s="208"/>
      <c r="AJ1295" s="208"/>
      <c r="AK1295" s="208"/>
      <c r="AL1295" s="208"/>
      <c r="AM1295" s="208"/>
      <c r="AN1295" s="208"/>
      <c r="AO1295" s="208"/>
      <c r="AP1295" s="208"/>
      <c r="AQ1295" s="208"/>
      <c r="AR1295" s="208"/>
      <c r="AS1295" s="208"/>
      <c r="AT1295" s="208"/>
      <c r="AU1295" s="208"/>
      <c r="AV1295" s="208"/>
      <c r="AW1295" s="208"/>
    </row>
    <row r="1296" spans="1:49" s="207" customFormat="1" x14ac:dyDescent="0.25">
      <c r="A1296" s="47"/>
      <c r="B1296" s="47"/>
      <c r="C1296" s="47"/>
      <c r="D1296" s="208"/>
      <c r="E1296" s="220"/>
      <c r="F1296" s="220"/>
      <c r="G1296" s="220"/>
      <c r="H1296" s="220"/>
      <c r="I1296" s="220"/>
      <c r="J1296" s="220"/>
      <c r="K1296" s="220"/>
      <c r="M1296" s="208"/>
      <c r="N1296" s="208"/>
      <c r="O1296" s="208"/>
      <c r="P1296" s="208"/>
      <c r="Q1296" s="208"/>
      <c r="R1296" s="208"/>
      <c r="S1296" s="208"/>
      <c r="T1296" s="208"/>
      <c r="U1296" s="208"/>
      <c r="V1296" s="208"/>
      <c r="W1296" s="208"/>
      <c r="X1296" s="208"/>
      <c r="Y1296" s="208"/>
      <c r="Z1296" s="208"/>
      <c r="AA1296" s="208"/>
      <c r="AB1296" s="208"/>
      <c r="AC1296" s="208"/>
      <c r="AD1296" s="208"/>
      <c r="AE1296" s="208"/>
      <c r="AF1296" s="208"/>
      <c r="AG1296" s="208"/>
      <c r="AH1296" s="208"/>
      <c r="AI1296" s="208"/>
      <c r="AJ1296" s="208"/>
      <c r="AK1296" s="208"/>
      <c r="AL1296" s="208"/>
      <c r="AM1296" s="208"/>
      <c r="AN1296" s="208"/>
      <c r="AO1296" s="208"/>
      <c r="AP1296" s="208"/>
      <c r="AQ1296" s="208"/>
      <c r="AR1296" s="208"/>
      <c r="AS1296" s="208"/>
      <c r="AT1296" s="208"/>
      <c r="AU1296" s="208"/>
      <c r="AV1296" s="208"/>
      <c r="AW1296" s="208"/>
    </row>
    <row r="1297" spans="1:49" s="207" customFormat="1" x14ac:dyDescent="0.25">
      <c r="A1297" s="47"/>
      <c r="B1297" s="47"/>
      <c r="C1297" s="47"/>
      <c r="D1297" s="208"/>
      <c r="E1297" s="220"/>
      <c r="F1297" s="220"/>
      <c r="G1297" s="220"/>
      <c r="H1297" s="220"/>
      <c r="I1297" s="220"/>
      <c r="J1297" s="220"/>
      <c r="K1297" s="220"/>
      <c r="M1297" s="208"/>
      <c r="N1297" s="208"/>
      <c r="O1297" s="208"/>
      <c r="P1297" s="208"/>
      <c r="Q1297" s="208"/>
      <c r="R1297" s="208"/>
      <c r="S1297" s="208"/>
      <c r="T1297" s="208"/>
      <c r="U1297" s="208"/>
      <c r="V1297" s="208"/>
      <c r="W1297" s="208"/>
      <c r="X1297" s="208"/>
      <c r="Y1297" s="208"/>
      <c r="Z1297" s="208"/>
      <c r="AA1297" s="208"/>
      <c r="AB1297" s="208"/>
      <c r="AC1297" s="208"/>
      <c r="AD1297" s="208"/>
      <c r="AE1297" s="208"/>
      <c r="AF1297" s="208"/>
      <c r="AG1297" s="208"/>
      <c r="AH1297" s="208"/>
      <c r="AI1297" s="208"/>
      <c r="AJ1297" s="208"/>
      <c r="AK1297" s="208"/>
      <c r="AL1297" s="208"/>
      <c r="AM1297" s="208"/>
      <c r="AN1297" s="208"/>
      <c r="AO1297" s="208"/>
      <c r="AP1297" s="208"/>
      <c r="AQ1297" s="208"/>
      <c r="AR1297" s="208"/>
      <c r="AS1297" s="208"/>
      <c r="AT1297" s="208"/>
      <c r="AU1297" s="208"/>
      <c r="AV1297" s="208"/>
      <c r="AW1297" s="208"/>
    </row>
    <row r="1298" spans="1:49" s="207" customFormat="1" x14ac:dyDescent="0.25">
      <c r="A1298" s="47"/>
      <c r="B1298" s="47"/>
      <c r="C1298" s="47"/>
      <c r="D1298" s="208"/>
      <c r="E1298" s="220"/>
      <c r="F1298" s="220"/>
      <c r="G1298" s="220"/>
      <c r="H1298" s="220"/>
      <c r="I1298" s="220"/>
      <c r="J1298" s="220"/>
      <c r="K1298" s="220"/>
      <c r="M1298" s="208"/>
      <c r="N1298" s="208"/>
      <c r="O1298" s="208"/>
      <c r="P1298" s="208"/>
      <c r="Q1298" s="208"/>
      <c r="R1298" s="208"/>
      <c r="S1298" s="208"/>
      <c r="T1298" s="208"/>
      <c r="U1298" s="208"/>
      <c r="V1298" s="208"/>
      <c r="W1298" s="208"/>
      <c r="X1298" s="208"/>
      <c r="Y1298" s="208"/>
      <c r="Z1298" s="208"/>
      <c r="AA1298" s="208"/>
      <c r="AB1298" s="208"/>
      <c r="AC1298" s="208"/>
      <c r="AD1298" s="208"/>
      <c r="AE1298" s="208"/>
      <c r="AF1298" s="208"/>
      <c r="AG1298" s="208"/>
      <c r="AH1298" s="208"/>
      <c r="AI1298" s="208"/>
      <c r="AJ1298" s="208"/>
      <c r="AK1298" s="208"/>
      <c r="AL1298" s="208"/>
      <c r="AM1298" s="208"/>
      <c r="AN1298" s="208"/>
      <c r="AO1298" s="208"/>
      <c r="AP1298" s="208"/>
      <c r="AQ1298" s="208"/>
      <c r="AR1298" s="208"/>
      <c r="AS1298" s="208"/>
      <c r="AT1298" s="208"/>
      <c r="AU1298" s="208"/>
      <c r="AV1298" s="208"/>
      <c r="AW1298" s="208"/>
    </row>
    <row r="1299" spans="1:49" s="207" customFormat="1" x14ac:dyDescent="0.25">
      <c r="A1299" s="47"/>
      <c r="B1299" s="47"/>
      <c r="C1299" s="47"/>
      <c r="D1299" s="208"/>
      <c r="E1299" s="220"/>
      <c r="F1299" s="220"/>
      <c r="G1299" s="220"/>
      <c r="H1299" s="220"/>
      <c r="I1299" s="220"/>
      <c r="J1299" s="220"/>
      <c r="K1299" s="220"/>
      <c r="M1299" s="208"/>
      <c r="N1299" s="208"/>
      <c r="O1299" s="208"/>
      <c r="P1299" s="208"/>
      <c r="Q1299" s="208"/>
      <c r="R1299" s="208"/>
      <c r="S1299" s="208"/>
      <c r="T1299" s="208"/>
      <c r="U1299" s="208"/>
      <c r="V1299" s="208"/>
      <c r="W1299" s="208"/>
      <c r="X1299" s="208"/>
      <c r="Y1299" s="208"/>
      <c r="Z1299" s="208"/>
      <c r="AA1299" s="208"/>
      <c r="AB1299" s="208"/>
      <c r="AC1299" s="208"/>
      <c r="AD1299" s="208"/>
      <c r="AE1299" s="208"/>
      <c r="AF1299" s="208"/>
      <c r="AG1299" s="208"/>
      <c r="AH1299" s="208"/>
      <c r="AI1299" s="208"/>
      <c r="AJ1299" s="208"/>
      <c r="AK1299" s="208"/>
      <c r="AL1299" s="208"/>
      <c r="AM1299" s="208"/>
      <c r="AN1299" s="208"/>
      <c r="AO1299" s="208"/>
      <c r="AP1299" s="208"/>
      <c r="AQ1299" s="208"/>
      <c r="AR1299" s="208"/>
      <c r="AS1299" s="208"/>
      <c r="AT1299" s="208"/>
      <c r="AU1299" s="208"/>
      <c r="AV1299" s="208"/>
      <c r="AW1299" s="208"/>
    </row>
    <row r="1300" spans="1:49" s="207" customFormat="1" x14ac:dyDescent="0.25">
      <c r="A1300" s="47"/>
      <c r="B1300" s="47"/>
      <c r="C1300" s="47"/>
      <c r="D1300" s="208"/>
      <c r="E1300" s="220"/>
      <c r="F1300" s="220"/>
      <c r="G1300" s="220"/>
      <c r="H1300" s="220"/>
      <c r="I1300" s="220"/>
      <c r="J1300" s="220"/>
      <c r="K1300" s="220"/>
      <c r="M1300" s="208"/>
      <c r="N1300" s="208"/>
      <c r="O1300" s="208"/>
      <c r="P1300" s="208"/>
      <c r="Q1300" s="208"/>
      <c r="R1300" s="208"/>
      <c r="S1300" s="208"/>
      <c r="T1300" s="208"/>
      <c r="U1300" s="208"/>
      <c r="V1300" s="208"/>
      <c r="W1300" s="208"/>
      <c r="X1300" s="208"/>
      <c r="Y1300" s="208"/>
      <c r="Z1300" s="208"/>
      <c r="AA1300" s="208"/>
      <c r="AB1300" s="208"/>
      <c r="AC1300" s="208"/>
      <c r="AD1300" s="208"/>
      <c r="AE1300" s="208"/>
      <c r="AF1300" s="208"/>
      <c r="AG1300" s="208"/>
      <c r="AH1300" s="208"/>
      <c r="AI1300" s="208"/>
      <c r="AJ1300" s="208"/>
      <c r="AK1300" s="208"/>
      <c r="AL1300" s="208"/>
      <c r="AM1300" s="208"/>
      <c r="AN1300" s="208"/>
      <c r="AO1300" s="208"/>
      <c r="AP1300" s="208"/>
      <c r="AQ1300" s="208"/>
      <c r="AR1300" s="208"/>
      <c r="AS1300" s="208"/>
      <c r="AT1300" s="208"/>
      <c r="AU1300" s="208"/>
      <c r="AV1300" s="208"/>
      <c r="AW1300" s="208"/>
    </row>
    <row r="1301" spans="1:49" s="207" customFormat="1" x14ac:dyDescent="0.25">
      <c r="A1301" s="47"/>
      <c r="B1301" s="47"/>
      <c r="C1301" s="47"/>
      <c r="D1301" s="208"/>
      <c r="E1301" s="220"/>
      <c r="F1301" s="220"/>
      <c r="G1301" s="220"/>
      <c r="H1301" s="220"/>
      <c r="I1301" s="220"/>
      <c r="J1301" s="220"/>
      <c r="K1301" s="220"/>
      <c r="M1301" s="208"/>
      <c r="N1301" s="208"/>
      <c r="O1301" s="208"/>
      <c r="P1301" s="208"/>
      <c r="Q1301" s="208"/>
      <c r="R1301" s="208"/>
      <c r="S1301" s="208"/>
      <c r="T1301" s="208"/>
      <c r="U1301" s="208"/>
      <c r="V1301" s="208"/>
      <c r="W1301" s="208"/>
      <c r="X1301" s="208"/>
      <c r="Y1301" s="208"/>
      <c r="Z1301" s="208"/>
      <c r="AA1301" s="208"/>
      <c r="AB1301" s="208"/>
      <c r="AC1301" s="208"/>
      <c r="AD1301" s="208"/>
      <c r="AE1301" s="208"/>
      <c r="AF1301" s="208"/>
      <c r="AG1301" s="208"/>
      <c r="AH1301" s="208"/>
      <c r="AI1301" s="208"/>
      <c r="AJ1301" s="208"/>
      <c r="AK1301" s="208"/>
      <c r="AL1301" s="208"/>
      <c r="AM1301" s="208"/>
      <c r="AN1301" s="208"/>
      <c r="AO1301" s="208"/>
      <c r="AP1301" s="208"/>
      <c r="AQ1301" s="208"/>
      <c r="AR1301" s="208"/>
      <c r="AS1301" s="208"/>
      <c r="AT1301" s="208"/>
      <c r="AU1301" s="208"/>
      <c r="AV1301" s="208"/>
      <c r="AW1301" s="208"/>
    </row>
    <row r="1302" spans="1:49" s="207" customFormat="1" x14ac:dyDescent="0.25">
      <c r="A1302" s="47"/>
      <c r="B1302" s="47"/>
      <c r="C1302" s="47"/>
      <c r="D1302" s="208"/>
      <c r="E1302" s="220"/>
      <c r="F1302" s="220"/>
      <c r="G1302" s="220"/>
      <c r="H1302" s="220"/>
      <c r="I1302" s="220"/>
      <c r="J1302" s="220"/>
      <c r="K1302" s="220"/>
      <c r="M1302" s="208"/>
      <c r="N1302" s="208"/>
      <c r="O1302" s="208"/>
      <c r="P1302" s="208"/>
      <c r="Q1302" s="208"/>
      <c r="R1302" s="208"/>
      <c r="S1302" s="208"/>
      <c r="T1302" s="208"/>
      <c r="U1302" s="208"/>
      <c r="V1302" s="208"/>
      <c r="W1302" s="208"/>
      <c r="X1302" s="208"/>
      <c r="Y1302" s="208"/>
      <c r="Z1302" s="208"/>
      <c r="AA1302" s="208"/>
      <c r="AB1302" s="208"/>
      <c r="AC1302" s="208"/>
      <c r="AD1302" s="208"/>
      <c r="AE1302" s="208"/>
      <c r="AF1302" s="208"/>
      <c r="AG1302" s="208"/>
      <c r="AH1302" s="208"/>
      <c r="AI1302" s="208"/>
      <c r="AJ1302" s="208"/>
      <c r="AK1302" s="208"/>
      <c r="AL1302" s="208"/>
      <c r="AM1302" s="208"/>
      <c r="AN1302" s="208"/>
      <c r="AO1302" s="208"/>
      <c r="AP1302" s="208"/>
      <c r="AQ1302" s="208"/>
      <c r="AR1302" s="208"/>
      <c r="AS1302" s="208"/>
      <c r="AT1302" s="208"/>
      <c r="AU1302" s="208"/>
      <c r="AV1302" s="208"/>
      <c r="AW1302" s="208"/>
    </row>
    <row r="1303" spans="1:49" s="207" customFormat="1" x14ac:dyDescent="0.25">
      <c r="A1303" s="47"/>
      <c r="B1303" s="47"/>
      <c r="C1303" s="47"/>
      <c r="D1303" s="208"/>
      <c r="E1303" s="220"/>
      <c r="F1303" s="220"/>
      <c r="G1303" s="220"/>
      <c r="H1303" s="220"/>
      <c r="I1303" s="220"/>
      <c r="J1303" s="220"/>
      <c r="K1303" s="220"/>
      <c r="M1303" s="208"/>
      <c r="N1303" s="208"/>
      <c r="O1303" s="208"/>
      <c r="P1303" s="208"/>
      <c r="Q1303" s="208"/>
      <c r="R1303" s="208"/>
      <c r="S1303" s="208"/>
      <c r="T1303" s="208"/>
      <c r="U1303" s="208"/>
      <c r="V1303" s="208"/>
      <c r="W1303" s="208"/>
      <c r="X1303" s="208"/>
      <c r="Y1303" s="208"/>
      <c r="Z1303" s="208"/>
      <c r="AA1303" s="208"/>
      <c r="AB1303" s="208"/>
      <c r="AC1303" s="208"/>
      <c r="AD1303" s="208"/>
      <c r="AE1303" s="208"/>
      <c r="AF1303" s="208"/>
      <c r="AG1303" s="208"/>
      <c r="AH1303" s="208"/>
      <c r="AI1303" s="208"/>
      <c r="AJ1303" s="208"/>
      <c r="AK1303" s="208"/>
      <c r="AL1303" s="208"/>
      <c r="AM1303" s="208"/>
      <c r="AN1303" s="208"/>
      <c r="AO1303" s="208"/>
      <c r="AP1303" s="208"/>
      <c r="AQ1303" s="208"/>
      <c r="AR1303" s="208"/>
      <c r="AS1303" s="208"/>
      <c r="AT1303" s="208"/>
      <c r="AU1303" s="208"/>
      <c r="AV1303" s="208"/>
      <c r="AW1303" s="208"/>
    </row>
    <row r="1304" spans="1:49" s="207" customFormat="1" x14ac:dyDescent="0.25">
      <c r="A1304" s="47"/>
      <c r="B1304" s="47"/>
      <c r="C1304" s="47"/>
      <c r="D1304" s="208"/>
      <c r="E1304" s="220"/>
      <c r="F1304" s="220"/>
      <c r="G1304" s="220"/>
      <c r="H1304" s="220"/>
      <c r="I1304" s="220"/>
      <c r="J1304" s="220"/>
      <c r="K1304" s="220"/>
      <c r="M1304" s="208"/>
      <c r="N1304" s="208"/>
      <c r="O1304" s="208"/>
      <c r="P1304" s="208"/>
      <c r="Q1304" s="208"/>
      <c r="R1304" s="208"/>
      <c r="S1304" s="208"/>
      <c r="T1304" s="208"/>
      <c r="U1304" s="208"/>
      <c r="V1304" s="208"/>
      <c r="W1304" s="208"/>
      <c r="X1304" s="208"/>
      <c r="Y1304" s="208"/>
      <c r="Z1304" s="208"/>
      <c r="AA1304" s="208"/>
      <c r="AB1304" s="208"/>
      <c r="AC1304" s="208"/>
      <c r="AD1304" s="208"/>
      <c r="AE1304" s="208"/>
      <c r="AF1304" s="208"/>
      <c r="AG1304" s="208"/>
      <c r="AH1304" s="208"/>
      <c r="AI1304" s="208"/>
      <c r="AJ1304" s="208"/>
      <c r="AK1304" s="208"/>
      <c r="AL1304" s="208"/>
      <c r="AM1304" s="208"/>
      <c r="AN1304" s="208"/>
      <c r="AO1304" s="208"/>
      <c r="AP1304" s="208"/>
      <c r="AQ1304" s="208"/>
      <c r="AR1304" s="208"/>
      <c r="AS1304" s="208"/>
      <c r="AT1304" s="208"/>
      <c r="AU1304" s="208"/>
      <c r="AV1304" s="208"/>
      <c r="AW1304" s="208"/>
    </row>
    <row r="1305" spans="1:49" s="207" customFormat="1" x14ac:dyDescent="0.25">
      <c r="A1305" s="47"/>
      <c r="B1305" s="47"/>
      <c r="C1305" s="47"/>
      <c r="D1305" s="208"/>
      <c r="E1305" s="220"/>
      <c r="F1305" s="220"/>
      <c r="G1305" s="220"/>
      <c r="H1305" s="220"/>
      <c r="I1305" s="220"/>
      <c r="J1305" s="220"/>
      <c r="K1305" s="220"/>
      <c r="M1305" s="208"/>
      <c r="N1305" s="208"/>
      <c r="O1305" s="208"/>
      <c r="P1305" s="208"/>
      <c r="Q1305" s="208"/>
      <c r="R1305" s="208"/>
      <c r="S1305" s="208"/>
      <c r="T1305" s="208"/>
      <c r="U1305" s="208"/>
      <c r="V1305" s="208"/>
      <c r="W1305" s="208"/>
      <c r="X1305" s="208"/>
      <c r="Y1305" s="208"/>
      <c r="Z1305" s="208"/>
      <c r="AA1305" s="208"/>
      <c r="AB1305" s="208"/>
      <c r="AC1305" s="208"/>
      <c r="AD1305" s="208"/>
      <c r="AE1305" s="208"/>
      <c r="AF1305" s="208"/>
      <c r="AG1305" s="208"/>
      <c r="AH1305" s="208"/>
      <c r="AI1305" s="208"/>
      <c r="AJ1305" s="208"/>
      <c r="AK1305" s="208"/>
      <c r="AL1305" s="208"/>
      <c r="AM1305" s="208"/>
      <c r="AN1305" s="208"/>
      <c r="AO1305" s="208"/>
      <c r="AP1305" s="208"/>
      <c r="AQ1305" s="208"/>
      <c r="AR1305" s="208"/>
      <c r="AS1305" s="208"/>
      <c r="AT1305" s="208"/>
      <c r="AU1305" s="208"/>
      <c r="AV1305" s="208"/>
      <c r="AW1305" s="208"/>
    </row>
    <row r="1306" spans="1:49" s="207" customFormat="1" x14ac:dyDescent="0.25">
      <c r="A1306" s="47"/>
      <c r="B1306" s="47"/>
      <c r="C1306" s="47"/>
      <c r="D1306" s="208"/>
      <c r="E1306" s="220"/>
      <c r="F1306" s="220"/>
      <c r="G1306" s="220"/>
      <c r="H1306" s="220"/>
      <c r="I1306" s="220"/>
      <c r="J1306" s="220"/>
      <c r="K1306" s="220"/>
      <c r="M1306" s="208"/>
      <c r="N1306" s="208"/>
      <c r="O1306" s="208"/>
      <c r="P1306" s="208"/>
      <c r="Q1306" s="208"/>
      <c r="R1306" s="208"/>
      <c r="S1306" s="208"/>
      <c r="T1306" s="208"/>
      <c r="U1306" s="208"/>
      <c r="V1306" s="208"/>
      <c r="W1306" s="208"/>
      <c r="X1306" s="208"/>
      <c r="Y1306" s="208"/>
      <c r="Z1306" s="208"/>
      <c r="AA1306" s="208"/>
      <c r="AB1306" s="208"/>
      <c r="AC1306" s="208"/>
      <c r="AD1306" s="208"/>
      <c r="AE1306" s="208"/>
      <c r="AF1306" s="208"/>
      <c r="AG1306" s="208"/>
      <c r="AH1306" s="208"/>
      <c r="AI1306" s="208"/>
      <c r="AJ1306" s="208"/>
      <c r="AK1306" s="208"/>
      <c r="AL1306" s="208"/>
      <c r="AM1306" s="208"/>
      <c r="AN1306" s="208"/>
      <c r="AO1306" s="208"/>
      <c r="AP1306" s="208"/>
      <c r="AQ1306" s="208"/>
      <c r="AR1306" s="208"/>
      <c r="AS1306" s="208"/>
      <c r="AT1306" s="208"/>
      <c r="AU1306" s="208"/>
      <c r="AV1306" s="208"/>
      <c r="AW1306" s="208"/>
    </row>
    <row r="1307" spans="1:49" s="207" customFormat="1" x14ac:dyDescent="0.25">
      <c r="A1307" s="47"/>
      <c r="B1307" s="47"/>
      <c r="C1307" s="47"/>
      <c r="D1307" s="208"/>
      <c r="E1307" s="220"/>
      <c r="F1307" s="220"/>
      <c r="G1307" s="220"/>
      <c r="H1307" s="220"/>
      <c r="I1307" s="220"/>
      <c r="J1307" s="220"/>
      <c r="K1307" s="220"/>
      <c r="M1307" s="208"/>
      <c r="N1307" s="208"/>
      <c r="O1307" s="208"/>
      <c r="P1307" s="208"/>
      <c r="Q1307" s="208"/>
      <c r="R1307" s="208"/>
      <c r="S1307" s="208"/>
      <c r="T1307" s="208"/>
      <c r="U1307" s="208"/>
      <c r="V1307" s="208"/>
      <c r="W1307" s="208"/>
      <c r="X1307" s="208"/>
      <c r="Y1307" s="208"/>
      <c r="Z1307" s="208"/>
      <c r="AA1307" s="208"/>
      <c r="AB1307" s="208"/>
      <c r="AC1307" s="208"/>
      <c r="AD1307" s="208"/>
      <c r="AE1307" s="208"/>
      <c r="AF1307" s="208"/>
      <c r="AG1307" s="208"/>
      <c r="AH1307" s="208"/>
      <c r="AI1307" s="208"/>
      <c r="AJ1307" s="208"/>
      <c r="AK1307" s="208"/>
      <c r="AL1307" s="208"/>
      <c r="AM1307" s="208"/>
      <c r="AN1307" s="208"/>
      <c r="AO1307" s="208"/>
      <c r="AP1307" s="208"/>
      <c r="AQ1307" s="208"/>
      <c r="AR1307" s="208"/>
      <c r="AS1307" s="208"/>
      <c r="AT1307" s="208"/>
      <c r="AU1307" s="208"/>
      <c r="AV1307" s="208"/>
      <c r="AW1307" s="208"/>
    </row>
    <row r="1308" spans="1:49" s="207" customFormat="1" x14ac:dyDescent="0.25">
      <c r="A1308" s="47"/>
      <c r="B1308" s="47"/>
      <c r="C1308" s="47"/>
      <c r="D1308" s="208"/>
      <c r="E1308" s="220"/>
      <c r="F1308" s="220"/>
      <c r="G1308" s="220"/>
      <c r="H1308" s="220"/>
      <c r="I1308" s="220"/>
      <c r="J1308" s="220"/>
      <c r="K1308" s="220"/>
      <c r="M1308" s="208"/>
      <c r="N1308" s="208"/>
      <c r="O1308" s="208"/>
      <c r="P1308" s="208"/>
      <c r="Q1308" s="208"/>
      <c r="R1308" s="208"/>
      <c r="S1308" s="208"/>
      <c r="T1308" s="208"/>
      <c r="U1308" s="208"/>
      <c r="V1308" s="208"/>
      <c r="W1308" s="208"/>
      <c r="X1308" s="208"/>
      <c r="Y1308" s="208"/>
      <c r="Z1308" s="208"/>
      <c r="AA1308" s="208"/>
      <c r="AB1308" s="208"/>
      <c r="AC1308" s="208"/>
      <c r="AD1308" s="208"/>
      <c r="AE1308" s="208"/>
      <c r="AF1308" s="208"/>
      <c r="AG1308" s="208"/>
      <c r="AH1308" s="208"/>
      <c r="AI1308" s="208"/>
      <c r="AJ1308" s="208"/>
      <c r="AK1308" s="208"/>
      <c r="AL1308" s="208"/>
      <c r="AM1308" s="208"/>
      <c r="AN1308" s="208"/>
      <c r="AO1308" s="208"/>
      <c r="AP1308" s="208"/>
      <c r="AQ1308" s="208"/>
      <c r="AR1308" s="208"/>
      <c r="AS1308" s="208"/>
      <c r="AT1308" s="208"/>
      <c r="AU1308" s="208"/>
      <c r="AV1308" s="208"/>
      <c r="AW1308" s="208"/>
    </row>
    <row r="1309" spans="1:49" s="207" customFormat="1" x14ac:dyDescent="0.25">
      <c r="A1309" s="47"/>
      <c r="B1309" s="47"/>
      <c r="C1309" s="47"/>
      <c r="D1309" s="208"/>
      <c r="E1309" s="220"/>
      <c r="F1309" s="220"/>
      <c r="G1309" s="220"/>
      <c r="H1309" s="220"/>
      <c r="I1309" s="220"/>
      <c r="J1309" s="220"/>
      <c r="K1309" s="220"/>
      <c r="M1309" s="208"/>
      <c r="N1309" s="208"/>
      <c r="O1309" s="208"/>
      <c r="P1309" s="208"/>
      <c r="Q1309" s="208"/>
      <c r="R1309" s="208"/>
      <c r="S1309" s="208"/>
      <c r="T1309" s="208"/>
      <c r="U1309" s="208"/>
      <c r="V1309" s="208"/>
      <c r="W1309" s="208"/>
      <c r="X1309" s="208"/>
      <c r="Y1309" s="208"/>
      <c r="Z1309" s="208"/>
      <c r="AA1309" s="208"/>
      <c r="AB1309" s="208"/>
      <c r="AC1309" s="208"/>
      <c r="AD1309" s="208"/>
      <c r="AE1309" s="208"/>
      <c r="AF1309" s="208"/>
      <c r="AG1309" s="208"/>
      <c r="AH1309" s="208"/>
      <c r="AI1309" s="208"/>
      <c r="AJ1309" s="208"/>
      <c r="AK1309" s="208"/>
      <c r="AL1309" s="208"/>
      <c r="AM1309" s="208"/>
      <c r="AN1309" s="208"/>
      <c r="AO1309" s="208"/>
      <c r="AP1309" s="208"/>
      <c r="AQ1309" s="208"/>
      <c r="AR1309" s="208"/>
      <c r="AS1309" s="208"/>
      <c r="AT1309" s="208"/>
      <c r="AU1309" s="208"/>
      <c r="AV1309" s="208"/>
      <c r="AW1309" s="208"/>
    </row>
    <row r="1310" spans="1:49" s="207" customFormat="1" x14ac:dyDescent="0.25">
      <c r="A1310" s="47"/>
      <c r="B1310" s="47"/>
      <c r="C1310" s="47"/>
      <c r="D1310" s="208"/>
      <c r="E1310" s="220"/>
      <c r="F1310" s="220"/>
      <c r="G1310" s="220"/>
      <c r="H1310" s="220"/>
      <c r="I1310" s="220"/>
      <c r="J1310" s="220"/>
      <c r="K1310" s="220"/>
      <c r="M1310" s="208"/>
      <c r="N1310" s="208"/>
      <c r="O1310" s="208"/>
      <c r="P1310" s="208"/>
      <c r="Q1310" s="208"/>
      <c r="R1310" s="208"/>
      <c r="S1310" s="208"/>
      <c r="T1310" s="208"/>
      <c r="U1310" s="208"/>
      <c r="V1310" s="208"/>
      <c r="W1310" s="208"/>
      <c r="X1310" s="208"/>
      <c r="Y1310" s="208"/>
      <c r="Z1310" s="208"/>
      <c r="AA1310" s="208"/>
      <c r="AB1310" s="208"/>
      <c r="AC1310" s="208"/>
      <c r="AD1310" s="208"/>
      <c r="AE1310" s="208"/>
      <c r="AF1310" s="208"/>
      <c r="AG1310" s="208"/>
      <c r="AH1310" s="208"/>
      <c r="AI1310" s="208"/>
      <c r="AJ1310" s="208"/>
      <c r="AK1310" s="208"/>
      <c r="AL1310" s="208"/>
      <c r="AM1310" s="208"/>
      <c r="AN1310" s="208"/>
      <c r="AO1310" s="208"/>
      <c r="AP1310" s="208"/>
      <c r="AQ1310" s="208"/>
      <c r="AR1310" s="208"/>
      <c r="AS1310" s="208"/>
      <c r="AT1310" s="208"/>
      <c r="AU1310" s="208"/>
      <c r="AV1310" s="208"/>
      <c r="AW1310" s="208"/>
    </row>
    <row r="1311" spans="1:49" s="207" customFormat="1" x14ac:dyDescent="0.25">
      <c r="A1311" s="47"/>
      <c r="B1311" s="47"/>
      <c r="C1311" s="47"/>
      <c r="D1311" s="208"/>
      <c r="E1311" s="220"/>
      <c r="F1311" s="220"/>
      <c r="G1311" s="220"/>
      <c r="H1311" s="220"/>
      <c r="I1311" s="220"/>
      <c r="J1311" s="220"/>
      <c r="K1311" s="220"/>
      <c r="M1311" s="208"/>
      <c r="N1311" s="208"/>
      <c r="O1311" s="208"/>
      <c r="P1311" s="208"/>
      <c r="Q1311" s="208"/>
      <c r="R1311" s="208"/>
      <c r="S1311" s="208"/>
      <c r="T1311" s="208"/>
      <c r="U1311" s="208"/>
      <c r="V1311" s="208"/>
      <c r="W1311" s="208"/>
      <c r="X1311" s="208"/>
      <c r="Y1311" s="208"/>
      <c r="Z1311" s="208"/>
      <c r="AA1311" s="208"/>
      <c r="AB1311" s="208"/>
      <c r="AC1311" s="208"/>
      <c r="AD1311" s="208"/>
      <c r="AE1311" s="208"/>
      <c r="AF1311" s="208"/>
      <c r="AG1311" s="208"/>
      <c r="AH1311" s="208"/>
      <c r="AI1311" s="208"/>
      <c r="AJ1311" s="208"/>
      <c r="AK1311" s="208"/>
      <c r="AL1311" s="208"/>
      <c r="AM1311" s="208"/>
      <c r="AN1311" s="208"/>
      <c r="AO1311" s="208"/>
      <c r="AP1311" s="208"/>
      <c r="AQ1311" s="208"/>
      <c r="AR1311" s="208"/>
      <c r="AS1311" s="208"/>
      <c r="AT1311" s="208"/>
      <c r="AU1311" s="208"/>
      <c r="AV1311" s="208"/>
      <c r="AW1311" s="208"/>
    </row>
    <row r="1312" spans="1:49" s="207" customFormat="1" x14ac:dyDescent="0.25">
      <c r="A1312" s="47"/>
      <c r="B1312" s="47"/>
      <c r="C1312" s="47"/>
      <c r="D1312" s="208"/>
      <c r="E1312" s="220"/>
      <c r="F1312" s="220"/>
      <c r="G1312" s="220"/>
      <c r="H1312" s="220"/>
      <c r="I1312" s="220"/>
      <c r="J1312" s="220"/>
      <c r="K1312" s="220"/>
      <c r="M1312" s="208"/>
      <c r="N1312" s="208"/>
      <c r="O1312" s="208"/>
      <c r="P1312" s="208"/>
      <c r="Q1312" s="208"/>
      <c r="R1312" s="208"/>
      <c r="S1312" s="208"/>
      <c r="T1312" s="208"/>
      <c r="U1312" s="208"/>
      <c r="V1312" s="208"/>
      <c r="W1312" s="208"/>
      <c r="X1312" s="208"/>
      <c r="Y1312" s="208"/>
      <c r="Z1312" s="208"/>
      <c r="AA1312" s="208"/>
      <c r="AB1312" s="208"/>
      <c r="AC1312" s="208"/>
      <c r="AD1312" s="208"/>
      <c r="AE1312" s="208"/>
      <c r="AF1312" s="208"/>
      <c r="AG1312" s="208"/>
      <c r="AH1312" s="208"/>
      <c r="AI1312" s="208"/>
      <c r="AJ1312" s="208"/>
      <c r="AK1312" s="208"/>
      <c r="AL1312" s="208"/>
      <c r="AM1312" s="208"/>
      <c r="AN1312" s="208"/>
      <c r="AO1312" s="208"/>
      <c r="AP1312" s="208"/>
      <c r="AQ1312" s="208"/>
      <c r="AR1312" s="208"/>
      <c r="AS1312" s="208"/>
      <c r="AT1312" s="208"/>
      <c r="AU1312" s="208"/>
      <c r="AV1312" s="208"/>
      <c r="AW1312" s="208"/>
    </row>
    <row r="1313" spans="1:49" s="207" customFormat="1" x14ac:dyDescent="0.25">
      <c r="A1313" s="47"/>
      <c r="B1313" s="47"/>
      <c r="C1313" s="47"/>
      <c r="D1313" s="208"/>
      <c r="E1313" s="220"/>
      <c r="F1313" s="220"/>
      <c r="G1313" s="220"/>
      <c r="H1313" s="220"/>
      <c r="I1313" s="220"/>
      <c r="J1313" s="220"/>
      <c r="K1313" s="220"/>
      <c r="M1313" s="208"/>
      <c r="N1313" s="208"/>
      <c r="O1313" s="208"/>
      <c r="P1313" s="208"/>
      <c r="Q1313" s="208"/>
      <c r="R1313" s="208"/>
      <c r="S1313" s="208"/>
      <c r="T1313" s="208"/>
      <c r="U1313" s="208"/>
      <c r="V1313" s="208"/>
      <c r="W1313" s="208"/>
      <c r="X1313" s="208"/>
      <c r="Y1313" s="208"/>
      <c r="Z1313" s="208"/>
      <c r="AA1313" s="208"/>
      <c r="AB1313" s="208"/>
      <c r="AC1313" s="208"/>
      <c r="AD1313" s="208"/>
      <c r="AE1313" s="208"/>
      <c r="AF1313" s="208"/>
      <c r="AG1313" s="208"/>
      <c r="AH1313" s="208"/>
      <c r="AI1313" s="208"/>
      <c r="AJ1313" s="208"/>
      <c r="AK1313" s="208"/>
      <c r="AL1313" s="208"/>
      <c r="AM1313" s="208"/>
      <c r="AN1313" s="208"/>
      <c r="AO1313" s="208"/>
      <c r="AP1313" s="208"/>
      <c r="AQ1313" s="208"/>
      <c r="AR1313" s="208"/>
      <c r="AS1313" s="208"/>
      <c r="AT1313" s="208"/>
      <c r="AU1313" s="208"/>
      <c r="AV1313" s="208"/>
      <c r="AW1313" s="208"/>
    </row>
    <row r="1314" spans="1:49" s="207" customFormat="1" x14ac:dyDescent="0.25">
      <c r="A1314" s="47"/>
      <c r="B1314" s="47"/>
      <c r="C1314" s="47"/>
      <c r="D1314" s="208"/>
      <c r="E1314" s="220"/>
      <c r="F1314" s="220"/>
      <c r="G1314" s="220"/>
      <c r="H1314" s="220"/>
      <c r="I1314" s="220"/>
      <c r="J1314" s="220"/>
      <c r="K1314" s="220"/>
      <c r="M1314" s="208"/>
      <c r="N1314" s="208"/>
      <c r="O1314" s="208"/>
      <c r="P1314" s="208"/>
      <c r="Q1314" s="208"/>
      <c r="R1314" s="208"/>
      <c r="S1314" s="208"/>
      <c r="T1314" s="208"/>
      <c r="U1314" s="208"/>
      <c r="V1314" s="208"/>
      <c r="W1314" s="208"/>
      <c r="X1314" s="208"/>
      <c r="Y1314" s="208"/>
      <c r="Z1314" s="208"/>
      <c r="AA1314" s="208"/>
      <c r="AB1314" s="208"/>
      <c r="AC1314" s="208"/>
      <c r="AD1314" s="208"/>
      <c r="AE1314" s="208"/>
      <c r="AF1314" s="208"/>
      <c r="AG1314" s="208"/>
      <c r="AH1314" s="208"/>
      <c r="AI1314" s="208"/>
      <c r="AJ1314" s="208"/>
      <c r="AK1314" s="208"/>
      <c r="AL1314" s="208"/>
      <c r="AM1314" s="208"/>
      <c r="AN1314" s="208"/>
      <c r="AO1314" s="208"/>
      <c r="AP1314" s="208"/>
      <c r="AQ1314" s="208"/>
      <c r="AR1314" s="208"/>
      <c r="AS1314" s="208"/>
      <c r="AT1314" s="208"/>
      <c r="AU1314" s="208"/>
      <c r="AV1314" s="208"/>
      <c r="AW1314" s="208"/>
    </row>
    <row r="1315" spans="1:49" s="207" customFormat="1" x14ac:dyDescent="0.25">
      <c r="A1315" s="47"/>
      <c r="B1315" s="47"/>
      <c r="C1315" s="47"/>
      <c r="D1315" s="208"/>
      <c r="E1315" s="220"/>
      <c r="F1315" s="220"/>
      <c r="G1315" s="220"/>
      <c r="H1315" s="220"/>
      <c r="I1315" s="220"/>
      <c r="J1315" s="220"/>
      <c r="K1315" s="220"/>
      <c r="M1315" s="208"/>
      <c r="N1315" s="208"/>
      <c r="O1315" s="208"/>
      <c r="P1315" s="208"/>
      <c r="Q1315" s="208"/>
      <c r="R1315" s="208"/>
      <c r="S1315" s="208"/>
      <c r="T1315" s="208"/>
      <c r="U1315" s="208"/>
      <c r="V1315" s="208"/>
      <c r="W1315" s="208"/>
      <c r="X1315" s="208"/>
      <c r="Y1315" s="208"/>
      <c r="Z1315" s="208"/>
      <c r="AA1315" s="208"/>
      <c r="AB1315" s="208"/>
      <c r="AC1315" s="208"/>
      <c r="AD1315" s="208"/>
      <c r="AE1315" s="208"/>
      <c r="AF1315" s="208"/>
      <c r="AG1315" s="208"/>
      <c r="AH1315" s="208"/>
      <c r="AI1315" s="208"/>
      <c r="AJ1315" s="208"/>
      <c r="AK1315" s="208"/>
      <c r="AL1315" s="208"/>
      <c r="AM1315" s="208"/>
      <c r="AN1315" s="208"/>
      <c r="AO1315" s="208"/>
      <c r="AP1315" s="208"/>
      <c r="AQ1315" s="208"/>
      <c r="AR1315" s="208"/>
      <c r="AS1315" s="208"/>
      <c r="AT1315" s="208"/>
      <c r="AU1315" s="208"/>
      <c r="AV1315" s="208"/>
      <c r="AW1315" s="208"/>
    </row>
    <row r="1316" spans="1:49" s="207" customFormat="1" x14ac:dyDescent="0.25">
      <c r="A1316" s="47"/>
      <c r="B1316" s="47"/>
      <c r="C1316" s="47"/>
      <c r="D1316" s="208"/>
      <c r="E1316" s="220"/>
      <c r="F1316" s="220"/>
      <c r="G1316" s="220"/>
      <c r="H1316" s="220"/>
      <c r="I1316" s="220"/>
      <c r="J1316" s="220"/>
      <c r="K1316" s="220"/>
      <c r="M1316" s="208"/>
      <c r="N1316" s="208"/>
      <c r="O1316" s="208"/>
      <c r="P1316" s="208"/>
      <c r="Q1316" s="208"/>
      <c r="R1316" s="208"/>
      <c r="S1316" s="208"/>
      <c r="T1316" s="208"/>
      <c r="U1316" s="208"/>
      <c r="V1316" s="208"/>
      <c r="W1316" s="208"/>
      <c r="X1316" s="208"/>
      <c r="Y1316" s="208"/>
      <c r="Z1316" s="208"/>
      <c r="AA1316" s="208"/>
      <c r="AB1316" s="208"/>
      <c r="AC1316" s="208"/>
      <c r="AD1316" s="208"/>
      <c r="AE1316" s="208"/>
      <c r="AF1316" s="208"/>
      <c r="AG1316" s="208"/>
      <c r="AH1316" s="208"/>
      <c r="AI1316" s="208"/>
      <c r="AJ1316" s="208"/>
      <c r="AK1316" s="208"/>
      <c r="AL1316" s="208"/>
      <c r="AM1316" s="208"/>
      <c r="AN1316" s="208"/>
      <c r="AO1316" s="208"/>
      <c r="AP1316" s="208"/>
      <c r="AQ1316" s="208"/>
      <c r="AR1316" s="208"/>
      <c r="AS1316" s="208"/>
      <c r="AT1316" s="208"/>
      <c r="AU1316" s="208"/>
      <c r="AV1316" s="208"/>
      <c r="AW1316" s="208"/>
    </row>
    <row r="1317" spans="1:49" s="207" customFormat="1" x14ac:dyDescent="0.25">
      <c r="A1317" s="47"/>
      <c r="B1317" s="47"/>
      <c r="C1317" s="47"/>
      <c r="D1317" s="208"/>
      <c r="E1317" s="220"/>
      <c r="F1317" s="220"/>
      <c r="G1317" s="220"/>
      <c r="H1317" s="220"/>
      <c r="I1317" s="220"/>
      <c r="J1317" s="220"/>
      <c r="K1317" s="220"/>
      <c r="M1317" s="208"/>
      <c r="N1317" s="208"/>
      <c r="O1317" s="208"/>
      <c r="P1317" s="208"/>
      <c r="Q1317" s="208"/>
      <c r="R1317" s="208"/>
      <c r="S1317" s="208"/>
      <c r="T1317" s="208"/>
      <c r="U1317" s="208"/>
      <c r="V1317" s="208"/>
      <c r="W1317" s="208"/>
      <c r="X1317" s="208"/>
      <c r="Y1317" s="208"/>
      <c r="Z1317" s="208"/>
      <c r="AA1317" s="208"/>
      <c r="AB1317" s="208"/>
      <c r="AC1317" s="208"/>
      <c r="AD1317" s="208"/>
      <c r="AE1317" s="208"/>
      <c r="AF1317" s="208"/>
      <c r="AG1317" s="208"/>
      <c r="AH1317" s="208"/>
      <c r="AI1317" s="208"/>
      <c r="AJ1317" s="208"/>
      <c r="AK1317" s="208"/>
      <c r="AL1317" s="208"/>
      <c r="AM1317" s="208"/>
      <c r="AN1317" s="208"/>
      <c r="AO1317" s="208"/>
      <c r="AP1317" s="208"/>
      <c r="AQ1317" s="208"/>
      <c r="AR1317" s="208"/>
      <c r="AS1317" s="208"/>
      <c r="AT1317" s="208"/>
      <c r="AU1317" s="208"/>
      <c r="AV1317" s="208"/>
      <c r="AW1317" s="208"/>
    </row>
    <row r="1318" spans="1:49" s="207" customFormat="1" x14ac:dyDescent="0.25">
      <c r="A1318" s="47"/>
      <c r="B1318" s="47"/>
      <c r="C1318" s="47"/>
      <c r="D1318" s="208"/>
      <c r="E1318" s="220"/>
      <c r="F1318" s="220"/>
      <c r="G1318" s="220"/>
      <c r="H1318" s="220"/>
      <c r="I1318" s="220"/>
      <c r="J1318" s="220"/>
      <c r="K1318" s="220"/>
      <c r="M1318" s="208"/>
      <c r="N1318" s="208"/>
      <c r="O1318" s="208"/>
      <c r="P1318" s="208"/>
      <c r="Q1318" s="208"/>
      <c r="R1318" s="208"/>
      <c r="S1318" s="208"/>
      <c r="T1318" s="208"/>
      <c r="U1318" s="208"/>
      <c r="V1318" s="208"/>
      <c r="W1318" s="208"/>
      <c r="X1318" s="208"/>
      <c r="Y1318" s="208"/>
      <c r="Z1318" s="208"/>
      <c r="AA1318" s="208"/>
      <c r="AB1318" s="208"/>
      <c r="AC1318" s="208"/>
      <c r="AD1318" s="208"/>
      <c r="AE1318" s="208"/>
      <c r="AF1318" s="208"/>
      <c r="AG1318" s="208"/>
      <c r="AH1318" s="208"/>
      <c r="AI1318" s="208"/>
      <c r="AJ1318" s="208"/>
      <c r="AK1318" s="208"/>
      <c r="AL1318" s="208"/>
      <c r="AM1318" s="208"/>
      <c r="AN1318" s="208"/>
      <c r="AO1318" s="208"/>
      <c r="AP1318" s="208"/>
      <c r="AQ1318" s="208"/>
      <c r="AR1318" s="208"/>
      <c r="AS1318" s="208"/>
      <c r="AT1318" s="208"/>
      <c r="AU1318" s="208"/>
      <c r="AV1318" s="208"/>
      <c r="AW1318" s="208"/>
    </row>
    <row r="1319" spans="1:49" s="207" customFormat="1" x14ac:dyDescent="0.25">
      <c r="A1319" s="47"/>
      <c r="B1319" s="47"/>
      <c r="C1319" s="47"/>
      <c r="D1319" s="208"/>
      <c r="E1319" s="220"/>
      <c r="F1319" s="220"/>
      <c r="G1319" s="220"/>
      <c r="H1319" s="220"/>
      <c r="I1319" s="220"/>
      <c r="J1319" s="220"/>
      <c r="K1319" s="220"/>
      <c r="M1319" s="208"/>
      <c r="N1319" s="208"/>
      <c r="O1319" s="208"/>
      <c r="P1319" s="208"/>
      <c r="Q1319" s="208"/>
      <c r="R1319" s="208"/>
      <c r="S1319" s="208"/>
      <c r="T1319" s="208"/>
      <c r="U1319" s="208"/>
      <c r="V1319" s="208"/>
      <c r="W1319" s="208"/>
      <c r="X1319" s="208"/>
      <c r="Y1319" s="208"/>
      <c r="Z1319" s="208"/>
      <c r="AA1319" s="208"/>
      <c r="AB1319" s="208"/>
      <c r="AC1319" s="208"/>
      <c r="AD1319" s="208"/>
      <c r="AE1319" s="208"/>
      <c r="AF1319" s="208"/>
      <c r="AG1319" s="208"/>
      <c r="AH1319" s="208"/>
      <c r="AI1319" s="208"/>
      <c r="AJ1319" s="208"/>
      <c r="AK1319" s="208"/>
      <c r="AL1319" s="208"/>
      <c r="AM1319" s="208"/>
      <c r="AN1319" s="208"/>
      <c r="AO1319" s="208"/>
      <c r="AP1319" s="208"/>
      <c r="AQ1319" s="208"/>
      <c r="AR1319" s="208"/>
      <c r="AS1319" s="208"/>
      <c r="AT1319" s="208"/>
      <c r="AU1319" s="208"/>
      <c r="AV1319" s="208"/>
      <c r="AW1319" s="208"/>
    </row>
    <row r="1320" spans="1:49" s="207" customFormat="1" x14ac:dyDescent="0.25">
      <c r="A1320" s="47"/>
      <c r="B1320" s="47"/>
      <c r="C1320" s="47"/>
      <c r="D1320" s="208"/>
      <c r="E1320" s="220"/>
      <c r="F1320" s="220"/>
      <c r="G1320" s="220"/>
      <c r="H1320" s="220"/>
      <c r="I1320" s="220"/>
      <c r="J1320" s="220"/>
      <c r="K1320" s="220"/>
      <c r="M1320" s="208"/>
      <c r="N1320" s="208"/>
      <c r="O1320" s="208"/>
      <c r="P1320" s="208"/>
      <c r="Q1320" s="208"/>
      <c r="R1320" s="208"/>
      <c r="S1320" s="208"/>
      <c r="T1320" s="208"/>
      <c r="U1320" s="208"/>
      <c r="V1320" s="208"/>
      <c r="W1320" s="208"/>
      <c r="X1320" s="208"/>
      <c r="Y1320" s="208"/>
      <c r="Z1320" s="208"/>
      <c r="AA1320" s="208"/>
      <c r="AB1320" s="208"/>
      <c r="AC1320" s="208"/>
      <c r="AD1320" s="208"/>
      <c r="AE1320" s="208"/>
      <c r="AF1320" s="208"/>
      <c r="AG1320" s="208"/>
      <c r="AH1320" s="208"/>
      <c r="AI1320" s="208"/>
      <c r="AJ1320" s="208"/>
      <c r="AK1320" s="208"/>
      <c r="AL1320" s="208"/>
      <c r="AM1320" s="208"/>
      <c r="AN1320" s="208"/>
      <c r="AO1320" s="208"/>
      <c r="AP1320" s="208"/>
      <c r="AQ1320" s="208"/>
      <c r="AR1320" s="208"/>
      <c r="AS1320" s="208"/>
      <c r="AT1320" s="208"/>
      <c r="AU1320" s="208"/>
      <c r="AV1320" s="208"/>
      <c r="AW1320" s="208"/>
    </row>
    <row r="1321" spans="1:49" s="207" customFormat="1" x14ac:dyDescent="0.25">
      <c r="A1321" s="47"/>
      <c r="B1321" s="47"/>
      <c r="C1321" s="47"/>
      <c r="D1321" s="208"/>
      <c r="E1321" s="220"/>
      <c r="F1321" s="220"/>
      <c r="G1321" s="220"/>
      <c r="H1321" s="220"/>
      <c r="I1321" s="220"/>
      <c r="J1321" s="220"/>
      <c r="K1321" s="220"/>
      <c r="M1321" s="208"/>
      <c r="N1321" s="208"/>
      <c r="O1321" s="208"/>
      <c r="P1321" s="208"/>
      <c r="Q1321" s="208"/>
      <c r="R1321" s="208"/>
      <c r="S1321" s="208"/>
      <c r="T1321" s="208"/>
      <c r="U1321" s="208"/>
      <c r="V1321" s="208"/>
      <c r="W1321" s="208"/>
      <c r="X1321" s="208"/>
      <c r="Y1321" s="208"/>
      <c r="Z1321" s="208"/>
      <c r="AA1321" s="208"/>
      <c r="AB1321" s="208"/>
      <c r="AC1321" s="208"/>
      <c r="AD1321" s="208"/>
      <c r="AE1321" s="208"/>
      <c r="AF1321" s="208"/>
      <c r="AG1321" s="208"/>
      <c r="AH1321" s="208"/>
      <c r="AI1321" s="208"/>
      <c r="AJ1321" s="208"/>
      <c r="AK1321" s="208"/>
      <c r="AL1321" s="208"/>
      <c r="AM1321" s="208"/>
      <c r="AN1321" s="208"/>
      <c r="AO1321" s="208"/>
      <c r="AP1321" s="208"/>
      <c r="AQ1321" s="208"/>
      <c r="AR1321" s="208"/>
      <c r="AS1321" s="208"/>
      <c r="AT1321" s="208"/>
      <c r="AU1321" s="208"/>
      <c r="AV1321" s="208"/>
      <c r="AW1321" s="208"/>
    </row>
    <row r="1322" spans="1:49" s="207" customFormat="1" x14ac:dyDescent="0.25">
      <c r="A1322" s="47"/>
      <c r="B1322" s="47"/>
      <c r="C1322" s="47"/>
      <c r="D1322" s="208"/>
      <c r="E1322" s="220"/>
      <c r="F1322" s="220"/>
      <c r="G1322" s="220"/>
      <c r="H1322" s="220"/>
      <c r="I1322" s="220"/>
      <c r="J1322" s="220"/>
      <c r="K1322" s="220"/>
      <c r="M1322" s="208"/>
      <c r="N1322" s="208"/>
      <c r="O1322" s="208"/>
      <c r="P1322" s="208"/>
      <c r="Q1322" s="208"/>
      <c r="R1322" s="208"/>
      <c r="S1322" s="208"/>
      <c r="T1322" s="208"/>
      <c r="U1322" s="208"/>
      <c r="V1322" s="208"/>
      <c r="W1322" s="208"/>
      <c r="X1322" s="208"/>
      <c r="Y1322" s="208"/>
      <c r="Z1322" s="208"/>
      <c r="AA1322" s="208"/>
      <c r="AB1322" s="208"/>
      <c r="AC1322" s="208"/>
      <c r="AD1322" s="208"/>
      <c r="AE1322" s="208"/>
      <c r="AF1322" s="208"/>
      <c r="AG1322" s="208"/>
      <c r="AH1322" s="208"/>
      <c r="AI1322" s="208"/>
      <c r="AJ1322" s="208"/>
      <c r="AK1322" s="208"/>
      <c r="AL1322" s="208"/>
      <c r="AM1322" s="208"/>
      <c r="AN1322" s="208"/>
      <c r="AO1322" s="208"/>
      <c r="AP1322" s="208"/>
      <c r="AQ1322" s="208"/>
      <c r="AR1322" s="208"/>
      <c r="AS1322" s="208"/>
      <c r="AT1322" s="208"/>
      <c r="AU1322" s="208"/>
      <c r="AV1322" s="208"/>
      <c r="AW1322" s="208"/>
    </row>
    <row r="1323" spans="1:49" s="207" customFormat="1" x14ac:dyDescent="0.25">
      <c r="A1323" s="47"/>
      <c r="B1323" s="47"/>
      <c r="C1323" s="47"/>
      <c r="D1323" s="208"/>
      <c r="E1323" s="220"/>
      <c r="F1323" s="220"/>
      <c r="G1323" s="220"/>
      <c r="H1323" s="220"/>
      <c r="I1323" s="220"/>
      <c r="J1323" s="220"/>
      <c r="K1323" s="220"/>
      <c r="M1323" s="208"/>
      <c r="N1323" s="208"/>
      <c r="O1323" s="208"/>
      <c r="P1323" s="208"/>
      <c r="Q1323" s="208"/>
      <c r="R1323" s="208"/>
      <c r="S1323" s="208"/>
      <c r="T1323" s="208"/>
      <c r="U1323" s="208"/>
      <c r="V1323" s="208"/>
      <c r="W1323" s="208"/>
      <c r="X1323" s="208"/>
      <c r="Y1323" s="208"/>
      <c r="Z1323" s="208"/>
      <c r="AA1323" s="208"/>
      <c r="AB1323" s="208"/>
      <c r="AC1323" s="208"/>
      <c r="AD1323" s="208"/>
      <c r="AE1323" s="208"/>
      <c r="AF1323" s="208"/>
      <c r="AG1323" s="208"/>
      <c r="AH1323" s="208"/>
      <c r="AI1323" s="208"/>
      <c r="AJ1323" s="208"/>
      <c r="AK1323" s="208"/>
      <c r="AL1323" s="208"/>
      <c r="AM1323" s="208"/>
      <c r="AN1323" s="208"/>
      <c r="AO1323" s="208"/>
      <c r="AP1323" s="208"/>
      <c r="AQ1323" s="208"/>
      <c r="AR1323" s="208"/>
      <c r="AS1323" s="208"/>
      <c r="AT1323" s="208"/>
      <c r="AU1323" s="208"/>
      <c r="AV1323" s="208"/>
      <c r="AW1323" s="208"/>
    </row>
    <row r="1324" spans="1:49" s="207" customFormat="1" x14ac:dyDescent="0.25">
      <c r="A1324" s="47"/>
      <c r="B1324" s="47"/>
      <c r="C1324" s="47"/>
      <c r="D1324" s="208"/>
      <c r="E1324" s="220"/>
      <c r="F1324" s="220"/>
      <c r="G1324" s="220"/>
      <c r="H1324" s="220"/>
      <c r="I1324" s="220"/>
      <c r="J1324" s="220"/>
      <c r="K1324" s="220"/>
      <c r="M1324" s="208"/>
      <c r="N1324" s="208"/>
      <c r="O1324" s="208"/>
      <c r="P1324" s="208"/>
      <c r="Q1324" s="208"/>
      <c r="R1324" s="208"/>
      <c r="S1324" s="208"/>
      <c r="T1324" s="208"/>
      <c r="U1324" s="208"/>
      <c r="V1324" s="208"/>
      <c r="W1324" s="208"/>
      <c r="X1324" s="208"/>
      <c r="Y1324" s="208"/>
      <c r="Z1324" s="208"/>
      <c r="AA1324" s="208"/>
      <c r="AB1324" s="208"/>
      <c r="AC1324" s="208"/>
      <c r="AD1324" s="208"/>
      <c r="AE1324" s="208"/>
      <c r="AF1324" s="208"/>
      <c r="AG1324" s="208"/>
      <c r="AH1324" s="208"/>
      <c r="AI1324" s="208"/>
      <c r="AJ1324" s="208"/>
      <c r="AK1324" s="208"/>
      <c r="AL1324" s="208"/>
      <c r="AM1324" s="208"/>
      <c r="AN1324" s="208"/>
      <c r="AO1324" s="208"/>
      <c r="AP1324" s="208"/>
      <c r="AQ1324" s="208"/>
      <c r="AR1324" s="208"/>
      <c r="AS1324" s="208"/>
      <c r="AT1324" s="208"/>
      <c r="AU1324" s="208"/>
      <c r="AV1324" s="208"/>
      <c r="AW1324" s="208"/>
    </row>
    <row r="1325" spans="1:49" s="207" customFormat="1" x14ac:dyDescent="0.25">
      <c r="A1325" s="47"/>
      <c r="B1325" s="47"/>
      <c r="C1325" s="47"/>
      <c r="D1325" s="208"/>
      <c r="E1325" s="220"/>
      <c r="F1325" s="220"/>
      <c r="G1325" s="220"/>
      <c r="H1325" s="220"/>
      <c r="I1325" s="220"/>
      <c r="J1325" s="220"/>
      <c r="K1325" s="220"/>
      <c r="M1325" s="208"/>
      <c r="N1325" s="208"/>
      <c r="O1325" s="208"/>
      <c r="P1325" s="208"/>
      <c r="Q1325" s="208"/>
      <c r="R1325" s="208"/>
      <c r="S1325" s="208"/>
      <c r="T1325" s="208"/>
      <c r="U1325" s="208"/>
      <c r="V1325" s="208"/>
      <c r="W1325" s="208"/>
      <c r="X1325" s="208"/>
      <c r="Y1325" s="208"/>
      <c r="Z1325" s="208"/>
      <c r="AA1325" s="208"/>
      <c r="AB1325" s="208"/>
      <c r="AC1325" s="208"/>
      <c r="AD1325" s="208"/>
      <c r="AE1325" s="208"/>
      <c r="AF1325" s="208"/>
      <c r="AG1325" s="208"/>
      <c r="AH1325" s="208"/>
      <c r="AI1325" s="208"/>
      <c r="AJ1325" s="208"/>
      <c r="AK1325" s="208"/>
      <c r="AL1325" s="208"/>
      <c r="AM1325" s="208"/>
      <c r="AN1325" s="208"/>
      <c r="AO1325" s="208"/>
      <c r="AP1325" s="208"/>
      <c r="AQ1325" s="208"/>
      <c r="AR1325" s="208"/>
      <c r="AS1325" s="208"/>
      <c r="AT1325" s="208"/>
      <c r="AU1325" s="208"/>
      <c r="AV1325" s="208"/>
      <c r="AW1325" s="208"/>
    </row>
    <row r="1326" spans="1:49" s="207" customFormat="1" x14ac:dyDescent="0.25">
      <c r="A1326" s="47"/>
      <c r="B1326" s="47"/>
      <c r="C1326" s="47"/>
      <c r="D1326" s="208"/>
      <c r="E1326" s="220"/>
      <c r="F1326" s="220"/>
      <c r="G1326" s="220"/>
      <c r="H1326" s="220"/>
      <c r="I1326" s="220"/>
      <c r="J1326" s="220"/>
      <c r="K1326" s="220"/>
      <c r="M1326" s="208"/>
      <c r="N1326" s="208"/>
      <c r="O1326" s="208"/>
      <c r="P1326" s="208"/>
      <c r="Q1326" s="208"/>
      <c r="R1326" s="208"/>
      <c r="S1326" s="208"/>
      <c r="T1326" s="208"/>
      <c r="U1326" s="208"/>
      <c r="V1326" s="208"/>
      <c r="W1326" s="208"/>
      <c r="X1326" s="208"/>
      <c r="Y1326" s="208"/>
      <c r="Z1326" s="208"/>
      <c r="AA1326" s="208"/>
      <c r="AB1326" s="208"/>
      <c r="AC1326" s="208"/>
      <c r="AD1326" s="208"/>
      <c r="AE1326" s="208"/>
      <c r="AF1326" s="208"/>
      <c r="AG1326" s="208"/>
      <c r="AH1326" s="208"/>
      <c r="AI1326" s="208"/>
      <c r="AJ1326" s="208"/>
      <c r="AK1326" s="208"/>
      <c r="AL1326" s="208"/>
      <c r="AM1326" s="208"/>
      <c r="AN1326" s="208"/>
      <c r="AO1326" s="208"/>
      <c r="AP1326" s="208"/>
      <c r="AQ1326" s="208"/>
      <c r="AR1326" s="208"/>
      <c r="AS1326" s="208"/>
      <c r="AT1326" s="208"/>
      <c r="AU1326" s="208"/>
      <c r="AV1326" s="208"/>
      <c r="AW1326" s="208"/>
    </row>
    <row r="1327" spans="1:49" s="207" customFormat="1" x14ac:dyDescent="0.25">
      <c r="A1327" s="47"/>
      <c r="B1327" s="47"/>
      <c r="C1327" s="47"/>
      <c r="D1327" s="208"/>
      <c r="E1327" s="220"/>
      <c r="F1327" s="220"/>
      <c r="G1327" s="220"/>
      <c r="H1327" s="220"/>
      <c r="I1327" s="220"/>
      <c r="J1327" s="220"/>
      <c r="K1327" s="220"/>
      <c r="M1327" s="208"/>
      <c r="N1327" s="208"/>
      <c r="O1327" s="208"/>
      <c r="P1327" s="208"/>
      <c r="Q1327" s="208"/>
      <c r="R1327" s="208"/>
      <c r="S1327" s="208"/>
      <c r="T1327" s="208"/>
      <c r="U1327" s="208"/>
      <c r="V1327" s="208"/>
      <c r="W1327" s="208"/>
      <c r="X1327" s="208"/>
      <c r="Y1327" s="208"/>
      <c r="Z1327" s="208"/>
      <c r="AA1327" s="208"/>
      <c r="AB1327" s="208"/>
      <c r="AC1327" s="208"/>
      <c r="AD1327" s="208"/>
      <c r="AE1327" s="208"/>
      <c r="AF1327" s="208"/>
      <c r="AG1327" s="208"/>
      <c r="AH1327" s="208"/>
      <c r="AI1327" s="208"/>
      <c r="AJ1327" s="208"/>
      <c r="AK1327" s="208"/>
      <c r="AL1327" s="208"/>
      <c r="AM1327" s="208"/>
      <c r="AN1327" s="208"/>
      <c r="AO1327" s="208"/>
      <c r="AP1327" s="208"/>
      <c r="AQ1327" s="208"/>
      <c r="AR1327" s="208"/>
      <c r="AS1327" s="208"/>
      <c r="AT1327" s="208"/>
      <c r="AU1327" s="208"/>
      <c r="AV1327" s="208"/>
      <c r="AW1327" s="208"/>
    </row>
    <row r="1328" spans="1:49" s="207" customFormat="1" x14ac:dyDescent="0.25">
      <c r="A1328" s="47"/>
      <c r="B1328" s="47"/>
      <c r="C1328" s="47"/>
      <c r="D1328" s="208"/>
      <c r="E1328" s="220"/>
      <c r="F1328" s="220"/>
      <c r="G1328" s="220"/>
      <c r="H1328" s="220"/>
      <c r="I1328" s="220"/>
      <c r="J1328" s="220"/>
      <c r="K1328" s="220"/>
      <c r="M1328" s="208"/>
      <c r="N1328" s="208"/>
      <c r="O1328" s="208"/>
      <c r="P1328" s="208"/>
      <c r="Q1328" s="208"/>
      <c r="R1328" s="208"/>
      <c r="S1328" s="208"/>
      <c r="T1328" s="208"/>
      <c r="U1328" s="208"/>
      <c r="V1328" s="208"/>
      <c r="W1328" s="208"/>
      <c r="X1328" s="208"/>
      <c r="Y1328" s="208"/>
      <c r="Z1328" s="208"/>
      <c r="AA1328" s="208"/>
      <c r="AB1328" s="208"/>
      <c r="AC1328" s="208"/>
      <c r="AD1328" s="208"/>
      <c r="AE1328" s="208"/>
      <c r="AF1328" s="208"/>
      <c r="AG1328" s="208"/>
      <c r="AH1328" s="208"/>
      <c r="AI1328" s="208"/>
      <c r="AJ1328" s="208"/>
      <c r="AK1328" s="208"/>
      <c r="AL1328" s="208"/>
      <c r="AM1328" s="208"/>
      <c r="AN1328" s="208"/>
      <c r="AO1328" s="208"/>
      <c r="AP1328" s="208"/>
      <c r="AQ1328" s="208"/>
      <c r="AR1328" s="208"/>
      <c r="AS1328" s="208"/>
      <c r="AT1328" s="208"/>
      <c r="AU1328" s="208"/>
      <c r="AV1328" s="208"/>
      <c r="AW1328" s="208"/>
    </row>
    <row r="1329" spans="1:49" s="207" customFormat="1" x14ac:dyDescent="0.25">
      <c r="A1329" s="47"/>
      <c r="B1329" s="47"/>
      <c r="C1329" s="47"/>
      <c r="D1329" s="208"/>
      <c r="E1329" s="220"/>
      <c r="F1329" s="220"/>
      <c r="G1329" s="220"/>
      <c r="H1329" s="220"/>
      <c r="I1329" s="220"/>
      <c r="J1329" s="220"/>
      <c r="K1329" s="220"/>
      <c r="M1329" s="208"/>
      <c r="N1329" s="208"/>
      <c r="O1329" s="208"/>
      <c r="P1329" s="208"/>
      <c r="Q1329" s="208"/>
      <c r="R1329" s="208"/>
      <c r="S1329" s="208"/>
      <c r="T1329" s="208"/>
      <c r="U1329" s="208"/>
      <c r="V1329" s="208"/>
      <c r="W1329" s="208"/>
      <c r="X1329" s="208"/>
      <c r="Y1329" s="208"/>
      <c r="Z1329" s="208"/>
      <c r="AA1329" s="208"/>
      <c r="AB1329" s="208"/>
      <c r="AC1329" s="208"/>
      <c r="AD1329" s="208"/>
      <c r="AE1329" s="208"/>
      <c r="AF1329" s="208"/>
      <c r="AG1329" s="208"/>
      <c r="AH1329" s="208"/>
      <c r="AI1329" s="208"/>
      <c r="AJ1329" s="208"/>
      <c r="AK1329" s="208"/>
      <c r="AL1329" s="208"/>
      <c r="AM1329" s="208"/>
      <c r="AN1329" s="208"/>
      <c r="AO1329" s="208"/>
      <c r="AP1329" s="208"/>
      <c r="AQ1329" s="208"/>
      <c r="AR1329" s="208"/>
      <c r="AS1329" s="208"/>
      <c r="AT1329" s="208"/>
      <c r="AU1329" s="208"/>
      <c r="AV1329" s="208"/>
      <c r="AW1329" s="208"/>
    </row>
    <row r="1330" spans="1:49" s="207" customFormat="1" x14ac:dyDescent="0.25">
      <c r="A1330" s="47"/>
      <c r="B1330" s="47"/>
      <c r="C1330" s="47"/>
      <c r="D1330" s="208"/>
      <c r="E1330" s="220"/>
      <c r="F1330" s="220"/>
      <c r="G1330" s="220"/>
      <c r="H1330" s="220"/>
      <c r="I1330" s="220"/>
      <c r="J1330" s="220"/>
      <c r="K1330" s="220"/>
      <c r="M1330" s="208"/>
      <c r="N1330" s="208"/>
      <c r="O1330" s="208"/>
      <c r="P1330" s="208"/>
      <c r="Q1330" s="208"/>
      <c r="R1330" s="208"/>
      <c r="S1330" s="208"/>
      <c r="T1330" s="208"/>
      <c r="U1330" s="208"/>
      <c r="V1330" s="208"/>
      <c r="W1330" s="208"/>
      <c r="X1330" s="208"/>
      <c r="Y1330" s="208"/>
      <c r="Z1330" s="208"/>
      <c r="AA1330" s="208"/>
      <c r="AB1330" s="208"/>
      <c r="AC1330" s="208"/>
      <c r="AD1330" s="208"/>
      <c r="AE1330" s="208"/>
      <c r="AF1330" s="208"/>
      <c r="AG1330" s="208"/>
      <c r="AH1330" s="208"/>
      <c r="AI1330" s="208"/>
      <c r="AJ1330" s="208"/>
      <c r="AK1330" s="208"/>
      <c r="AL1330" s="208"/>
      <c r="AM1330" s="208"/>
      <c r="AN1330" s="208"/>
      <c r="AO1330" s="208"/>
      <c r="AP1330" s="208"/>
      <c r="AQ1330" s="208"/>
      <c r="AR1330" s="208"/>
      <c r="AS1330" s="208"/>
      <c r="AT1330" s="208"/>
      <c r="AU1330" s="208"/>
      <c r="AV1330" s="208"/>
      <c r="AW1330" s="208"/>
    </row>
    <row r="1331" spans="1:49" s="207" customFormat="1" x14ac:dyDescent="0.25">
      <c r="A1331" s="47"/>
      <c r="B1331" s="47"/>
      <c r="C1331" s="47"/>
      <c r="D1331" s="208"/>
      <c r="E1331" s="220"/>
      <c r="F1331" s="220"/>
      <c r="G1331" s="220"/>
      <c r="H1331" s="220"/>
      <c r="I1331" s="220"/>
      <c r="J1331" s="220"/>
      <c r="K1331" s="220"/>
      <c r="M1331" s="208"/>
      <c r="N1331" s="208"/>
      <c r="O1331" s="208"/>
      <c r="P1331" s="208"/>
      <c r="Q1331" s="208"/>
      <c r="R1331" s="208"/>
      <c r="S1331" s="208"/>
      <c r="T1331" s="208"/>
      <c r="U1331" s="208"/>
      <c r="V1331" s="208"/>
      <c r="W1331" s="208"/>
      <c r="X1331" s="208"/>
      <c r="Y1331" s="208"/>
      <c r="Z1331" s="208"/>
      <c r="AA1331" s="208"/>
      <c r="AB1331" s="208"/>
      <c r="AC1331" s="208"/>
      <c r="AD1331" s="208"/>
      <c r="AE1331" s="208"/>
      <c r="AF1331" s="208"/>
      <c r="AG1331" s="208"/>
      <c r="AH1331" s="208"/>
      <c r="AI1331" s="208"/>
      <c r="AJ1331" s="208"/>
      <c r="AK1331" s="208"/>
      <c r="AL1331" s="208"/>
      <c r="AM1331" s="208"/>
      <c r="AN1331" s="208"/>
      <c r="AO1331" s="208"/>
      <c r="AP1331" s="208"/>
      <c r="AQ1331" s="208"/>
      <c r="AR1331" s="208"/>
      <c r="AS1331" s="208"/>
      <c r="AT1331" s="208"/>
      <c r="AU1331" s="208"/>
      <c r="AV1331" s="208"/>
      <c r="AW1331" s="208"/>
    </row>
    <row r="1332" spans="1:49" s="207" customFormat="1" x14ac:dyDescent="0.25">
      <c r="A1332" s="47"/>
      <c r="B1332" s="47"/>
      <c r="C1332" s="47"/>
      <c r="D1332" s="208"/>
      <c r="E1332" s="220"/>
      <c r="F1332" s="220"/>
      <c r="G1332" s="220"/>
      <c r="H1332" s="220"/>
      <c r="I1332" s="220"/>
      <c r="J1332" s="220"/>
      <c r="K1332" s="220"/>
      <c r="M1332" s="208"/>
      <c r="N1332" s="208"/>
      <c r="O1332" s="208"/>
      <c r="P1332" s="208"/>
      <c r="Q1332" s="208"/>
      <c r="R1332" s="208"/>
      <c r="S1332" s="208"/>
      <c r="T1332" s="208"/>
      <c r="U1332" s="208"/>
      <c r="V1332" s="208"/>
      <c r="W1332" s="208"/>
      <c r="X1332" s="208"/>
      <c r="Y1332" s="208"/>
      <c r="Z1332" s="208"/>
      <c r="AA1332" s="208"/>
      <c r="AB1332" s="208"/>
      <c r="AC1332" s="208"/>
      <c r="AD1332" s="208"/>
      <c r="AE1332" s="208"/>
      <c r="AF1332" s="208"/>
      <c r="AG1332" s="208"/>
      <c r="AH1332" s="208"/>
      <c r="AI1332" s="208"/>
      <c r="AJ1332" s="208"/>
      <c r="AK1332" s="208"/>
      <c r="AL1332" s="208"/>
      <c r="AM1332" s="208"/>
      <c r="AN1332" s="208"/>
      <c r="AO1332" s="208"/>
      <c r="AP1332" s="208"/>
      <c r="AQ1332" s="208"/>
      <c r="AR1332" s="208"/>
      <c r="AS1332" s="208"/>
      <c r="AT1332" s="208"/>
      <c r="AU1332" s="208"/>
      <c r="AV1332" s="208"/>
      <c r="AW1332" s="208"/>
    </row>
    <row r="1333" spans="1:49" s="207" customFormat="1" x14ac:dyDescent="0.25">
      <c r="A1333" s="47"/>
      <c r="B1333" s="47"/>
      <c r="C1333" s="47"/>
      <c r="D1333" s="208"/>
      <c r="E1333" s="220"/>
      <c r="F1333" s="220"/>
      <c r="G1333" s="220"/>
      <c r="H1333" s="220"/>
      <c r="I1333" s="220"/>
      <c r="J1333" s="220"/>
      <c r="K1333" s="220"/>
      <c r="M1333" s="208"/>
      <c r="N1333" s="208"/>
      <c r="O1333" s="208"/>
      <c r="P1333" s="208"/>
      <c r="Q1333" s="208"/>
      <c r="R1333" s="208"/>
      <c r="S1333" s="208"/>
      <c r="T1333" s="208"/>
      <c r="U1333" s="208"/>
      <c r="V1333" s="208"/>
      <c r="W1333" s="208"/>
      <c r="X1333" s="208"/>
      <c r="Y1333" s="208"/>
      <c r="Z1333" s="208"/>
      <c r="AA1333" s="208"/>
      <c r="AB1333" s="208"/>
      <c r="AC1333" s="208"/>
      <c r="AD1333" s="208"/>
      <c r="AE1333" s="208"/>
      <c r="AF1333" s="208"/>
      <c r="AG1333" s="208"/>
      <c r="AH1333" s="208"/>
      <c r="AI1333" s="208"/>
      <c r="AJ1333" s="208"/>
      <c r="AK1333" s="208"/>
      <c r="AL1333" s="208"/>
      <c r="AM1333" s="208"/>
      <c r="AN1333" s="208"/>
      <c r="AO1333" s="208"/>
      <c r="AP1333" s="208"/>
      <c r="AQ1333" s="208"/>
      <c r="AR1333" s="208"/>
      <c r="AS1333" s="208"/>
      <c r="AT1333" s="208"/>
      <c r="AU1333" s="208"/>
      <c r="AV1333" s="208"/>
      <c r="AW1333" s="208"/>
    </row>
    <row r="1334" spans="1:49" s="207" customFormat="1" x14ac:dyDescent="0.25">
      <c r="A1334" s="47"/>
      <c r="B1334" s="47"/>
      <c r="C1334" s="47"/>
      <c r="D1334" s="208"/>
      <c r="E1334" s="220"/>
      <c r="F1334" s="220"/>
      <c r="G1334" s="220"/>
      <c r="H1334" s="220"/>
      <c r="I1334" s="220"/>
      <c r="J1334" s="220"/>
      <c r="K1334" s="220"/>
      <c r="M1334" s="208"/>
      <c r="N1334" s="208"/>
      <c r="O1334" s="208"/>
      <c r="P1334" s="208"/>
      <c r="Q1334" s="208"/>
      <c r="R1334" s="208"/>
      <c r="S1334" s="208"/>
      <c r="T1334" s="208"/>
      <c r="U1334" s="208"/>
      <c r="V1334" s="208"/>
      <c r="W1334" s="208"/>
      <c r="X1334" s="208"/>
      <c r="Y1334" s="208"/>
      <c r="Z1334" s="208"/>
      <c r="AA1334" s="208"/>
      <c r="AB1334" s="208"/>
      <c r="AC1334" s="208"/>
      <c r="AD1334" s="208"/>
      <c r="AE1334" s="208"/>
      <c r="AF1334" s="208"/>
      <c r="AG1334" s="208"/>
      <c r="AH1334" s="208"/>
      <c r="AI1334" s="208"/>
      <c r="AJ1334" s="208"/>
      <c r="AK1334" s="208"/>
      <c r="AL1334" s="208"/>
      <c r="AM1334" s="208"/>
      <c r="AN1334" s="208"/>
      <c r="AO1334" s="208"/>
      <c r="AP1334" s="208"/>
      <c r="AQ1334" s="208"/>
      <c r="AR1334" s="208"/>
      <c r="AS1334" s="208"/>
      <c r="AT1334" s="208"/>
      <c r="AU1334" s="208"/>
      <c r="AV1334" s="208"/>
      <c r="AW1334" s="208"/>
    </row>
    <row r="1335" spans="1:49" s="207" customFormat="1" x14ac:dyDescent="0.25">
      <c r="A1335" s="47"/>
      <c r="B1335" s="47"/>
      <c r="C1335" s="47"/>
      <c r="D1335" s="208"/>
      <c r="E1335" s="220"/>
      <c r="F1335" s="220"/>
      <c r="G1335" s="220"/>
      <c r="H1335" s="220"/>
      <c r="I1335" s="220"/>
      <c r="J1335" s="220"/>
      <c r="K1335" s="220"/>
      <c r="M1335" s="208"/>
      <c r="N1335" s="208"/>
      <c r="O1335" s="208"/>
      <c r="P1335" s="208"/>
      <c r="Q1335" s="208"/>
      <c r="R1335" s="208"/>
      <c r="S1335" s="208"/>
      <c r="T1335" s="208"/>
      <c r="U1335" s="208"/>
      <c r="V1335" s="208"/>
      <c r="W1335" s="208"/>
      <c r="X1335" s="208"/>
      <c r="Y1335" s="208"/>
      <c r="Z1335" s="208"/>
      <c r="AA1335" s="208"/>
      <c r="AB1335" s="208"/>
      <c r="AC1335" s="208"/>
      <c r="AD1335" s="208"/>
      <c r="AE1335" s="208"/>
      <c r="AF1335" s="208"/>
      <c r="AG1335" s="208"/>
      <c r="AH1335" s="208"/>
      <c r="AI1335" s="208"/>
      <c r="AJ1335" s="208"/>
      <c r="AK1335" s="208"/>
      <c r="AL1335" s="208"/>
      <c r="AM1335" s="208"/>
      <c r="AN1335" s="208"/>
      <c r="AO1335" s="208"/>
      <c r="AP1335" s="208"/>
      <c r="AQ1335" s="208"/>
      <c r="AR1335" s="208"/>
      <c r="AS1335" s="208"/>
      <c r="AT1335" s="208"/>
      <c r="AU1335" s="208"/>
      <c r="AV1335" s="208"/>
      <c r="AW1335" s="208"/>
    </row>
    <row r="1336" spans="1:49" s="207" customFormat="1" x14ac:dyDescent="0.25">
      <c r="A1336" s="47"/>
      <c r="B1336" s="47"/>
      <c r="C1336" s="47"/>
      <c r="D1336" s="208"/>
      <c r="E1336" s="220"/>
      <c r="F1336" s="220"/>
      <c r="G1336" s="220"/>
      <c r="H1336" s="220"/>
      <c r="I1336" s="220"/>
      <c r="J1336" s="220"/>
      <c r="K1336" s="220"/>
      <c r="M1336" s="208"/>
      <c r="N1336" s="208"/>
      <c r="O1336" s="208"/>
      <c r="P1336" s="208"/>
      <c r="Q1336" s="208"/>
      <c r="R1336" s="208"/>
      <c r="S1336" s="208"/>
      <c r="T1336" s="208"/>
      <c r="U1336" s="208"/>
      <c r="V1336" s="208"/>
      <c r="W1336" s="208"/>
      <c r="X1336" s="208"/>
      <c r="Y1336" s="208"/>
      <c r="Z1336" s="208"/>
      <c r="AA1336" s="208"/>
      <c r="AB1336" s="208"/>
      <c r="AC1336" s="208"/>
      <c r="AD1336" s="208"/>
      <c r="AE1336" s="208"/>
      <c r="AF1336" s="208"/>
      <c r="AG1336" s="208"/>
      <c r="AH1336" s="208"/>
      <c r="AI1336" s="208"/>
      <c r="AJ1336" s="208"/>
      <c r="AK1336" s="208"/>
      <c r="AL1336" s="208"/>
      <c r="AM1336" s="208"/>
      <c r="AN1336" s="208"/>
      <c r="AO1336" s="208"/>
      <c r="AP1336" s="208"/>
      <c r="AQ1336" s="208"/>
      <c r="AR1336" s="208"/>
      <c r="AS1336" s="208"/>
      <c r="AT1336" s="208"/>
      <c r="AU1336" s="208"/>
      <c r="AV1336" s="208"/>
      <c r="AW1336" s="208"/>
    </row>
    <row r="1337" spans="1:49" s="207" customFormat="1" x14ac:dyDescent="0.25">
      <c r="A1337" s="47"/>
      <c r="B1337" s="47"/>
      <c r="C1337" s="47"/>
      <c r="D1337" s="208"/>
      <c r="E1337" s="220"/>
      <c r="F1337" s="220"/>
      <c r="G1337" s="220"/>
      <c r="H1337" s="220"/>
      <c r="I1337" s="220"/>
      <c r="J1337" s="220"/>
      <c r="K1337" s="220"/>
      <c r="M1337" s="208"/>
      <c r="N1337" s="208"/>
      <c r="O1337" s="208"/>
      <c r="P1337" s="208"/>
      <c r="Q1337" s="208"/>
      <c r="R1337" s="208"/>
      <c r="S1337" s="208"/>
      <c r="T1337" s="208"/>
      <c r="U1337" s="208"/>
      <c r="V1337" s="208"/>
      <c r="W1337" s="208"/>
      <c r="X1337" s="208"/>
      <c r="Y1337" s="208"/>
      <c r="Z1337" s="208"/>
      <c r="AA1337" s="208"/>
      <c r="AB1337" s="208"/>
      <c r="AC1337" s="208"/>
      <c r="AD1337" s="208"/>
      <c r="AE1337" s="208"/>
      <c r="AF1337" s="208"/>
      <c r="AG1337" s="208"/>
      <c r="AH1337" s="208"/>
      <c r="AI1337" s="208"/>
      <c r="AJ1337" s="208"/>
      <c r="AK1337" s="208"/>
      <c r="AL1337" s="208"/>
      <c r="AM1337" s="208"/>
      <c r="AN1337" s="208"/>
      <c r="AO1337" s="208"/>
      <c r="AP1337" s="208"/>
      <c r="AQ1337" s="208"/>
      <c r="AR1337" s="208"/>
      <c r="AS1337" s="208"/>
      <c r="AT1337" s="208"/>
      <c r="AU1337" s="208"/>
      <c r="AV1337" s="208"/>
      <c r="AW1337" s="208"/>
    </row>
    <row r="1338" spans="1:49" s="207" customFormat="1" x14ac:dyDescent="0.25">
      <c r="A1338" s="47"/>
      <c r="B1338" s="47"/>
      <c r="C1338" s="47"/>
      <c r="D1338" s="208"/>
      <c r="E1338" s="220"/>
      <c r="F1338" s="220"/>
      <c r="G1338" s="220"/>
      <c r="H1338" s="220"/>
      <c r="I1338" s="220"/>
      <c r="J1338" s="220"/>
      <c r="K1338" s="220"/>
      <c r="M1338" s="208"/>
      <c r="N1338" s="208"/>
      <c r="O1338" s="208"/>
      <c r="P1338" s="208"/>
      <c r="Q1338" s="208"/>
      <c r="R1338" s="208"/>
      <c r="S1338" s="208"/>
      <c r="T1338" s="208"/>
      <c r="U1338" s="208"/>
      <c r="V1338" s="208"/>
      <c r="W1338" s="208"/>
      <c r="X1338" s="208"/>
      <c r="Y1338" s="208"/>
      <c r="Z1338" s="208"/>
      <c r="AA1338" s="208"/>
      <c r="AB1338" s="208"/>
      <c r="AC1338" s="208"/>
      <c r="AD1338" s="208"/>
      <c r="AE1338" s="208"/>
      <c r="AF1338" s="208"/>
      <c r="AG1338" s="208"/>
      <c r="AH1338" s="208"/>
      <c r="AI1338" s="208"/>
      <c r="AJ1338" s="208"/>
      <c r="AK1338" s="208"/>
      <c r="AL1338" s="208"/>
      <c r="AM1338" s="208"/>
      <c r="AN1338" s="208"/>
      <c r="AO1338" s="208"/>
      <c r="AP1338" s="208"/>
      <c r="AQ1338" s="208"/>
      <c r="AR1338" s="208"/>
      <c r="AS1338" s="208"/>
      <c r="AT1338" s="208"/>
      <c r="AU1338" s="208"/>
      <c r="AV1338" s="208"/>
      <c r="AW1338" s="208"/>
    </row>
    <row r="1339" spans="1:49" s="207" customFormat="1" x14ac:dyDescent="0.25">
      <c r="A1339" s="47"/>
      <c r="B1339" s="47"/>
      <c r="C1339" s="47"/>
      <c r="D1339" s="208"/>
      <c r="E1339" s="220"/>
      <c r="F1339" s="220"/>
      <c r="G1339" s="220"/>
      <c r="H1339" s="220"/>
      <c r="I1339" s="220"/>
      <c r="J1339" s="220"/>
      <c r="K1339" s="220"/>
      <c r="M1339" s="208"/>
      <c r="N1339" s="208"/>
      <c r="O1339" s="208"/>
      <c r="P1339" s="208"/>
      <c r="Q1339" s="208"/>
      <c r="R1339" s="208"/>
      <c r="S1339" s="208"/>
      <c r="T1339" s="208"/>
      <c r="U1339" s="208"/>
      <c r="V1339" s="208"/>
      <c r="W1339" s="208"/>
      <c r="X1339" s="208"/>
      <c r="Y1339" s="208"/>
      <c r="Z1339" s="208"/>
      <c r="AA1339" s="208"/>
      <c r="AB1339" s="208"/>
      <c r="AC1339" s="208"/>
      <c r="AD1339" s="208"/>
      <c r="AE1339" s="208"/>
      <c r="AF1339" s="208"/>
      <c r="AG1339" s="208"/>
      <c r="AH1339" s="208"/>
      <c r="AI1339" s="208"/>
      <c r="AJ1339" s="208"/>
      <c r="AK1339" s="208"/>
      <c r="AL1339" s="208"/>
      <c r="AM1339" s="208"/>
      <c r="AN1339" s="208"/>
      <c r="AO1339" s="208"/>
      <c r="AP1339" s="208"/>
      <c r="AQ1339" s="208"/>
      <c r="AR1339" s="208"/>
      <c r="AS1339" s="208"/>
      <c r="AT1339" s="208"/>
      <c r="AU1339" s="208"/>
      <c r="AV1339" s="208"/>
      <c r="AW1339" s="208"/>
    </row>
    <row r="1340" spans="1:49" s="207" customFormat="1" x14ac:dyDescent="0.25">
      <c r="A1340" s="47"/>
      <c r="B1340" s="47"/>
      <c r="C1340" s="47"/>
      <c r="D1340" s="208"/>
      <c r="E1340" s="220"/>
      <c r="F1340" s="220"/>
      <c r="G1340" s="220"/>
      <c r="H1340" s="220"/>
      <c r="I1340" s="220"/>
      <c r="J1340" s="220"/>
      <c r="K1340" s="220"/>
      <c r="M1340" s="208"/>
      <c r="N1340" s="208"/>
      <c r="O1340" s="208"/>
      <c r="P1340" s="208"/>
      <c r="Q1340" s="208"/>
      <c r="R1340" s="208"/>
      <c r="S1340" s="208"/>
      <c r="T1340" s="208"/>
      <c r="U1340" s="208"/>
      <c r="V1340" s="208"/>
      <c r="W1340" s="208"/>
      <c r="X1340" s="208"/>
      <c r="Y1340" s="208"/>
      <c r="Z1340" s="208"/>
      <c r="AA1340" s="208"/>
      <c r="AB1340" s="208"/>
      <c r="AC1340" s="208"/>
      <c r="AD1340" s="208"/>
      <c r="AE1340" s="208"/>
      <c r="AF1340" s="208"/>
      <c r="AG1340" s="208"/>
      <c r="AH1340" s="208"/>
      <c r="AI1340" s="208"/>
      <c r="AJ1340" s="208"/>
      <c r="AK1340" s="208"/>
      <c r="AL1340" s="208"/>
      <c r="AM1340" s="208"/>
      <c r="AN1340" s="208"/>
      <c r="AO1340" s="208"/>
      <c r="AP1340" s="208"/>
      <c r="AQ1340" s="208"/>
      <c r="AR1340" s="208"/>
      <c r="AS1340" s="208"/>
      <c r="AT1340" s="208"/>
      <c r="AU1340" s="208"/>
      <c r="AV1340" s="208"/>
      <c r="AW1340" s="208"/>
    </row>
    <row r="1341" spans="1:49" s="207" customFormat="1" x14ac:dyDescent="0.25">
      <c r="A1341" s="47"/>
      <c r="B1341" s="47"/>
      <c r="C1341" s="47"/>
      <c r="D1341" s="208"/>
      <c r="E1341" s="220"/>
      <c r="F1341" s="220"/>
      <c r="G1341" s="220"/>
      <c r="H1341" s="220"/>
      <c r="I1341" s="220"/>
      <c r="J1341" s="220"/>
      <c r="K1341" s="220"/>
      <c r="M1341" s="208"/>
      <c r="N1341" s="208"/>
      <c r="O1341" s="208"/>
      <c r="P1341" s="208"/>
      <c r="Q1341" s="208"/>
      <c r="R1341" s="208"/>
      <c r="S1341" s="208"/>
      <c r="T1341" s="208"/>
      <c r="U1341" s="208"/>
      <c r="V1341" s="208"/>
      <c r="W1341" s="208"/>
      <c r="X1341" s="208"/>
      <c r="Y1341" s="208"/>
      <c r="Z1341" s="208"/>
      <c r="AA1341" s="208"/>
      <c r="AB1341" s="208"/>
      <c r="AC1341" s="208"/>
      <c r="AD1341" s="208"/>
      <c r="AE1341" s="208"/>
      <c r="AF1341" s="208"/>
      <c r="AG1341" s="208"/>
      <c r="AH1341" s="208"/>
      <c r="AI1341" s="208"/>
      <c r="AJ1341" s="208"/>
      <c r="AK1341" s="208"/>
      <c r="AL1341" s="208"/>
      <c r="AM1341" s="208"/>
      <c r="AN1341" s="208"/>
      <c r="AO1341" s="208"/>
      <c r="AP1341" s="208"/>
      <c r="AQ1341" s="208"/>
      <c r="AR1341" s="208"/>
      <c r="AS1341" s="208"/>
      <c r="AT1341" s="208"/>
      <c r="AU1341" s="208"/>
      <c r="AV1341" s="208"/>
      <c r="AW1341" s="208"/>
    </row>
    <row r="1342" spans="1:49" s="207" customFormat="1" x14ac:dyDescent="0.25">
      <c r="A1342" s="47"/>
      <c r="B1342" s="47"/>
      <c r="C1342" s="47"/>
      <c r="D1342" s="208"/>
      <c r="E1342" s="220"/>
      <c r="F1342" s="220"/>
      <c r="G1342" s="220"/>
      <c r="H1342" s="220"/>
      <c r="I1342" s="220"/>
      <c r="J1342" s="220"/>
      <c r="K1342" s="220"/>
      <c r="M1342" s="208"/>
      <c r="N1342" s="208"/>
      <c r="O1342" s="208"/>
      <c r="P1342" s="208"/>
      <c r="Q1342" s="208"/>
      <c r="R1342" s="208"/>
      <c r="S1342" s="208"/>
      <c r="T1342" s="208"/>
      <c r="U1342" s="208"/>
      <c r="V1342" s="208"/>
      <c r="W1342" s="208"/>
      <c r="X1342" s="208"/>
      <c r="Y1342" s="208"/>
      <c r="Z1342" s="208"/>
      <c r="AA1342" s="208"/>
      <c r="AB1342" s="208"/>
      <c r="AC1342" s="208"/>
      <c r="AD1342" s="208"/>
      <c r="AE1342" s="208"/>
      <c r="AF1342" s="208"/>
      <c r="AG1342" s="208"/>
      <c r="AH1342" s="208"/>
      <c r="AI1342" s="208"/>
      <c r="AJ1342" s="208"/>
      <c r="AK1342" s="208"/>
      <c r="AL1342" s="208"/>
      <c r="AM1342" s="208"/>
      <c r="AN1342" s="208"/>
      <c r="AO1342" s="208"/>
      <c r="AP1342" s="208"/>
      <c r="AQ1342" s="208"/>
      <c r="AR1342" s="208"/>
      <c r="AS1342" s="208"/>
      <c r="AT1342" s="208"/>
      <c r="AU1342" s="208"/>
      <c r="AV1342" s="208"/>
      <c r="AW1342" s="208"/>
    </row>
    <row r="1343" spans="1:49" s="207" customFormat="1" x14ac:dyDescent="0.25">
      <c r="A1343" s="47"/>
      <c r="B1343" s="47"/>
      <c r="C1343" s="47"/>
      <c r="D1343" s="208"/>
      <c r="E1343" s="220"/>
      <c r="F1343" s="220"/>
      <c r="G1343" s="220"/>
      <c r="H1343" s="220"/>
      <c r="I1343" s="220"/>
      <c r="J1343" s="220"/>
      <c r="K1343" s="220"/>
      <c r="M1343" s="208"/>
      <c r="N1343" s="208"/>
      <c r="O1343" s="208"/>
      <c r="P1343" s="208"/>
      <c r="Q1343" s="208"/>
      <c r="R1343" s="208"/>
      <c r="S1343" s="208"/>
      <c r="T1343" s="208"/>
      <c r="U1343" s="208"/>
      <c r="V1343" s="208"/>
      <c r="W1343" s="208"/>
      <c r="X1343" s="208"/>
      <c r="Y1343" s="208"/>
      <c r="Z1343" s="208"/>
      <c r="AA1343" s="208"/>
      <c r="AB1343" s="208"/>
      <c r="AC1343" s="208"/>
      <c r="AD1343" s="208"/>
      <c r="AE1343" s="208"/>
      <c r="AF1343" s="208"/>
      <c r="AG1343" s="208"/>
      <c r="AH1343" s="208"/>
      <c r="AI1343" s="208"/>
      <c r="AJ1343" s="208"/>
      <c r="AK1343" s="208"/>
      <c r="AL1343" s="208"/>
      <c r="AM1343" s="208"/>
      <c r="AN1343" s="208"/>
      <c r="AO1343" s="208"/>
      <c r="AP1343" s="208"/>
      <c r="AQ1343" s="208"/>
      <c r="AR1343" s="208"/>
      <c r="AS1343" s="208"/>
      <c r="AT1343" s="208"/>
      <c r="AU1343" s="208"/>
      <c r="AV1343" s="208"/>
      <c r="AW1343" s="208"/>
    </row>
    <row r="1344" spans="1:49" s="207" customFormat="1" x14ac:dyDescent="0.25">
      <c r="A1344" s="47"/>
      <c r="B1344" s="47"/>
      <c r="C1344" s="47"/>
      <c r="D1344" s="208"/>
      <c r="E1344" s="220"/>
      <c r="F1344" s="220"/>
      <c r="G1344" s="220"/>
      <c r="H1344" s="220"/>
      <c r="I1344" s="220"/>
      <c r="J1344" s="220"/>
      <c r="K1344" s="220"/>
      <c r="M1344" s="208"/>
      <c r="N1344" s="208"/>
      <c r="O1344" s="208"/>
      <c r="P1344" s="208"/>
      <c r="Q1344" s="208"/>
      <c r="R1344" s="208"/>
      <c r="S1344" s="208"/>
      <c r="T1344" s="208"/>
      <c r="U1344" s="208"/>
      <c r="V1344" s="208"/>
      <c r="W1344" s="208"/>
      <c r="X1344" s="208"/>
      <c r="Y1344" s="208"/>
      <c r="Z1344" s="208"/>
      <c r="AA1344" s="208"/>
      <c r="AB1344" s="208"/>
      <c r="AC1344" s="208"/>
      <c r="AD1344" s="208"/>
      <c r="AE1344" s="208"/>
      <c r="AF1344" s="208"/>
      <c r="AG1344" s="208"/>
      <c r="AH1344" s="208"/>
      <c r="AI1344" s="208"/>
      <c r="AJ1344" s="208"/>
      <c r="AK1344" s="208"/>
      <c r="AL1344" s="208"/>
      <c r="AM1344" s="208"/>
      <c r="AN1344" s="208"/>
      <c r="AO1344" s="208"/>
      <c r="AP1344" s="208"/>
      <c r="AQ1344" s="208"/>
      <c r="AR1344" s="208"/>
      <c r="AS1344" s="208"/>
      <c r="AT1344" s="208"/>
      <c r="AU1344" s="208"/>
      <c r="AV1344" s="208"/>
      <c r="AW1344" s="208"/>
    </row>
    <row r="1345" spans="1:49" s="207" customFormat="1" x14ac:dyDescent="0.25">
      <c r="A1345" s="47"/>
      <c r="B1345" s="47"/>
      <c r="C1345" s="47"/>
      <c r="D1345" s="208"/>
      <c r="E1345" s="220"/>
      <c r="F1345" s="220"/>
      <c r="G1345" s="220"/>
      <c r="H1345" s="220"/>
      <c r="I1345" s="220"/>
      <c r="J1345" s="220"/>
      <c r="K1345" s="220"/>
      <c r="M1345" s="208"/>
      <c r="N1345" s="208"/>
      <c r="O1345" s="208"/>
      <c r="P1345" s="208"/>
      <c r="Q1345" s="208"/>
      <c r="R1345" s="208"/>
      <c r="S1345" s="208"/>
      <c r="T1345" s="208"/>
      <c r="U1345" s="208"/>
      <c r="V1345" s="208"/>
      <c r="W1345" s="208"/>
      <c r="X1345" s="208"/>
      <c r="Y1345" s="208"/>
      <c r="Z1345" s="208"/>
      <c r="AA1345" s="208"/>
      <c r="AB1345" s="208"/>
      <c r="AC1345" s="208"/>
      <c r="AD1345" s="208"/>
      <c r="AE1345" s="208"/>
      <c r="AF1345" s="208"/>
      <c r="AG1345" s="208"/>
      <c r="AH1345" s="208"/>
      <c r="AI1345" s="208"/>
      <c r="AJ1345" s="208"/>
      <c r="AK1345" s="208"/>
      <c r="AL1345" s="208"/>
      <c r="AM1345" s="208"/>
      <c r="AN1345" s="208"/>
      <c r="AO1345" s="208"/>
      <c r="AP1345" s="208"/>
      <c r="AQ1345" s="208"/>
      <c r="AR1345" s="208"/>
      <c r="AS1345" s="208"/>
      <c r="AT1345" s="208"/>
      <c r="AU1345" s="208"/>
      <c r="AV1345" s="208"/>
      <c r="AW1345" s="208"/>
    </row>
    <row r="1346" spans="1:49" s="207" customFormat="1" x14ac:dyDescent="0.25">
      <c r="A1346" s="47"/>
      <c r="B1346" s="47"/>
      <c r="C1346" s="47"/>
      <c r="D1346" s="208"/>
      <c r="E1346" s="220"/>
      <c r="F1346" s="220"/>
      <c r="G1346" s="220"/>
      <c r="H1346" s="220"/>
      <c r="I1346" s="220"/>
      <c r="J1346" s="220"/>
      <c r="K1346" s="220"/>
      <c r="M1346" s="208"/>
      <c r="N1346" s="208"/>
      <c r="O1346" s="208"/>
      <c r="P1346" s="208"/>
      <c r="Q1346" s="208"/>
      <c r="R1346" s="208"/>
      <c r="S1346" s="208"/>
      <c r="T1346" s="208"/>
      <c r="U1346" s="208"/>
      <c r="V1346" s="208"/>
      <c r="W1346" s="208"/>
      <c r="X1346" s="208"/>
      <c r="Y1346" s="208"/>
      <c r="Z1346" s="208"/>
      <c r="AA1346" s="208"/>
      <c r="AB1346" s="208"/>
      <c r="AC1346" s="208"/>
      <c r="AD1346" s="208"/>
      <c r="AE1346" s="208"/>
      <c r="AF1346" s="208"/>
      <c r="AG1346" s="208"/>
      <c r="AH1346" s="208"/>
      <c r="AI1346" s="208"/>
      <c r="AJ1346" s="208"/>
      <c r="AK1346" s="208"/>
      <c r="AL1346" s="208"/>
      <c r="AM1346" s="208"/>
      <c r="AN1346" s="208"/>
      <c r="AO1346" s="208"/>
      <c r="AP1346" s="208"/>
      <c r="AQ1346" s="208"/>
      <c r="AR1346" s="208"/>
      <c r="AS1346" s="208"/>
      <c r="AT1346" s="208"/>
      <c r="AU1346" s="208"/>
      <c r="AV1346" s="208"/>
      <c r="AW1346" s="208"/>
    </row>
    <row r="1347" spans="1:49" s="207" customFormat="1" x14ac:dyDescent="0.25">
      <c r="A1347" s="47"/>
      <c r="B1347" s="47"/>
      <c r="C1347" s="47"/>
      <c r="D1347" s="208"/>
      <c r="E1347" s="220"/>
      <c r="F1347" s="220"/>
      <c r="G1347" s="220"/>
      <c r="H1347" s="220"/>
      <c r="I1347" s="220"/>
      <c r="J1347" s="220"/>
      <c r="K1347" s="220"/>
      <c r="M1347" s="208"/>
      <c r="N1347" s="208"/>
      <c r="O1347" s="208"/>
      <c r="P1347" s="208"/>
      <c r="Q1347" s="208"/>
      <c r="R1347" s="208"/>
      <c r="S1347" s="208"/>
      <c r="T1347" s="208"/>
      <c r="U1347" s="208"/>
      <c r="V1347" s="208"/>
      <c r="W1347" s="208"/>
      <c r="X1347" s="208"/>
      <c r="Y1347" s="208"/>
      <c r="Z1347" s="208"/>
      <c r="AA1347" s="208"/>
      <c r="AB1347" s="208"/>
      <c r="AC1347" s="208"/>
      <c r="AD1347" s="208"/>
      <c r="AE1347" s="208"/>
      <c r="AF1347" s="208"/>
      <c r="AG1347" s="208"/>
      <c r="AH1347" s="208"/>
      <c r="AI1347" s="208"/>
      <c r="AJ1347" s="208"/>
      <c r="AK1347" s="208"/>
      <c r="AL1347" s="208"/>
      <c r="AM1347" s="208"/>
      <c r="AN1347" s="208"/>
      <c r="AO1347" s="208"/>
      <c r="AP1347" s="208"/>
      <c r="AQ1347" s="208"/>
      <c r="AR1347" s="208"/>
      <c r="AS1347" s="208"/>
      <c r="AT1347" s="208"/>
      <c r="AU1347" s="208"/>
      <c r="AV1347" s="208"/>
      <c r="AW1347" s="208"/>
    </row>
    <row r="1348" spans="1:49" s="207" customFormat="1" x14ac:dyDescent="0.25">
      <c r="A1348" s="47"/>
      <c r="B1348" s="47"/>
      <c r="C1348" s="47"/>
      <c r="D1348" s="208"/>
      <c r="E1348" s="220"/>
      <c r="F1348" s="220"/>
      <c r="G1348" s="220"/>
      <c r="H1348" s="220"/>
      <c r="I1348" s="220"/>
      <c r="J1348" s="220"/>
      <c r="K1348" s="220"/>
      <c r="M1348" s="208"/>
      <c r="N1348" s="208"/>
      <c r="O1348" s="208"/>
      <c r="P1348" s="208"/>
      <c r="Q1348" s="208"/>
      <c r="R1348" s="208"/>
      <c r="S1348" s="208"/>
      <c r="T1348" s="208"/>
      <c r="U1348" s="208"/>
      <c r="V1348" s="208"/>
      <c r="W1348" s="208"/>
      <c r="X1348" s="208"/>
      <c r="Y1348" s="208"/>
      <c r="Z1348" s="208"/>
      <c r="AA1348" s="208"/>
      <c r="AB1348" s="208"/>
      <c r="AC1348" s="208"/>
      <c r="AD1348" s="208"/>
      <c r="AE1348" s="208"/>
      <c r="AF1348" s="208"/>
      <c r="AG1348" s="208"/>
      <c r="AH1348" s="208"/>
      <c r="AI1348" s="208"/>
      <c r="AJ1348" s="208"/>
      <c r="AK1348" s="208"/>
      <c r="AL1348" s="208"/>
      <c r="AM1348" s="208"/>
      <c r="AN1348" s="208"/>
      <c r="AO1348" s="208"/>
      <c r="AP1348" s="208"/>
      <c r="AQ1348" s="208"/>
      <c r="AR1348" s="208"/>
      <c r="AS1348" s="208"/>
      <c r="AT1348" s="208"/>
      <c r="AU1348" s="208"/>
      <c r="AV1348" s="208"/>
      <c r="AW1348" s="208"/>
    </row>
    <row r="1349" spans="1:49" s="207" customFormat="1" x14ac:dyDescent="0.25">
      <c r="A1349" s="47"/>
      <c r="B1349" s="47"/>
      <c r="C1349" s="47"/>
      <c r="D1349" s="208"/>
      <c r="E1349" s="220"/>
      <c r="F1349" s="220"/>
      <c r="G1349" s="220"/>
      <c r="H1349" s="220"/>
      <c r="I1349" s="220"/>
      <c r="J1349" s="220"/>
      <c r="K1349" s="220"/>
      <c r="M1349" s="208"/>
      <c r="N1349" s="208"/>
      <c r="O1349" s="208"/>
      <c r="P1349" s="208"/>
      <c r="Q1349" s="208"/>
      <c r="R1349" s="208"/>
      <c r="S1349" s="208"/>
      <c r="T1349" s="208"/>
      <c r="U1349" s="208"/>
      <c r="V1349" s="208"/>
      <c r="W1349" s="208"/>
      <c r="X1349" s="208"/>
      <c r="Y1349" s="208"/>
      <c r="Z1349" s="208"/>
      <c r="AA1349" s="208"/>
      <c r="AB1349" s="208"/>
      <c r="AC1349" s="208"/>
      <c r="AD1349" s="208"/>
      <c r="AE1349" s="208"/>
      <c r="AF1349" s="208"/>
      <c r="AG1349" s="208"/>
      <c r="AH1349" s="208"/>
      <c r="AI1349" s="208"/>
      <c r="AJ1349" s="208"/>
      <c r="AK1349" s="208"/>
      <c r="AL1349" s="208"/>
      <c r="AM1349" s="208"/>
      <c r="AN1349" s="208"/>
      <c r="AO1349" s="208"/>
      <c r="AP1349" s="208"/>
      <c r="AQ1349" s="208"/>
      <c r="AR1349" s="208"/>
      <c r="AS1349" s="208"/>
      <c r="AT1349" s="208"/>
      <c r="AU1349" s="208"/>
      <c r="AV1349" s="208"/>
      <c r="AW1349" s="208"/>
    </row>
    <row r="1350" spans="1:49" s="207" customFormat="1" x14ac:dyDescent="0.25">
      <c r="A1350" s="47"/>
      <c r="B1350" s="47"/>
      <c r="C1350" s="47"/>
      <c r="D1350" s="208"/>
      <c r="E1350" s="220"/>
      <c r="F1350" s="220"/>
      <c r="G1350" s="220"/>
      <c r="H1350" s="220"/>
      <c r="I1350" s="220"/>
      <c r="J1350" s="220"/>
      <c r="K1350" s="220"/>
      <c r="M1350" s="208"/>
      <c r="N1350" s="208"/>
      <c r="O1350" s="208"/>
      <c r="P1350" s="208"/>
      <c r="Q1350" s="208"/>
      <c r="R1350" s="208"/>
      <c r="S1350" s="208"/>
      <c r="T1350" s="208"/>
      <c r="U1350" s="208"/>
      <c r="V1350" s="208"/>
      <c r="W1350" s="208"/>
      <c r="X1350" s="208"/>
      <c r="Y1350" s="208"/>
      <c r="Z1350" s="208"/>
      <c r="AA1350" s="208"/>
      <c r="AB1350" s="208"/>
      <c r="AC1350" s="208"/>
      <c r="AD1350" s="208"/>
      <c r="AE1350" s="208"/>
      <c r="AF1350" s="208"/>
      <c r="AG1350" s="208"/>
      <c r="AH1350" s="208"/>
      <c r="AI1350" s="208"/>
      <c r="AJ1350" s="208"/>
      <c r="AK1350" s="208"/>
      <c r="AL1350" s="208"/>
      <c r="AM1350" s="208"/>
      <c r="AN1350" s="208"/>
      <c r="AO1350" s="208"/>
      <c r="AP1350" s="208"/>
      <c r="AQ1350" s="208"/>
      <c r="AR1350" s="208"/>
      <c r="AS1350" s="208"/>
      <c r="AT1350" s="208"/>
      <c r="AU1350" s="208"/>
      <c r="AV1350" s="208"/>
      <c r="AW1350" s="208"/>
    </row>
    <row r="1351" spans="1:49" s="207" customFormat="1" x14ac:dyDescent="0.25">
      <c r="A1351" s="47"/>
      <c r="B1351" s="47"/>
      <c r="C1351" s="47"/>
      <c r="D1351" s="208"/>
      <c r="E1351" s="220"/>
      <c r="F1351" s="220"/>
      <c r="G1351" s="220"/>
      <c r="H1351" s="220"/>
      <c r="I1351" s="220"/>
      <c r="J1351" s="220"/>
      <c r="K1351" s="220"/>
      <c r="M1351" s="208"/>
      <c r="N1351" s="208"/>
      <c r="O1351" s="208"/>
      <c r="P1351" s="208"/>
      <c r="Q1351" s="208"/>
      <c r="R1351" s="208"/>
      <c r="S1351" s="208"/>
      <c r="T1351" s="208"/>
      <c r="U1351" s="208"/>
      <c r="V1351" s="208"/>
      <c r="W1351" s="208"/>
      <c r="X1351" s="208"/>
      <c r="Y1351" s="208"/>
      <c r="Z1351" s="208"/>
      <c r="AA1351" s="208"/>
      <c r="AB1351" s="208"/>
      <c r="AC1351" s="208"/>
      <c r="AD1351" s="208"/>
      <c r="AE1351" s="208"/>
      <c r="AF1351" s="208"/>
      <c r="AG1351" s="208"/>
      <c r="AH1351" s="208"/>
      <c r="AI1351" s="208"/>
      <c r="AJ1351" s="208"/>
      <c r="AK1351" s="208"/>
      <c r="AL1351" s="208"/>
      <c r="AM1351" s="208"/>
      <c r="AN1351" s="208"/>
      <c r="AO1351" s="208"/>
      <c r="AP1351" s="208"/>
      <c r="AQ1351" s="208"/>
      <c r="AR1351" s="208"/>
      <c r="AS1351" s="208"/>
      <c r="AT1351" s="208"/>
      <c r="AU1351" s="208"/>
      <c r="AV1351" s="208"/>
      <c r="AW1351" s="208"/>
    </row>
    <row r="1352" spans="1:49" s="207" customFormat="1" x14ac:dyDescent="0.25">
      <c r="A1352" s="47"/>
      <c r="B1352" s="47"/>
      <c r="C1352" s="47"/>
      <c r="D1352" s="208"/>
      <c r="E1352" s="220"/>
      <c r="F1352" s="220"/>
      <c r="G1352" s="220"/>
      <c r="H1352" s="220"/>
      <c r="I1352" s="220"/>
      <c r="J1352" s="220"/>
      <c r="K1352" s="220"/>
      <c r="M1352" s="208"/>
      <c r="N1352" s="208"/>
      <c r="O1352" s="208"/>
      <c r="P1352" s="208"/>
      <c r="Q1352" s="208"/>
      <c r="R1352" s="208"/>
      <c r="S1352" s="208"/>
      <c r="T1352" s="208"/>
      <c r="U1352" s="208"/>
      <c r="V1352" s="208"/>
      <c r="W1352" s="208"/>
      <c r="X1352" s="208"/>
      <c r="Y1352" s="208"/>
      <c r="Z1352" s="208"/>
      <c r="AA1352" s="208"/>
      <c r="AB1352" s="208"/>
      <c r="AC1352" s="208"/>
      <c r="AD1352" s="208"/>
      <c r="AE1352" s="208"/>
      <c r="AF1352" s="208"/>
      <c r="AG1352" s="208"/>
      <c r="AH1352" s="208"/>
      <c r="AI1352" s="208"/>
      <c r="AJ1352" s="208"/>
      <c r="AK1352" s="208"/>
      <c r="AL1352" s="208"/>
      <c r="AM1352" s="208"/>
      <c r="AN1352" s="208"/>
      <c r="AO1352" s="208"/>
      <c r="AP1352" s="208"/>
      <c r="AQ1352" s="208"/>
      <c r="AR1352" s="208"/>
      <c r="AS1352" s="208"/>
      <c r="AT1352" s="208"/>
      <c r="AU1352" s="208"/>
      <c r="AV1352" s="208"/>
      <c r="AW1352" s="208"/>
    </row>
    <row r="1353" spans="1:49" s="207" customFormat="1" x14ac:dyDescent="0.25">
      <c r="A1353" s="47"/>
      <c r="B1353" s="47"/>
      <c r="C1353" s="47"/>
      <c r="D1353" s="208"/>
      <c r="E1353" s="220"/>
      <c r="F1353" s="220"/>
      <c r="G1353" s="220"/>
      <c r="H1353" s="220"/>
      <c r="I1353" s="220"/>
      <c r="J1353" s="220"/>
      <c r="K1353" s="220"/>
      <c r="M1353" s="208"/>
      <c r="N1353" s="208"/>
      <c r="O1353" s="208"/>
      <c r="P1353" s="208"/>
      <c r="Q1353" s="208"/>
      <c r="R1353" s="208"/>
      <c r="S1353" s="208"/>
      <c r="T1353" s="208"/>
      <c r="U1353" s="208"/>
      <c r="V1353" s="208"/>
      <c r="W1353" s="208"/>
      <c r="X1353" s="208"/>
      <c r="Y1353" s="208"/>
      <c r="Z1353" s="208"/>
      <c r="AA1353" s="208"/>
      <c r="AB1353" s="208"/>
      <c r="AC1353" s="208"/>
      <c r="AD1353" s="208"/>
      <c r="AE1353" s="208"/>
      <c r="AF1353" s="208"/>
      <c r="AG1353" s="208"/>
      <c r="AH1353" s="208"/>
      <c r="AI1353" s="208"/>
      <c r="AJ1353" s="208"/>
      <c r="AK1353" s="208"/>
      <c r="AL1353" s="208"/>
      <c r="AM1353" s="208"/>
      <c r="AN1353" s="208"/>
      <c r="AO1353" s="208"/>
      <c r="AP1353" s="208"/>
      <c r="AQ1353" s="208"/>
      <c r="AR1353" s="208"/>
      <c r="AS1353" s="208"/>
      <c r="AT1353" s="208"/>
      <c r="AU1353" s="208"/>
      <c r="AV1353" s="208"/>
      <c r="AW1353" s="208"/>
    </row>
    <row r="1354" spans="1:49" s="207" customFormat="1" x14ac:dyDescent="0.25">
      <c r="A1354" s="47"/>
      <c r="B1354" s="47"/>
      <c r="C1354" s="47"/>
      <c r="D1354" s="208"/>
      <c r="E1354" s="220"/>
      <c r="F1354" s="220"/>
      <c r="G1354" s="220"/>
      <c r="H1354" s="220"/>
      <c r="I1354" s="220"/>
      <c r="J1354" s="220"/>
      <c r="K1354" s="220"/>
      <c r="M1354" s="208"/>
      <c r="N1354" s="208"/>
      <c r="O1354" s="208"/>
      <c r="P1354" s="208"/>
      <c r="Q1354" s="208"/>
      <c r="R1354" s="208"/>
      <c r="S1354" s="208"/>
      <c r="T1354" s="208"/>
      <c r="U1354" s="208"/>
      <c r="V1354" s="208"/>
      <c r="W1354" s="208"/>
      <c r="X1354" s="208"/>
      <c r="Y1354" s="208"/>
      <c r="Z1354" s="208"/>
      <c r="AA1354" s="208"/>
      <c r="AB1354" s="208"/>
      <c r="AC1354" s="208"/>
      <c r="AD1354" s="208"/>
      <c r="AE1354" s="208"/>
      <c r="AF1354" s="208"/>
      <c r="AG1354" s="208"/>
      <c r="AH1354" s="208"/>
      <c r="AI1354" s="208"/>
      <c r="AJ1354" s="208"/>
      <c r="AK1354" s="208"/>
      <c r="AL1354" s="208"/>
      <c r="AM1354" s="208"/>
      <c r="AN1354" s="208"/>
      <c r="AO1354" s="208"/>
      <c r="AP1354" s="208"/>
      <c r="AQ1354" s="208"/>
      <c r="AR1354" s="208"/>
      <c r="AS1354" s="208"/>
      <c r="AT1354" s="208"/>
      <c r="AU1354" s="208"/>
      <c r="AV1354" s="208"/>
      <c r="AW1354" s="208"/>
    </row>
    <row r="1355" spans="1:49" s="207" customFormat="1" x14ac:dyDescent="0.25">
      <c r="A1355" s="47"/>
      <c r="B1355" s="47"/>
      <c r="C1355" s="47"/>
      <c r="D1355" s="208"/>
      <c r="E1355" s="220"/>
      <c r="F1355" s="220"/>
      <c r="G1355" s="220"/>
      <c r="H1355" s="220"/>
      <c r="I1355" s="220"/>
      <c r="J1355" s="220"/>
      <c r="K1355" s="220"/>
      <c r="M1355" s="208"/>
      <c r="N1355" s="208"/>
      <c r="O1355" s="208"/>
      <c r="P1355" s="208"/>
      <c r="Q1355" s="208"/>
      <c r="R1355" s="208"/>
      <c r="S1355" s="208"/>
      <c r="T1355" s="208"/>
      <c r="U1355" s="208"/>
      <c r="V1355" s="208"/>
      <c r="W1355" s="208"/>
      <c r="X1355" s="208"/>
      <c r="Y1355" s="208"/>
      <c r="Z1355" s="208"/>
      <c r="AA1355" s="208"/>
      <c r="AB1355" s="208"/>
      <c r="AC1355" s="208"/>
      <c r="AD1355" s="208"/>
      <c r="AE1355" s="208"/>
      <c r="AF1355" s="208"/>
      <c r="AG1355" s="208"/>
      <c r="AH1355" s="208"/>
      <c r="AI1355" s="208"/>
      <c r="AJ1355" s="208"/>
      <c r="AK1355" s="208"/>
      <c r="AL1355" s="208"/>
      <c r="AM1355" s="208"/>
      <c r="AN1355" s="208"/>
      <c r="AO1355" s="208"/>
      <c r="AP1355" s="208"/>
      <c r="AQ1355" s="208"/>
      <c r="AR1355" s="208"/>
      <c r="AS1355" s="208"/>
      <c r="AT1355" s="208"/>
      <c r="AU1355" s="208"/>
      <c r="AV1355" s="208"/>
      <c r="AW1355" s="208"/>
    </row>
    <row r="1356" spans="1:49" s="207" customFormat="1" x14ac:dyDescent="0.25">
      <c r="A1356" s="47"/>
      <c r="B1356" s="47"/>
      <c r="C1356" s="47"/>
      <c r="D1356" s="208"/>
      <c r="E1356" s="220"/>
      <c r="F1356" s="220"/>
      <c r="G1356" s="220"/>
      <c r="H1356" s="220"/>
      <c r="I1356" s="220"/>
      <c r="J1356" s="220"/>
      <c r="K1356" s="220"/>
      <c r="M1356" s="208"/>
      <c r="N1356" s="208"/>
      <c r="O1356" s="208"/>
      <c r="P1356" s="208"/>
      <c r="Q1356" s="208"/>
      <c r="R1356" s="208"/>
      <c r="S1356" s="208"/>
      <c r="T1356" s="208"/>
      <c r="U1356" s="208"/>
      <c r="V1356" s="208"/>
      <c r="W1356" s="208"/>
      <c r="X1356" s="208"/>
      <c r="Y1356" s="208"/>
      <c r="Z1356" s="208"/>
      <c r="AA1356" s="208"/>
      <c r="AB1356" s="208"/>
      <c r="AC1356" s="208"/>
      <c r="AD1356" s="208"/>
      <c r="AE1356" s="208"/>
      <c r="AF1356" s="208"/>
      <c r="AG1356" s="208"/>
      <c r="AH1356" s="208"/>
      <c r="AI1356" s="208"/>
      <c r="AJ1356" s="208"/>
      <c r="AK1356" s="208"/>
      <c r="AL1356" s="208"/>
      <c r="AM1356" s="208"/>
      <c r="AN1356" s="208"/>
      <c r="AO1356" s="208"/>
      <c r="AP1356" s="208"/>
      <c r="AQ1356" s="208"/>
      <c r="AR1356" s="208"/>
      <c r="AS1356" s="208"/>
      <c r="AT1356" s="208"/>
      <c r="AU1356" s="208"/>
      <c r="AV1356" s="208"/>
      <c r="AW1356" s="208"/>
    </row>
    <row r="1357" spans="1:49" s="207" customFormat="1" x14ac:dyDescent="0.25">
      <c r="A1357" s="47"/>
      <c r="B1357" s="47"/>
      <c r="C1357" s="47"/>
      <c r="D1357" s="208"/>
      <c r="E1357" s="220"/>
      <c r="F1357" s="220"/>
      <c r="G1357" s="220"/>
      <c r="H1357" s="220"/>
      <c r="I1357" s="220"/>
      <c r="J1357" s="220"/>
      <c r="K1357" s="220"/>
      <c r="M1357" s="208"/>
      <c r="N1357" s="208"/>
      <c r="O1357" s="208"/>
      <c r="P1357" s="208"/>
      <c r="Q1357" s="208"/>
      <c r="R1357" s="208"/>
      <c r="S1357" s="208"/>
      <c r="T1357" s="208"/>
      <c r="U1357" s="208"/>
      <c r="V1357" s="208"/>
      <c r="W1357" s="208"/>
      <c r="X1357" s="208"/>
      <c r="Y1357" s="208"/>
      <c r="Z1357" s="208"/>
      <c r="AA1357" s="208"/>
      <c r="AB1357" s="208"/>
      <c r="AC1357" s="208"/>
      <c r="AD1357" s="208"/>
      <c r="AE1357" s="208"/>
      <c r="AF1357" s="208"/>
      <c r="AG1357" s="208"/>
      <c r="AH1357" s="208"/>
      <c r="AI1357" s="208"/>
      <c r="AJ1357" s="208"/>
      <c r="AK1357" s="208"/>
      <c r="AL1357" s="208"/>
      <c r="AM1357" s="208"/>
      <c r="AN1357" s="208"/>
      <c r="AO1357" s="208"/>
      <c r="AP1357" s="208"/>
      <c r="AQ1357" s="208"/>
      <c r="AR1357" s="208"/>
      <c r="AS1357" s="208"/>
      <c r="AT1357" s="208"/>
      <c r="AU1357" s="208"/>
      <c r="AV1357" s="208"/>
      <c r="AW1357" s="208"/>
    </row>
    <row r="1358" spans="1:49" s="207" customFormat="1" x14ac:dyDescent="0.25">
      <c r="A1358" s="47"/>
      <c r="B1358" s="47"/>
      <c r="C1358" s="47"/>
      <c r="D1358" s="208"/>
      <c r="E1358" s="220"/>
      <c r="F1358" s="220"/>
      <c r="G1358" s="220"/>
      <c r="H1358" s="220"/>
      <c r="I1358" s="220"/>
      <c r="J1358" s="220"/>
      <c r="K1358" s="220"/>
      <c r="M1358" s="208"/>
      <c r="N1358" s="208"/>
      <c r="O1358" s="208"/>
      <c r="P1358" s="208"/>
      <c r="Q1358" s="208"/>
      <c r="R1358" s="208"/>
      <c r="S1358" s="208"/>
      <c r="T1358" s="208"/>
      <c r="U1358" s="208"/>
      <c r="V1358" s="208"/>
      <c r="W1358" s="208"/>
      <c r="X1358" s="208"/>
      <c r="Y1358" s="208"/>
      <c r="Z1358" s="208"/>
      <c r="AA1358" s="208"/>
      <c r="AB1358" s="208"/>
      <c r="AC1358" s="208"/>
      <c r="AD1358" s="208"/>
      <c r="AE1358" s="208"/>
      <c r="AF1358" s="208"/>
      <c r="AG1358" s="208"/>
      <c r="AH1358" s="208"/>
      <c r="AI1358" s="208"/>
      <c r="AJ1358" s="208"/>
      <c r="AK1358" s="208"/>
      <c r="AL1358" s="208"/>
      <c r="AM1358" s="208"/>
      <c r="AN1358" s="208"/>
      <c r="AO1358" s="208"/>
      <c r="AP1358" s="208"/>
      <c r="AQ1358" s="208"/>
      <c r="AR1358" s="208"/>
      <c r="AS1358" s="208"/>
      <c r="AT1358" s="208"/>
      <c r="AU1358" s="208"/>
      <c r="AV1358" s="208"/>
      <c r="AW1358" s="208"/>
    </row>
    <row r="1359" spans="1:49" s="207" customFormat="1" x14ac:dyDescent="0.25">
      <c r="A1359" s="47"/>
      <c r="B1359" s="47"/>
      <c r="C1359" s="47"/>
      <c r="D1359" s="208"/>
      <c r="E1359" s="220"/>
      <c r="F1359" s="220"/>
      <c r="G1359" s="220"/>
      <c r="H1359" s="220"/>
      <c r="I1359" s="220"/>
      <c r="J1359" s="220"/>
      <c r="K1359" s="220"/>
      <c r="M1359" s="208"/>
      <c r="N1359" s="208"/>
      <c r="O1359" s="208"/>
      <c r="P1359" s="208"/>
      <c r="Q1359" s="208"/>
      <c r="R1359" s="208"/>
      <c r="S1359" s="208"/>
      <c r="T1359" s="208"/>
      <c r="U1359" s="208"/>
      <c r="V1359" s="208"/>
      <c r="W1359" s="208"/>
      <c r="X1359" s="208"/>
      <c r="Y1359" s="208"/>
      <c r="Z1359" s="208"/>
      <c r="AA1359" s="208"/>
      <c r="AB1359" s="208"/>
      <c r="AC1359" s="208"/>
      <c r="AD1359" s="208"/>
      <c r="AE1359" s="208"/>
      <c r="AF1359" s="208"/>
      <c r="AG1359" s="208"/>
      <c r="AH1359" s="208"/>
      <c r="AI1359" s="208"/>
      <c r="AJ1359" s="208"/>
      <c r="AK1359" s="208"/>
      <c r="AL1359" s="208"/>
      <c r="AM1359" s="208"/>
      <c r="AN1359" s="208"/>
      <c r="AO1359" s="208"/>
      <c r="AP1359" s="208"/>
      <c r="AQ1359" s="208"/>
      <c r="AR1359" s="208"/>
      <c r="AS1359" s="208"/>
      <c r="AT1359" s="208"/>
      <c r="AU1359" s="208"/>
      <c r="AV1359" s="208"/>
      <c r="AW1359" s="208"/>
    </row>
    <row r="1360" spans="1:49" s="207" customFormat="1" x14ac:dyDescent="0.25">
      <c r="A1360" s="47"/>
      <c r="B1360" s="47"/>
      <c r="C1360" s="47"/>
      <c r="D1360" s="208"/>
      <c r="E1360" s="220"/>
      <c r="F1360" s="220"/>
      <c r="G1360" s="220"/>
      <c r="H1360" s="220"/>
      <c r="I1360" s="220"/>
      <c r="J1360" s="220"/>
      <c r="K1360" s="220"/>
      <c r="M1360" s="208"/>
      <c r="N1360" s="208"/>
      <c r="O1360" s="208"/>
      <c r="P1360" s="208"/>
      <c r="Q1360" s="208"/>
      <c r="R1360" s="208"/>
      <c r="S1360" s="208"/>
      <c r="T1360" s="208"/>
      <c r="U1360" s="208"/>
      <c r="V1360" s="208"/>
      <c r="W1360" s="208"/>
      <c r="X1360" s="208"/>
      <c r="Y1360" s="208"/>
      <c r="Z1360" s="208"/>
      <c r="AA1360" s="208"/>
      <c r="AB1360" s="208"/>
      <c r="AC1360" s="208"/>
      <c r="AD1360" s="208"/>
      <c r="AE1360" s="208"/>
      <c r="AF1360" s="208"/>
      <c r="AG1360" s="208"/>
      <c r="AH1360" s="208"/>
      <c r="AI1360" s="208"/>
      <c r="AJ1360" s="208"/>
      <c r="AK1360" s="208"/>
      <c r="AL1360" s="208"/>
      <c r="AM1360" s="208"/>
      <c r="AN1360" s="208"/>
      <c r="AO1360" s="208"/>
      <c r="AP1360" s="208"/>
      <c r="AQ1360" s="208"/>
      <c r="AR1360" s="208"/>
      <c r="AS1360" s="208"/>
      <c r="AT1360" s="208"/>
      <c r="AU1360" s="208"/>
      <c r="AV1360" s="208"/>
      <c r="AW1360" s="208"/>
    </row>
    <row r="1361" spans="1:49" s="207" customFormat="1" x14ac:dyDescent="0.25">
      <c r="A1361" s="47"/>
      <c r="B1361" s="47"/>
      <c r="C1361" s="47"/>
      <c r="D1361" s="208"/>
      <c r="E1361" s="220"/>
      <c r="F1361" s="220"/>
      <c r="G1361" s="220"/>
      <c r="H1361" s="220"/>
      <c r="I1361" s="220"/>
      <c r="J1361" s="220"/>
      <c r="K1361" s="220"/>
      <c r="M1361" s="208"/>
      <c r="N1361" s="208"/>
      <c r="O1361" s="208"/>
      <c r="P1361" s="208"/>
      <c r="Q1361" s="208"/>
      <c r="R1361" s="208"/>
      <c r="S1361" s="208"/>
      <c r="T1361" s="208"/>
      <c r="U1361" s="208"/>
      <c r="V1361" s="208"/>
      <c r="W1361" s="208"/>
      <c r="X1361" s="208"/>
      <c r="Y1361" s="208"/>
      <c r="Z1361" s="208"/>
      <c r="AA1361" s="208"/>
      <c r="AB1361" s="208"/>
      <c r="AC1361" s="208"/>
      <c r="AD1361" s="208"/>
      <c r="AE1361" s="208"/>
      <c r="AF1361" s="208"/>
      <c r="AG1361" s="208"/>
      <c r="AH1361" s="208"/>
      <c r="AI1361" s="208"/>
      <c r="AJ1361" s="208"/>
      <c r="AK1361" s="208"/>
      <c r="AL1361" s="208"/>
      <c r="AM1361" s="208"/>
      <c r="AN1361" s="208"/>
      <c r="AO1361" s="208"/>
      <c r="AP1361" s="208"/>
      <c r="AQ1361" s="208"/>
      <c r="AR1361" s="208"/>
      <c r="AS1361" s="208"/>
      <c r="AT1361" s="208"/>
      <c r="AU1361" s="208"/>
      <c r="AV1361" s="208"/>
      <c r="AW1361" s="208"/>
    </row>
    <row r="1362" spans="1:49" s="207" customFormat="1" x14ac:dyDescent="0.25">
      <c r="A1362" s="47"/>
      <c r="B1362" s="47"/>
      <c r="C1362" s="47"/>
      <c r="D1362" s="208"/>
      <c r="E1362" s="220"/>
      <c r="F1362" s="220"/>
      <c r="G1362" s="220"/>
      <c r="H1362" s="220"/>
      <c r="I1362" s="220"/>
      <c r="J1362" s="220"/>
      <c r="K1362" s="220"/>
      <c r="M1362" s="208"/>
      <c r="N1362" s="208"/>
      <c r="O1362" s="208"/>
      <c r="P1362" s="208"/>
      <c r="Q1362" s="208"/>
      <c r="R1362" s="208"/>
      <c r="S1362" s="208"/>
      <c r="T1362" s="208"/>
      <c r="U1362" s="208"/>
      <c r="V1362" s="208"/>
      <c r="W1362" s="208"/>
      <c r="X1362" s="208"/>
      <c r="Y1362" s="208"/>
      <c r="Z1362" s="208"/>
      <c r="AA1362" s="208"/>
      <c r="AB1362" s="208"/>
      <c r="AC1362" s="208"/>
      <c r="AD1362" s="208"/>
      <c r="AE1362" s="208"/>
      <c r="AF1362" s="208"/>
      <c r="AG1362" s="208"/>
      <c r="AH1362" s="208"/>
      <c r="AI1362" s="208"/>
      <c r="AJ1362" s="208"/>
      <c r="AK1362" s="208"/>
      <c r="AL1362" s="208"/>
      <c r="AM1362" s="208"/>
      <c r="AN1362" s="208"/>
      <c r="AO1362" s="208"/>
      <c r="AP1362" s="208"/>
      <c r="AQ1362" s="208"/>
      <c r="AR1362" s="208"/>
      <c r="AS1362" s="208"/>
      <c r="AT1362" s="208"/>
      <c r="AU1362" s="208"/>
      <c r="AV1362" s="208"/>
      <c r="AW1362" s="208"/>
    </row>
    <row r="1363" spans="1:49" s="207" customFormat="1" x14ac:dyDescent="0.25">
      <c r="A1363" s="47"/>
      <c r="B1363" s="47"/>
      <c r="C1363" s="47"/>
      <c r="D1363" s="208"/>
      <c r="E1363" s="220"/>
      <c r="F1363" s="220"/>
      <c r="G1363" s="220"/>
      <c r="H1363" s="220"/>
      <c r="I1363" s="220"/>
      <c r="J1363" s="220"/>
      <c r="K1363" s="220"/>
      <c r="M1363" s="208"/>
      <c r="N1363" s="208"/>
      <c r="O1363" s="208"/>
      <c r="P1363" s="208"/>
      <c r="Q1363" s="208"/>
      <c r="R1363" s="208"/>
      <c r="S1363" s="208"/>
      <c r="T1363" s="208"/>
      <c r="U1363" s="208"/>
      <c r="V1363" s="208"/>
      <c r="W1363" s="208"/>
      <c r="X1363" s="208"/>
      <c r="Y1363" s="208"/>
      <c r="Z1363" s="208"/>
      <c r="AA1363" s="208"/>
      <c r="AB1363" s="208"/>
      <c r="AC1363" s="208"/>
      <c r="AD1363" s="208"/>
      <c r="AE1363" s="208"/>
      <c r="AF1363" s="208"/>
      <c r="AG1363" s="208"/>
      <c r="AH1363" s="208"/>
      <c r="AI1363" s="208"/>
      <c r="AJ1363" s="208"/>
      <c r="AK1363" s="208"/>
      <c r="AL1363" s="208"/>
      <c r="AM1363" s="208"/>
      <c r="AN1363" s="208"/>
      <c r="AO1363" s="208"/>
      <c r="AP1363" s="208"/>
      <c r="AQ1363" s="208"/>
      <c r="AR1363" s="208"/>
      <c r="AS1363" s="208"/>
      <c r="AT1363" s="208"/>
      <c r="AU1363" s="208"/>
      <c r="AV1363" s="208"/>
      <c r="AW1363" s="208"/>
    </row>
    <row r="1364" spans="1:49" s="207" customFormat="1" x14ac:dyDescent="0.25">
      <c r="A1364" s="47"/>
      <c r="B1364" s="47"/>
      <c r="C1364" s="47"/>
      <c r="D1364" s="208"/>
      <c r="E1364" s="220"/>
      <c r="F1364" s="220"/>
      <c r="G1364" s="220"/>
      <c r="H1364" s="220"/>
      <c r="I1364" s="220"/>
      <c r="J1364" s="220"/>
      <c r="K1364" s="220"/>
      <c r="M1364" s="208"/>
      <c r="N1364" s="208"/>
      <c r="O1364" s="208"/>
      <c r="P1364" s="208"/>
      <c r="Q1364" s="208"/>
      <c r="R1364" s="208"/>
      <c r="S1364" s="208"/>
      <c r="T1364" s="208"/>
      <c r="U1364" s="208"/>
      <c r="V1364" s="208"/>
      <c r="W1364" s="208"/>
      <c r="X1364" s="208"/>
      <c r="Y1364" s="208"/>
      <c r="Z1364" s="208"/>
      <c r="AA1364" s="208"/>
      <c r="AB1364" s="208"/>
      <c r="AC1364" s="208"/>
      <c r="AD1364" s="208"/>
      <c r="AE1364" s="208"/>
      <c r="AF1364" s="208"/>
      <c r="AG1364" s="208"/>
      <c r="AH1364" s="208"/>
      <c r="AI1364" s="208"/>
      <c r="AJ1364" s="208"/>
      <c r="AK1364" s="208"/>
      <c r="AL1364" s="208"/>
      <c r="AM1364" s="208"/>
      <c r="AN1364" s="208"/>
      <c r="AO1364" s="208"/>
      <c r="AP1364" s="208"/>
      <c r="AQ1364" s="208"/>
      <c r="AR1364" s="208"/>
      <c r="AS1364" s="208"/>
      <c r="AT1364" s="208"/>
      <c r="AU1364" s="208"/>
      <c r="AV1364" s="208"/>
      <c r="AW1364" s="208"/>
    </row>
    <row r="1365" spans="1:49" s="207" customFormat="1" x14ac:dyDescent="0.25">
      <c r="A1365" s="47"/>
      <c r="B1365" s="47"/>
      <c r="C1365" s="47"/>
      <c r="D1365" s="208"/>
      <c r="E1365" s="220"/>
      <c r="F1365" s="220"/>
      <c r="G1365" s="220"/>
      <c r="H1365" s="220"/>
      <c r="I1365" s="220"/>
      <c r="J1365" s="220"/>
      <c r="K1365" s="220"/>
      <c r="M1365" s="208"/>
      <c r="N1365" s="208"/>
      <c r="O1365" s="208"/>
      <c r="P1365" s="208"/>
      <c r="Q1365" s="208"/>
      <c r="R1365" s="208"/>
      <c r="S1365" s="208"/>
      <c r="T1365" s="208"/>
      <c r="U1365" s="208"/>
      <c r="V1365" s="208"/>
      <c r="W1365" s="208"/>
      <c r="X1365" s="208"/>
      <c r="Y1365" s="208"/>
      <c r="Z1365" s="208"/>
      <c r="AA1365" s="208"/>
      <c r="AB1365" s="208"/>
      <c r="AC1365" s="208"/>
      <c r="AD1365" s="208"/>
      <c r="AE1365" s="208"/>
      <c r="AF1365" s="208"/>
      <c r="AG1365" s="208"/>
      <c r="AH1365" s="208"/>
      <c r="AI1365" s="208"/>
      <c r="AJ1365" s="208"/>
      <c r="AK1365" s="208"/>
      <c r="AL1365" s="208"/>
      <c r="AM1365" s="208"/>
      <c r="AN1365" s="208"/>
      <c r="AO1365" s="208"/>
      <c r="AP1365" s="208"/>
      <c r="AQ1365" s="208"/>
      <c r="AR1365" s="208"/>
      <c r="AS1365" s="208"/>
      <c r="AT1365" s="208"/>
      <c r="AU1365" s="208"/>
      <c r="AV1365" s="208"/>
      <c r="AW1365" s="208"/>
    </row>
    <row r="1366" spans="1:49" s="207" customFormat="1" x14ac:dyDescent="0.25">
      <c r="A1366" s="47"/>
      <c r="B1366" s="47"/>
      <c r="C1366" s="47"/>
      <c r="D1366" s="208"/>
      <c r="E1366" s="220"/>
      <c r="F1366" s="220"/>
      <c r="G1366" s="220"/>
      <c r="H1366" s="220"/>
      <c r="I1366" s="220"/>
      <c r="J1366" s="220"/>
      <c r="K1366" s="220"/>
      <c r="M1366" s="208"/>
      <c r="N1366" s="208"/>
      <c r="O1366" s="208"/>
      <c r="P1366" s="208"/>
      <c r="Q1366" s="208"/>
      <c r="R1366" s="208"/>
      <c r="S1366" s="208"/>
      <c r="T1366" s="208"/>
      <c r="U1366" s="208"/>
      <c r="V1366" s="208"/>
      <c r="W1366" s="208"/>
      <c r="X1366" s="208"/>
      <c r="Y1366" s="208"/>
      <c r="Z1366" s="208"/>
      <c r="AA1366" s="208"/>
      <c r="AB1366" s="208"/>
      <c r="AC1366" s="208"/>
      <c r="AD1366" s="208"/>
      <c r="AE1366" s="208"/>
      <c r="AF1366" s="208"/>
      <c r="AG1366" s="208"/>
      <c r="AH1366" s="208"/>
      <c r="AI1366" s="208"/>
      <c r="AJ1366" s="208"/>
      <c r="AK1366" s="208"/>
      <c r="AL1366" s="208"/>
      <c r="AM1366" s="208"/>
      <c r="AN1366" s="208"/>
      <c r="AO1366" s="208"/>
      <c r="AP1366" s="208"/>
      <c r="AQ1366" s="208"/>
      <c r="AR1366" s="208"/>
      <c r="AS1366" s="208"/>
      <c r="AT1366" s="208"/>
      <c r="AU1366" s="208"/>
      <c r="AV1366" s="208"/>
      <c r="AW1366" s="208"/>
    </row>
    <row r="1367" spans="1:49" s="207" customFormat="1" x14ac:dyDescent="0.25">
      <c r="A1367" s="47"/>
      <c r="B1367" s="47"/>
      <c r="C1367" s="47"/>
      <c r="D1367" s="208"/>
      <c r="E1367" s="220"/>
      <c r="F1367" s="220"/>
      <c r="G1367" s="220"/>
      <c r="H1367" s="220"/>
      <c r="I1367" s="220"/>
      <c r="J1367" s="220"/>
      <c r="K1367" s="220"/>
      <c r="M1367" s="208"/>
      <c r="N1367" s="208"/>
      <c r="O1367" s="208"/>
      <c r="P1367" s="208"/>
      <c r="Q1367" s="208"/>
      <c r="R1367" s="208"/>
      <c r="S1367" s="208"/>
      <c r="T1367" s="208"/>
      <c r="U1367" s="208"/>
      <c r="V1367" s="208"/>
      <c r="W1367" s="208"/>
      <c r="X1367" s="208"/>
      <c r="Y1367" s="208"/>
      <c r="Z1367" s="208"/>
      <c r="AA1367" s="208"/>
      <c r="AB1367" s="208"/>
      <c r="AC1367" s="208"/>
      <c r="AD1367" s="208"/>
      <c r="AE1367" s="208"/>
      <c r="AF1367" s="208"/>
      <c r="AG1367" s="208"/>
      <c r="AH1367" s="208"/>
      <c r="AI1367" s="208"/>
      <c r="AJ1367" s="208"/>
      <c r="AK1367" s="208"/>
      <c r="AL1367" s="208"/>
      <c r="AM1367" s="208"/>
      <c r="AN1367" s="208"/>
      <c r="AO1367" s="208"/>
      <c r="AP1367" s="208"/>
      <c r="AQ1367" s="208"/>
      <c r="AR1367" s="208"/>
      <c r="AS1367" s="208"/>
      <c r="AT1367" s="208"/>
      <c r="AU1367" s="208"/>
      <c r="AV1367" s="208"/>
      <c r="AW1367" s="208"/>
    </row>
    <row r="1368" spans="1:49" s="207" customFormat="1" x14ac:dyDescent="0.25">
      <c r="A1368" s="47"/>
      <c r="B1368" s="47"/>
      <c r="C1368" s="47"/>
      <c r="D1368" s="208"/>
      <c r="E1368" s="220"/>
      <c r="F1368" s="220"/>
      <c r="G1368" s="220"/>
      <c r="H1368" s="220"/>
      <c r="I1368" s="220"/>
      <c r="J1368" s="220"/>
      <c r="K1368" s="220"/>
      <c r="M1368" s="208"/>
      <c r="N1368" s="208"/>
      <c r="O1368" s="208"/>
      <c r="P1368" s="208"/>
      <c r="Q1368" s="208"/>
      <c r="R1368" s="208"/>
      <c r="S1368" s="208"/>
      <c r="T1368" s="208"/>
      <c r="U1368" s="208"/>
      <c r="V1368" s="208"/>
      <c r="W1368" s="208"/>
      <c r="X1368" s="208"/>
      <c r="Y1368" s="208"/>
      <c r="Z1368" s="208"/>
      <c r="AA1368" s="208"/>
      <c r="AB1368" s="208"/>
      <c r="AC1368" s="208"/>
      <c r="AD1368" s="208"/>
      <c r="AE1368" s="208"/>
      <c r="AF1368" s="208"/>
      <c r="AG1368" s="208"/>
      <c r="AH1368" s="208"/>
      <c r="AI1368" s="208"/>
      <c r="AJ1368" s="208"/>
      <c r="AK1368" s="208"/>
      <c r="AL1368" s="208"/>
      <c r="AM1368" s="208"/>
      <c r="AN1368" s="208"/>
      <c r="AO1368" s="208"/>
      <c r="AP1368" s="208"/>
      <c r="AQ1368" s="208"/>
      <c r="AR1368" s="208"/>
      <c r="AS1368" s="208"/>
      <c r="AT1368" s="208"/>
      <c r="AU1368" s="208"/>
      <c r="AV1368" s="208"/>
      <c r="AW1368" s="208"/>
    </row>
    <row r="1369" spans="1:49" s="207" customFormat="1" x14ac:dyDescent="0.25">
      <c r="A1369" s="47"/>
      <c r="B1369" s="47"/>
      <c r="C1369" s="47"/>
      <c r="D1369" s="208"/>
      <c r="E1369" s="220"/>
      <c r="F1369" s="220"/>
      <c r="G1369" s="220"/>
      <c r="H1369" s="220"/>
      <c r="I1369" s="220"/>
      <c r="J1369" s="220"/>
      <c r="K1369" s="220"/>
      <c r="M1369" s="208"/>
      <c r="N1369" s="208"/>
      <c r="O1369" s="208"/>
      <c r="P1369" s="208"/>
      <c r="Q1369" s="208"/>
      <c r="R1369" s="208"/>
      <c r="S1369" s="208"/>
      <c r="T1369" s="208"/>
      <c r="U1369" s="208"/>
      <c r="V1369" s="208"/>
      <c r="W1369" s="208"/>
      <c r="X1369" s="208"/>
      <c r="Y1369" s="208"/>
      <c r="Z1369" s="208"/>
      <c r="AA1369" s="208"/>
      <c r="AB1369" s="208"/>
      <c r="AC1369" s="208"/>
      <c r="AD1369" s="208"/>
      <c r="AE1369" s="208"/>
      <c r="AF1369" s="208"/>
      <c r="AG1369" s="208"/>
      <c r="AH1369" s="208"/>
      <c r="AI1369" s="208"/>
      <c r="AJ1369" s="208"/>
      <c r="AK1369" s="208"/>
      <c r="AL1369" s="208"/>
      <c r="AM1369" s="208"/>
      <c r="AN1369" s="208"/>
      <c r="AO1369" s="208"/>
      <c r="AP1369" s="208"/>
      <c r="AQ1369" s="208"/>
      <c r="AR1369" s="208"/>
      <c r="AS1369" s="208"/>
      <c r="AT1369" s="208"/>
      <c r="AU1369" s="208"/>
      <c r="AV1369" s="208"/>
      <c r="AW1369" s="208"/>
    </row>
    <row r="1370" spans="1:49" s="207" customFormat="1" x14ac:dyDescent="0.25">
      <c r="A1370" s="47"/>
      <c r="B1370" s="47"/>
      <c r="C1370" s="47"/>
      <c r="D1370" s="208"/>
      <c r="E1370" s="220"/>
      <c r="F1370" s="220"/>
      <c r="G1370" s="220"/>
      <c r="H1370" s="220"/>
      <c r="I1370" s="220"/>
      <c r="J1370" s="220"/>
      <c r="K1370" s="220"/>
      <c r="M1370" s="208"/>
      <c r="N1370" s="208"/>
      <c r="O1370" s="208"/>
      <c r="P1370" s="208"/>
      <c r="Q1370" s="208"/>
      <c r="R1370" s="208"/>
      <c r="S1370" s="208"/>
      <c r="T1370" s="208"/>
      <c r="U1370" s="208"/>
      <c r="V1370" s="208"/>
      <c r="W1370" s="208"/>
      <c r="X1370" s="208"/>
      <c r="Y1370" s="208"/>
      <c r="Z1370" s="208"/>
      <c r="AA1370" s="208"/>
      <c r="AB1370" s="208"/>
      <c r="AC1370" s="208"/>
      <c r="AD1370" s="208"/>
      <c r="AE1370" s="208"/>
      <c r="AF1370" s="208"/>
      <c r="AG1370" s="208"/>
      <c r="AH1370" s="208"/>
      <c r="AI1370" s="208"/>
      <c r="AJ1370" s="208"/>
      <c r="AK1370" s="208"/>
      <c r="AL1370" s="208"/>
      <c r="AM1370" s="208"/>
      <c r="AN1370" s="208"/>
      <c r="AO1370" s="208"/>
      <c r="AP1370" s="208"/>
      <c r="AQ1370" s="208"/>
      <c r="AR1370" s="208"/>
      <c r="AS1370" s="208"/>
      <c r="AT1370" s="208"/>
      <c r="AU1370" s="208"/>
      <c r="AV1370" s="208"/>
      <c r="AW1370" s="208"/>
    </row>
    <row r="1371" spans="1:49" s="207" customFormat="1" x14ac:dyDescent="0.25">
      <c r="A1371" s="47"/>
      <c r="B1371" s="47"/>
      <c r="C1371" s="47"/>
      <c r="D1371" s="208"/>
      <c r="E1371" s="220"/>
      <c r="F1371" s="220"/>
      <c r="G1371" s="220"/>
      <c r="H1371" s="220"/>
      <c r="I1371" s="220"/>
      <c r="J1371" s="220"/>
      <c r="K1371" s="220"/>
      <c r="M1371" s="208"/>
      <c r="N1371" s="208"/>
      <c r="O1371" s="208"/>
      <c r="P1371" s="208"/>
      <c r="Q1371" s="208"/>
      <c r="R1371" s="208"/>
      <c r="S1371" s="208"/>
      <c r="T1371" s="208"/>
      <c r="U1371" s="208"/>
      <c r="V1371" s="208"/>
      <c r="W1371" s="208"/>
      <c r="X1371" s="208"/>
      <c r="Y1371" s="208"/>
      <c r="Z1371" s="208"/>
      <c r="AA1371" s="208"/>
      <c r="AB1371" s="208"/>
      <c r="AC1371" s="208"/>
      <c r="AD1371" s="208"/>
      <c r="AE1371" s="208"/>
      <c r="AF1371" s="208"/>
      <c r="AG1371" s="208"/>
      <c r="AH1371" s="208"/>
      <c r="AI1371" s="208"/>
      <c r="AJ1371" s="208"/>
      <c r="AK1371" s="208"/>
      <c r="AL1371" s="208"/>
      <c r="AM1371" s="208"/>
      <c r="AN1371" s="208"/>
      <c r="AO1371" s="208"/>
      <c r="AP1371" s="208"/>
      <c r="AQ1371" s="208"/>
      <c r="AR1371" s="208"/>
      <c r="AS1371" s="208"/>
      <c r="AT1371" s="208"/>
      <c r="AU1371" s="208"/>
      <c r="AV1371" s="208"/>
      <c r="AW1371" s="208"/>
    </row>
    <row r="1372" spans="1:49" s="207" customFormat="1" x14ac:dyDescent="0.25">
      <c r="A1372" s="47"/>
      <c r="B1372" s="47"/>
      <c r="C1372" s="47"/>
      <c r="D1372" s="208"/>
      <c r="E1372" s="220"/>
      <c r="F1372" s="220"/>
      <c r="G1372" s="220"/>
      <c r="H1372" s="220"/>
      <c r="I1372" s="220"/>
      <c r="J1372" s="220"/>
      <c r="K1372" s="220"/>
      <c r="M1372" s="208"/>
      <c r="N1372" s="208"/>
      <c r="O1372" s="208"/>
      <c r="P1372" s="208"/>
      <c r="Q1372" s="208"/>
      <c r="R1372" s="208"/>
      <c r="S1372" s="208"/>
      <c r="T1372" s="208"/>
      <c r="U1372" s="208"/>
      <c r="V1372" s="208"/>
      <c r="W1372" s="208"/>
      <c r="X1372" s="208"/>
      <c r="Y1372" s="208"/>
      <c r="Z1372" s="208"/>
      <c r="AA1372" s="208"/>
      <c r="AB1372" s="208"/>
      <c r="AC1372" s="208"/>
      <c r="AD1372" s="208"/>
      <c r="AE1372" s="208"/>
      <c r="AF1372" s="208"/>
      <c r="AG1372" s="208"/>
      <c r="AH1372" s="208"/>
      <c r="AI1372" s="208"/>
      <c r="AJ1372" s="208"/>
      <c r="AK1372" s="208"/>
      <c r="AL1372" s="208"/>
      <c r="AM1372" s="208"/>
      <c r="AN1372" s="208"/>
      <c r="AO1372" s="208"/>
      <c r="AP1372" s="208"/>
      <c r="AQ1372" s="208"/>
      <c r="AR1372" s="208"/>
      <c r="AS1372" s="208"/>
      <c r="AT1372" s="208"/>
      <c r="AU1372" s="208"/>
      <c r="AV1372" s="208"/>
      <c r="AW1372" s="208"/>
    </row>
    <row r="1373" spans="1:49" s="207" customFormat="1" x14ac:dyDescent="0.25">
      <c r="A1373" s="47"/>
      <c r="B1373" s="47"/>
      <c r="C1373" s="47"/>
      <c r="D1373" s="208"/>
      <c r="E1373" s="220"/>
      <c r="F1373" s="220"/>
      <c r="G1373" s="220"/>
      <c r="H1373" s="220"/>
      <c r="I1373" s="220"/>
      <c r="J1373" s="220"/>
      <c r="K1373" s="220"/>
      <c r="M1373" s="208"/>
      <c r="N1373" s="208"/>
      <c r="O1373" s="208"/>
      <c r="P1373" s="208"/>
      <c r="Q1373" s="208"/>
      <c r="R1373" s="208"/>
      <c r="S1373" s="208"/>
      <c r="T1373" s="208"/>
      <c r="U1373" s="208"/>
      <c r="V1373" s="208"/>
      <c r="W1373" s="208"/>
      <c r="X1373" s="208"/>
      <c r="Y1373" s="208"/>
      <c r="Z1373" s="208"/>
      <c r="AA1373" s="208"/>
      <c r="AB1373" s="208"/>
      <c r="AC1373" s="208"/>
      <c r="AD1373" s="208"/>
      <c r="AE1373" s="208"/>
      <c r="AF1373" s="208"/>
      <c r="AG1373" s="208"/>
      <c r="AH1373" s="208"/>
      <c r="AI1373" s="208"/>
      <c r="AJ1373" s="208"/>
      <c r="AK1373" s="208"/>
      <c r="AL1373" s="208"/>
      <c r="AM1373" s="208"/>
      <c r="AN1373" s="208"/>
      <c r="AO1373" s="208"/>
      <c r="AP1373" s="208"/>
      <c r="AQ1373" s="208"/>
      <c r="AR1373" s="208"/>
      <c r="AS1373" s="208"/>
      <c r="AT1373" s="208"/>
      <c r="AU1373" s="208"/>
      <c r="AV1373" s="208"/>
      <c r="AW1373" s="208"/>
    </row>
    <row r="1374" spans="1:49" s="207" customFormat="1" x14ac:dyDescent="0.25">
      <c r="A1374" s="47"/>
      <c r="B1374" s="47"/>
      <c r="C1374" s="47"/>
      <c r="D1374" s="208"/>
      <c r="E1374" s="220"/>
      <c r="F1374" s="220"/>
      <c r="G1374" s="220"/>
      <c r="H1374" s="220"/>
      <c r="I1374" s="220"/>
      <c r="J1374" s="220"/>
      <c r="K1374" s="220"/>
      <c r="M1374" s="208"/>
      <c r="N1374" s="208"/>
      <c r="O1374" s="208"/>
      <c r="P1374" s="208"/>
      <c r="Q1374" s="208"/>
      <c r="R1374" s="208"/>
      <c r="S1374" s="208"/>
      <c r="T1374" s="208"/>
      <c r="U1374" s="208"/>
      <c r="V1374" s="208"/>
      <c r="W1374" s="208"/>
      <c r="X1374" s="208"/>
      <c r="Y1374" s="208"/>
      <c r="Z1374" s="208"/>
      <c r="AA1374" s="208"/>
      <c r="AB1374" s="208"/>
      <c r="AC1374" s="208"/>
      <c r="AD1374" s="208"/>
      <c r="AE1374" s="208"/>
      <c r="AF1374" s="208"/>
      <c r="AG1374" s="208"/>
      <c r="AH1374" s="208"/>
      <c r="AI1374" s="208"/>
      <c r="AJ1374" s="208"/>
      <c r="AK1374" s="208"/>
      <c r="AL1374" s="208"/>
      <c r="AM1374" s="208"/>
      <c r="AN1374" s="208"/>
      <c r="AO1374" s="208"/>
      <c r="AP1374" s="208"/>
      <c r="AQ1374" s="208"/>
      <c r="AR1374" s="208"/>
      <c r="AS1374" s="208"/>
      <c r="AT1374" s="208"/>
      <c r="AU1374" s="208"/>
      <c r="AV1374" s="208"/>
      <c r="AW1374" s="208"/>
    </row>
    <row r="1375" spans="1:49" s="207" customFormat="1" x14ac:dyDescent="0.25">
      <c r="A1375" s="47"/>
      <c r="B1375" s="47"/>
      <c r="C1375" s="47"/>
      <c r="D1375" s="208"/>
      <c r="E1375" s="220"/>
      <c r="F1375" s="220"/>
      <c r="G1375" s="220"/>
      <c r="H1375" s="220"/>
      <c r="I1375" s="220"/>
      <c r="J1375" s="220"/>
      <c r="K1375" s="220"/>
      <c r="M1375" s="208"/>
      <c r="N1375" s="208"/>
      <c r="O1375" s="208"/>
      <c r="P1375" s="208"/>
      <c r="Q1375" s="208"/>
      <c r="R1375" s="208"/>
      <c r="S1375" s="208"/>
      <c r="T1375" s="208"/>
      <c r="U1375" s="208"/>
      <c r="V1375" s="208"/>
      <c r="W1375" s="208"/>
      <c r="X1375" s="208"/>
      <c r="Y1375" s="208"/>
      <c r="Z1375" s="208"/>
      <c r="AA1375" s="208"/>
      <c r="AB1375" s="208"/>
      <c r="AC1375" s="208"/>
      <c r="AD1375" s="208"/>
      <c r="AE1375" s="208"/>
      <c r="AF1375" s="208"/>
      <c r="AG1375" s="208"/>
      <c r="AH1375" s="208"/>
      <c r="AI1375" s="208"/>
      <c r="AJ1375" s="208"/>
      <c r="AK1375" s="208"/>
      <c r="AL1375" s="208"/>
      <c r="AM1375" s="208"/>
      <c r="AN1375" s="208"/>
      <c r="AO1375" s="208"/>
      <c r="AP1375" s="208"/>
      <c r="AQ1375" s="208"/>
      <c r="AR1375" s="208"/>
      <c r="AS1375" s="208"/>
      <c r="AT1375" s="208"/>
      <c r="AU1375" s="208"/>
      <c r="AV1375" s="208"/>
      <c r="AW1375" s="208"/>
    </row>
    <row r="1376" spans="1:49" s="207" customFormat="1" x14ac:dyDescent="0.25">
      <c r="A1376" s="47"/>
      <c r="B1376" s="47"/>
      <c r="C1376" s="47"/>
      <c r="D1376" s="208"/>
      <c r="E1376" s="220"/>
      <c r="F1376" s="220"/>
      <c r="G1376" s="220"/>
      <c r="H1376" s="220"/>
      <c r="I1376" s="220"/>
      <c r="J1376" s="220"/>
      <c r="K1376" s="220"/>
      <c r="M1376" s="208"/>
      <c r="N1376" s="208"/>
      <c r="O1376" s="208"/>
      <c r="P1376" s="208"/>
      <c r="Q1376" s="208"/>
      <c r="R1376" s="208"/>
      <c r="S1376" s="208"/>
      <c r="T1376" s="208"/>
      <c r="U1376" s="208"/>
      <c r="V1376" s="208"/>
      <c r="W1376" s="208"/>
      <c r="X1376" s="208"/>
      <c r="Y1376" s="208"/>
      <c r="Z1376" s="208"/>
      <c r="AA1376" s="208"/>
      <c r="AB1376" s="208"/>
      <c r="AC1376" s="208"/>
      <c r="AD1376" s="208"/>
      <c r="AE1376" s="208"/>
      <c r="AF1376" s="208"/>
      <c r="AG1376" s="208"/>
      <c r="AH1376" s="208"/>
      <c r="AI1376" s="208"/>
      <c r="AJ1376" s="208"/>
      <c r="AK1376" s="208"/>
      <c r="AL1376" s="208"/>
      <c r="AM1376" s="208"/>
      <c r="AN1376" s="208"/>
      <c r="AO1376" s="208"/>
      <c r="AP1376" s="208"/>
      <c r="AQ1376" s="208"/>
      <c r="AR1376" s="208"/>
      <c r="AS1376" s="208"/>
      <c r="AT1376" s="208"/>
      <c r="AU1376" s="208"/>
      <c r="AV1376" s="208"/>
      <c r="AW1376" s="208"/>
    </row>
    <row r="1377" spans="1:49" s="207" customFormat="1" x14ac:dyDescent="0.25">
      <c r="A1377" s="47"/>
      <c r="B1377" s="47"/>
      <c r="C1377" s="47"/>
      <c r="D1377" s="208"/>
      <c r="E1377" s="220"/>
      <c r="F1377" s="220"/>
      <c r="G1377" s="220"/>
      <c r="H1377" s="220"/>
      <c r="I1377" s="220"/>
      <c r="J1377" s="220"/>
      <c r="K1377" s="220"/>
      <c r="M1377" s="208"/>
      <c r="N1377" s="208"/>
      <c r="O1377" s="208"/>
      <c r="P1377" s="208"/>
      <c r="Q1377" s="208"/>
      <c r="R1377" s="208"/>
      <c r="S1377" s="208"/>
      <c r="T1377" s="208"/>
      <c r="U1377" s="208"/>
      <c r="V1377" s="208"/>
      <c r="W1377" s="208"/>
      <c r="X1377" s="208"/>
      <c r="Y1377" s="208"/>
      <c r="Z1377" s="208"/>
      <c r="AA1377" s="208"/>
      <c r="AB1377" s="208"/>
      <c r="AC1377" s="208"/>
      <c r="AD1377" s="208"/>
      <c r="AE1377" s="208"/>
      <c r="AF1377" s="208"/>
      <c r="AG1377" s="208"/>
      <c r="AH1377" s="208"/>
      <c r="AI1377" s="208"/>
      <c r="AJ1377" s="208"/>
      <c r="AK1377" s="208"/>
      <c r="AL1377" s="208"/>
      <c r="AM1377" s="208"/>
      <c r="AN1377" s="208"/>
      <c r="AO1377" s="208"/>
      <c r="AP1377" s="208"/>
      <c r="AQ1377" s="208"/>
      <c r="AR1377" s="208"/>
      <c r="AS1377" s="208"/>
      <c r="AT1377" s="208"/>
      <c r="AU1377" s="208"/>
      <c r="AV1377" s="208"/>
      <c r="AW1377" s="208"/>
    </row>
    <row r="1378" spans="1:49" s="207" customFormat="1" x14ac:dyDescent="0.25">
      <c r="A1378" s="47"/>
      <c r="B1378" s="47"/>
      <c r="C1378" s="47"/>
      <c r="D1378" s="208"/>
      <c r="E1378" s="220"/>
      <c r="F1378" s="220"/>
      <c r="G1378" s="220"/>
      <c r="H1378" s="220"/>
      <c r="I1378" s="220"/>
      <c r="J1378" s="220"/>
      <c r="K1378" s="220"/>
      <c r="M1378" s="208"/>
      <c r="N1378" s="208"/>
      <c r="O1378" s="208"/>
      <c r="P1378" s="208"/>
      <c r="Q1378" s="208"/>
      <c r="R1378" s="208"/>
      <c r="S1378" s="208"/>
      <c r="T1378" s="208"/>
      <c r="U1378" s="208"/>
      <c r="V1378" s="208"/>
      <c r="W1378" s="208"/>
      <c r="X1378" s="208"/>
      <c r="Y1378" s="208"/>
      <c r="Z1378" s="208"/>
      <c r="AA1378" s="208"/>
      <c r="AB1378" s="208"/>
      <c r="AC1378" s="208"/>
      <c r="AD1378" s="208"/>
      <c r="AE1378" s="208"/>
      <c r="AF1378" s="208"/>
      <c r="AG1378" s="208"/>
      <c r="AH1378" s="208"/>
      <c r="AI1378" s="208"/>
      <c r="AJ1378" s="208"/>
      <c r="AK1378" s="208"/>
      <c r="AL1378" s="208"/>
      <c r="AM1378" s="208"/>
      <c r="AN1378" s="208"/>
      <c r="AO1378" s="208"/>
      <c r="AP1378" s="208"/>
      <c r="AQ1378" s="208"/>
      <c r="AR1378" s="208"/>
      <c r="AS1378" s="208"/>
      <c r="AT1378" s="208"/>
      <c r="AU1378" s="208"/>
      <c r="AV1378" s="208"/>
      <c r="AW1378" s="208"/>
    </row>
    <row r="1379" spans="1:49" s="207" customFormat="1" x14ac:dyDescent="0.25">
      <c r="A1379" s="47"/>
      <c r="B1379" s="47"/>
      <c r="C1379" s="47"/>
      <c r="D1379" s="208"/>
      <c r="E1379" s="220"/>
      <c r="F1379" s="220"/>
      <c r="G1379" s="220"/>
      <c r="H1379" s="220"/>
      <c r="I1379" s="220"/>
      <c r="J1379" s="220"/>
      <c r="K1379" s="220"/>
      <c r="M1379" s="208"/>
      <c r="N1379" s="208"/>
      <c r="O1379" s="208"/>
      <c r="P1379" s="208"/>
      <c r="Q1379" s="208"/>
      <c r="R1379" s="208"/>
      <c r="S1379" s="208"/>
      <c r="T1379" s="208"/>
      <c r="U1379" s="208"/>
      <c r="V1379" s="208"/>
      <c r="W1379" s="208"/>
      <c r="X1379" s="208"/>
      <c r="Y1379" s="208"/>
      <c r="Z1379" s="208"/>
      <c r="AA1379" s="208"/>
      <c r="AB1379" s="208"/>
      <c r="AC1379" s="208"/>
      <c r="AD1379" s="208"/>
      <c r="AE1379" s="208"/>
      <c r="AF1379" s="208"/>
      <c r="AG1379" s="208"/>
      <c r="AH1379" s="208"/>
      <c r="AI1379" s="208"/>
      <c r="AJ1379" s="208"/>
      <c r="AK1379" s="208"/>
      <c r="AL1379" s="208"/>
      <c r="AM1379" s="208"/>
      <c r="AN1379" s="208"/>
      <c r="AO1379" s="208"/>
      <c r="AP1379" s="208"/>
      <c r="AQ1379" s="208"/>
      <c r="AR1379" s="208"/>
      <c r="AS1379" s="208"/>
      <c r="AT1379" s="208"/>
      <c r="AU1379" s="208"/>
      <c r="AV1379" s="208"/>
      <c r="AW1379" s="208"/>
    </row>
    <row r="1380" spans="1:49" s="207" customFormat="1" x14ac:dyDescent="0.25">
      <c r="A1380" s="47"/>
      <c r="B1380" s="47"/>
      <c r="C1380" s="47"/>
      <c r="D1380" s="208"/>
      <c r="E1380" s="220"/>
      <c r="F1380" s="220"/>
      <c r="G1380" s="220"/>
      <c r="H1380" s="220"/>
      <c r="I1380" s="220"/>
      <c r="J1380" s="220"/>
      <c r="K1380" s="220"/>
      <c r="M1380" s="208"/>
      <c r="N1380" s="208"/>
      <c r="O1380" s="208"/>
      <c r="P1380" s="208"/>
      <c r="Q1380" s="208"/>
      <c r="R1380" s="208"/>
      <c r="S1380" s="208"/>
      <c r="T1380" s="208"/>
      <c r="U1380" s="208"/>
      <c r="V1380" s="208"/>
      <c r="W1380" s="208"/>
      <c r="X1380" s="208"/>
      <c r="Y1380" s="208"/>
      <c r="Z1380" s="208"/>
      <c r="AA1380" s="208"/>
      <c r="AB1380" s="208"/>
      <c r="AC1380" s="208"/>
      <c r="AD1380" s="208"/>
      <c r="AE1380" s="208"/>
      <c r="AF1380" s="208"/>
      <c r="AG1380" s="208"/>
      <c r="AH1380" s="208"/>
      <c r="AI1380" s="208"/>
      <c r="AJ1380" s="208"/>
      <c r="AK1380" s="208"/>
      <c r="AL1380" s="208"/>
      <c r="AM1380" s="208"/>
      <c r="AN1380" s="208"/>
      <c r="AO1380" s="208"/>
      <c r="AP1380" s="208"/>
      <c r="AQ1380" s="208"/>
      <c r="AR1380" s="208"/>
      <c r="AS1380" s="208"/>
      <c r="AT1380" s="208"/>
      <c r="AU1380" s="208"/>
      <c r="AV1380" s="208"/>
      <c r="AW1380" s="208"/>
    </row>
    <row r="1381" spans="1:49" s="207" customFormat="1" x14ac:dyDescent="0.25">
      <c r="A1381" s="47"/>
      <c r="B1381" s="47"/>
      <c r="C1381" s="47"/>
      <c r="D1381" s="208"/>
      <c r="E1381" s="220"/>
      <c r="F1381" s="220"/>
      <c r="G1381" s="220"/>
      <c r="H1381" s="220"/>
      <c r="I1381" s="220"/>
      <c r="J1381" s="220"/>
      <c r="K1381" s="220"/>
      <c r="M1381" s="208"/>
      <c r="N1381" s="208"/>
      <c r="O1381" s="208"/>
      <c r="P1381" s="208"/>
      <c r="Q1381" s="208"/>
      <c r="R1381" s="208"/>
      <c r="S1381" s="208"/>
      <c r="T1381" s="208"/>
      <c r="U1381" s="208"/>
      <c r="V1381" s="208"/>
      <c r="W1381" s="208"/>
      <c r="X1381" s="208"/>
      <c r="Y1381" s="208"/>
      <c r="Z1381" s="208"/>
      <c r="AA1381" s="208"/>
      <c r="AB1381" s="208"/>
      <c r="AC1381" s="208"/>
      <c r="AD1381" s="208"/>
      <c r="AE1381" s="208"/>
      <c r="AF1381" s="208"/>
      <c r="AG1381" s="208"/>
      <c r="AH1381" s="208"/>
      <c r="AI1381" s="208"/>
      <c r="AJ1381" s="208"/>
      <c r="AK1381" s="208"/>
      <c r="AL1381" s="208"/>
      <c r="AM1381" s="208"/>
      <c r="AN1381" s="208"/>
      <c r="AO1381" s="208"/>
      <c r="AP1381" s="208"/>
      <c r="AQ1381" s="208"/>
      <c r="AR1381" s="208"/>
      <c r="AS1381" s="208"/>
      <c r="AT1381" s="208"/>
      <c r="AU1381" s="208"/>
      <c r="AV1381" s="208"/>
      <c r="AW1381" s="208"/>
    </row>
    <row r="1382" spans="1:49" s="207" customFormat="1" x14ac:dyDescent="0.25">
      <c r="A1382" s="47"/>
      <c r="B1382" s="47"/>
      <c r="C1382" s="47"/>
      <c r="D1382" s="208"/>
      <c r="E1382" s="220"/>
      <c r="F1382" s="220"/>
      <c r="G1382" s="220"/>
      <c r="H1382" s="220"/>
      <c r="I1382" s="220"/>
      <c r="J1382" s="220"/>
      <c r="K1382" s="220"/>
      <c r="M1382" s="208"/>
      <c r="N1382" s="208"/>
      <c r="O1382" s="208"/>
      <c r="P1382" s="208"/>
      <c r="Q1382" s="208"/>
      <c r="R1382" s="208"/>
      <c r="S1382" s="208"/>
      <c r="T1382" s="208"/>
      <c r="U1382" s="208"/>
      <c r="V1382" s="208"/>
      <c r="W1382" s="208"/>
      <c r="X1382" s="208"/>
      <c r="Y1382" s="208"/>
      <c r="Z1382" s="208"/>
      <c r="AA1382" s="208"/>
      <c r="AB1382" s="208"/>
      <c r="AC1382" s="208"/>
      <c r="AD1382" s="208"/>
      <c r="AE1382" s="208"/>
      <c r="AF1382" s="208"/>
      <c r="AG1382" s="208"/>
      <c r="AH1382" s="208"/>
      <c r="AI1382" s="208"/>
      <c r="AJ1382" s="208"/>
      <c r="AK1382" s="208"/>
      <c r="AL1382" s="208"/>
      <c r="AM1382" s="208"/>
      <c r="AN1382" s="208"/>
      <c r="AO1382" s="208"/>
      <c r="AP1382" s="208"/>
      <c r="AQ1382" s="208"/>
      <c r="AR1382" s="208"/>
      <c r="AS1382" s="208"/>
      <c r="AT1382" s="208"/>
      <c r="AU1382" s="208"/>
      <c r="AV1382" s="208"/>
      <c r="AW1382" s="208"/>
    </row>
    <row r="1383" spans="1:49" s="207" customFormat="1" x14ac:dyDescent="0.25">
      <c r="A1383" s="47"/>
      <c r="B1383" s="47"/>
      <c r="C1383" s="47"/>
      <c r="D1383" s="208"/>
      <c r="E1383" s="220"/>
      <c r="F1383" s="220"/>
      <c r="G1383" s="220"/>
      <c r="H1383" s="220"/>
      <c r="I1383" s="220"/>
      <c r="J1383" s="220"/>
      <c r="K1383" s="220"/>
      <c r="M1383" s="208"/>
      <c r="N1383" s="208"/>
      <c r="O1383" s="208"/>
      <c r="P1383" s="208"/>
      <c r="Q1383" s="208"/>
      <c r="R1383" s="208"/>
      <c r="S1383" s="208"/>
      <c r="T1383" s="208"/>
      <c r="U1383" s="208"/>
      <c r="V1383" s="208"/>
      <c r="W1383" s="208"/>
      <c r="X1383" s="208"/>
      <c r="Y1383" s="208"/>
      <c r="Z1383" s="208"/>
      <c r="AA1383" s="208"/>
      <c r="AB1383" s="208"/>
      <c r="AC1383" s="208"/>
      <c r="AD1383" s="208"/>
      <c r="AE1383" s="208"/>
      <c r="AF1383" s="208"/>
      <c r="AG1383" s="208"/>
      <c r="AH1383" s="208"/>
      <c r="AI1383" s="208"/>
      <c r="AJ1383" s="208"/>
      <c r="AK1383" s="208"/>
      <c r="AL1383" s="208"/>
      <c r="AM1383" s="208"/>
      <c r="AN1383" s="208"/>
      <c r="AO1383" s="208"/>
      <c r="AP1383" s="208"/>
      <c r="AQ1383" s="208"/>
      <c r="AR1383" s="208"/>
      <c r="AS1383" s="208"/>
      <c r="AT1383" s="208"/>
      <c r="AU1383" s="208"/>
      <c r="AV1383" s="208"/>
      <c r="AW1383" s="208"/>
    </row>
    <row r="1384" spans="1:49" s="207" customFormat="1" x14ac:dyDescent="0.25">
      <c r="A1384" s="47"/>
      <c r="B1384" s="47"/>
      <c r="C1384" s="47"/>
      <c r="D1384" s="208"/>
      <c r="E1384" s="220"/>
      <c r="F1384" s="220"/>
      <c r="G1384" s="220"/>
      <c r="H1384" s="220"/>
      <c r="I1384" s="220"/>
      <c r="J1384" s="220"/>
      <c r="K1384" s="220"/>
      <c r="M1384" s="208"/>
      <c r="N1384" s="208"/>
      <c r="O1384" s="208"/>
      <c r="P1384" s="208"/>
      <c r="Q1384" s="208"/>
      <c r="R1384" s="208"/>
      <c r="S1384" s="208"/>
      <c r="T1384" s="208"/>
      <c r="U1384" s="208"/>
      <c r="V1384" s="208"/>
      <c r="W1384" s="208"/>
      <c r="X1384" s="208"/>
      <c r="Y1384" s="208"/>
      <c r="Z1384" s="208"/>
      <c r="AA1384" s="208"/>
      <c r="AB1384" s="208"/>
      <c r="AC1384" s="208"/>
      <c r="AD1384" s="208"/>
      <c r="AE1384" s="208"/>
      <c r="AF1384" s="208"/>
      <c r="AG1384" s="208"/>
      <c r="AH1384" s="208"/>
      <c r="AI1384" s="208"/>
      <c r="AJ1384" s="208"/>
      <c r="AK1384" s="208"/>
      <c r="AL1384" s="208"/>
      <c r="AM1384" s="208"/>
      <c r="AN1384" s="208"/>
      <c r="AO1384" s="208"/>
      <c r="AP1384" s="208"/>
      <c r="AQ1384" s="208"/>
      <c r="AR1384" s="208"/>
      <c r="AS1384" s="208"/>
      <c r="AT1384" s="208"/>
      <c r="AU1384" s="208"/>
      <c r="AV1384" s="208"/>
      <c r="AW1384" s="208"/>
    </row>
    <row r="1385" spans="1:49" s="207" customFormat="1" x14ac:dyDescent="0.25">
      <c r="A1385" s="47"/>
      <c r="B1385" s="47"/>
      <c r="C1385" s="47"/>
      <c r="D1385" s="208"/>
      <c r="E1385" s="220"/>
      <c r="F1385" s="220"/>
      <c r="G1385" s="220"/>
      <c r="H1385" s="220"/>
      <c r="I1385" s="220"/>
      <c r="J1385" s="220"/>
      <c r="K1385" s="220"/>
      <c r="M1385" s="208"/>
      <c r="N1385" s="208"/>
      <c r="O1385" s="208"/>
      <c r="P1385" s="208"/>
      <c r="Q1385" s="208"/>
      <c r="R1385" s="208"/>
      <c r="S1385" s="208"/>
      <c r="T1385" s="208"/>
      <c r="U1385" s="208"/>
      <c r="V1385" s="208"/>
      <c r="W1385" s="208"/>
      <c r="X1385" s="208"/>
      <c r="Y1385" s="208"/>
      <c r="Z1385" s="208"/>
      <c r="AA1385" s="208"/>
      <c r="AB1385" s="208"/>
      <c r="AC1385" s="208"/>
      <c r="AD1385" s="208"/>
      <c r="AE1385" s="208"/>
      <c r="AF1385" s="208"/>
      <c r="AG1385" s="208"/>
      <c r="AH1385" s="208"/>
      <c r="AI1385" s="208"/>
      <c r="AJ1385" s="208"/>
      <c r="AK1385" s="208"/>
      <c r="AL1385" s="208"/>
      <c r="AM1385" s="208"/>
      <c r="AN1385" s="208"/>
      <c r="AO1385" s="208"/>
      <c r="AP1385" s="208"/>
      <c r="AQ1385" s="208"/>
      <c r="AR1385" s="208"/>
      <c r="AS1385" s="208"/>
      <c r="AT1385" s="208"/>
      <c r="AU1385" s="208"/>
      <c r="AV1385" s="208"/>
      <c r="AW1385" s="208"/>
    </row>
    <row r="1386" spans="1:49" s="207" customFormat="1" x14ac:dyDescent="0.25">
      <c r="A1386" s="47"/>
      <c r="B1386" s="47"/>
      <c r="C1386" s="47"/>
      <c r="D1386" s="208"/>
      <c r="E1386" s="220"/>
      <c r="F1386" s="220"/>
      <c r="G1386" s="220"/>
      <c r="H1386" s="220"/>
      <c r="I1386" s="220"/>
      <c r="J1386" s="220"/>
      <c r="K1386" s="220"/>
      <c r="M1386" s="208"/>
      <c r="N1386" s="208"/>
      <c r="O1386" s="208"/>
      <c r="P1386" s="208"/>
      <c r="Q1386" s="208"/>
      <c r="R1386" s="208"/>
      <c r="S1386" s="208"/>
      <c r="T1386" s="208"/>
      <c r="U1386" s="208"/>
      <c r="V1386" s="208"/>
      <c r="W1386" s="208"/>
      <c r="X1386" s="208"/>
      <c r="Y1386" s="208"/>
      <c r="Z1386" s="208"/>
      <c r="AA1386" s="208"/>
      <c r="AB1386" s="208"/>
      <c r="AC1386" s="208"/>
      <c r="AD1386" s="208"/>
      <c r="AE1386" s="208"/>
      <c r="AF1386" s="208"/>
      <c r="AG1386" s="208"/>
      <c r="AH1386" s="208"/>
      <c r="AI1386" s="208"/>
      <c r="AJ1386" s="208"/>
      <c r="AK1386" s="208"/>
      <c r="AL1386" s="208"/>
      <c r="AM1386" s="208"/>
      <c r="AN1386" s="208"/>
      <c r="AO1386" s="208"/>
      <c r="AP1386" s="208"/>
      <c r="AQ1386" s="208"/>
      <c r="AR1386" s="208"/>
      <c r="AS1386" s="208"/>
      <c r="AT1386" s="208"/>
      <c r="AU1386" s="208"/>
      <c r="AV1386" s="208"/>
      <c r="AW1386" s="208"/>
    </row>
    <row r="1387" spans="1:49" s="207" customFormat="1" x14ac:dyDescent="0.25">
      <c r="A1387" s="47"/>
      <c r="B1387" s="47"/>
      <c r="C1387" s="47"/>
      <c r="D1387" s="208"/>
      <c r="E1387" s="220"/>
      <c r="F1387" s="220"/>
      <c r="G1387" s="220"/>
      <c r="H1387" s="220"/>
      <c r="I1387" s="220"/>
      <c r="J1387" s="220"/>
      <c r="K1387" s="220"/>
      <c r="M1387" s="208"/>
      <c r="N1387" s="208"/>
      <c r="O1387" s="208"/>
      <c r="P1387" s="208"/>
      <c r="Q1387" s="208"/>
      <c r="R1387" s="208"/>
      <c r="S1387" s="208"/>
      <c r="T1387" s="208"/>
      <c r="U1387" s="208"/>
      <c r="V1387" s="208"/>
      <c r="W1387" s="208"/>
      <c r="X1387" s="208"/>
      <c r="Y1387" s="208"/>
      <c r="Z1387" s="208"/>
      <c r="AA1387" s="208"/>
      <c r="AB1387" s="208"/>
      <c r="AC1387" s="208"/>
      <c r="AD1387" s="208"/>
      <c r="AE1387" s="208"/>
      <c r="AF1387" s="208"/>
      <c r="AG1387" s="208"/>
      <c r="AH1387" s="208"/>
      <c r="AI1387" s="208"/>
      <c r="AJ1387" s="208"/>
      <c r="AK1387" s="208"/>
      <c r="AL1387" s="208"/>
      <c r="AM1387" s="208"/>
      <c r="AN1387" s="208"/>
      <c r="AO1387" s="208"/>
      <c r="AP1387" s="208"/>
      <c r="AQ1387" s="208"/>
      <c r="AR1387" s="208"/>
      <c r="AS1387" s="208"/>
      <c r="AT1387" s="208"/>
      <c r="AU1387" s="208"/>
      <c r="AV1387" s="208"/>
      <c r="AW1387" s="208"/>
    </row>
    <row r="1388" spans="1:49" s="207" customFormat="1" x14ac:dyDescent="0.25">
      <c r="A1388" s="47"/>
      <c r="B1388" s="47"/>
      <c r="C1388" s="47"/>
      <c r="D1388" s="208"/>
      <c r="E1388" s="220"/>
      <c r="F1388" s="220"/>
      <c r="G1388" s="220"/>
      <c r="H1388" s="220"/>
      <c r="I1388" s="220"/>
      <c r="J1388" s="220"/>
      <c r="K1388" s="220"/>
      <c r="M1388" s="208"/>
      <c r="N1388" s="208"/>
      <c r="O1388" s="208"/>
      <c r="P1388" s="208"/>
      <c r="Q1388" s="208"/>
      <c r="R1388" s="208"/>
      <c r="S1388" s="208"/>
      <c r="T1388" s="208"/>
      <c r="U1388" s="208"/>
      <c r="V1388" s="208"/>
      <c r="W1388" s="208"/>
      <c r="X1388" s="208"/>
      <c r="Y1388" s="208"/>
      <c r="Z1388" s="208"/>
      <c r="AA1388" s="208"/>
      <c r="AB1388" s="208"/>
      <c r="AC1388" s="208"/>
      <c r="AD1388" s="208"/>
      <c r="AE1388" s="208"/>
      <c r="AF1388" s="208"/>
      <c r="AG1388" s="208"/>
      <c r="AH1388" s="208"/>
      <c r="AI1388" s="208"/>
      <c r="AJ1388" s="208"/>
      <c r="AK1388" s="208"/>
      <c r="AL1388" s="208"/>
      <c r="AM1388" s="208"/>
      <c r="AN1388" s="208"/>
      <c r="AO1388" s="208"/>
      <c r="AP1388" s="208"/>
      <c r="AQ1388" s="208"/>
      <c r="AR1388" s="208"/>
      <c r="AS1388" s="208"/>
      <c r="AT1388" s="208"/>
      <c r="AU1388" s="208"/>
      <c r="AV1388" s="208"/>
      <c r="AW1388" s="208"/>
    </row>
    <row r="1389" spans="1:49" s="207" customFormat="1" x14ac:dyDescent="0.25">
      <c r="A1389" s="47"/>
      <c r="B1389" s="47"/>
      <c r="C1389" s="47"/>
      <c r="D1389" s="208"/>
      <c r="E1389" s="220"/>
      <c r="F1389" s="220"/>
      <c r="G1389" s="220"/>
      <c r="H1389" s="220"/>
      <c r="I1389" s="220"/>
      <c r="J1389" s="220"/>
      <c r="K1389" s="220"/>
      <c r="M1389" s="208"/>
      <c r="N1389" s="208"/>
      <c r="O1389" s="208"/>
      <c r="P1389" s="208"/>
      <c r="Q1389" s="208"/>
      <c r="R1389" s="208"/>
      <c r="S1389" s="208"/>
      <c r="T1389" s="208"/>
      <c r="U1389" s="208"/>
      <c r="V1389" s="208"/>
      <c r="W1389" s="208"/>
      <c r="X1389" s="208"/>
      <c r="Y1389" s="208"/>
      <c r="Z1389" s="208"/>
      <c r="AA1389" s="208"/>
      <c r="AB1389" s="208"/>
      <c r="AC1389" s="208"/>
      <c r="AD1389" s="208"/>
      <c r="AE1389" s="208"/>
      <c r="AF1389" s="208"/>
      <c r="AG1389" s="208"/>
      <c r="AH1389" s="208"/>
      <c r="AI1389" s="208"/>
      <c r="AJ1389" s="208"/>
      <c r="AK1389" s="208"/>
      <c r="AL1389" s="208"/>
      <c r="AM1389" s="208"/>
      <c r="AN1389" s="208"/>
      <c r="AO1389" s="208"/>
      <c r="AP1389" s="208"/>
      <c r="AQ1389" s="208"/>
      <c r="AR1389" s="208"/>
      <c r="AS1389" s="208"/>
      <c r="AT1389" s="208"/>
      <c r="AU1389" s="208"/>
      <c r="AV1389" s="208"/>
      <c r="AW1389" s="208"/>
    </row>
    <row r="1390" spans="1:49" s="207" customFormat="1" x14ac:dyDescent="0.25">
      <c r="A1390" s="47"/>
      <c r="B1390" s="47"/>
      <c r="C1390" s="47"/>
      <c r="D1390" s="208"/>
      <c r="E1390" s="220"/>
      <c r="F1390" s="220"/>
      <c r="G1390" s="220"/>
      <c r="H1390" s="220"/>
      <c r="I1390" s="220"/>
      <c r="J1390" s="220"/>
      <c r="K1390" s="220"/>
      <c r="M1390" s="208"/>
      <c r="N1390" s="208"/>
      <c r="O1390" s="208"/>
      <c r="P1390" s="208"/>
      <c r="Q1390" s="208"/>
      <c r="R1390" s="208"/>
      <c r="S1390" s="208"/>
      <c r="T1390" s="208"/>
      <c r="U1390" s="208"/>
      <c r="V1390" s="208"/>
      <c r="W1390" s="208"/>
      <c r="X1390" s="208"/>
      <c r="Y1390" s="208"/>
      <c r="Z1390" s="208"/>
      <c r="AA1390" s="208"/>
      <c r="AB1390" s="208"/>
      <c r="AC1390" s="208"/>
      <c r="AD1390" s="208"/>
      <c r="AE1390" s="208"/>
      <c r="AF1390" s="208"/>
      <c r="AG1390" s="208"/>
      <c r="AH1390" s="208"/>
      <c r="AI1390" s="208"/>
      <c r="AJ1390" s="208"/>
      <c r="AK1390" s="208"/>
      <c r="AL1390" s="208"/>
      <c r="AM1390" s="208"/>
      <c r="AN1390" s="208"/>
      <c r="AO1390" s="208"/>
      <c r="AP1390" s="208"/>
      <c r="AQ1390" s="208"/>
      <c r="AR1390" s="208"/>
      <c r="AS1390" s="208"/>
      <c r="AT1390" s="208"/>
      <c r="AU1390" s="208"/>
      <c r="AV1390" s="208"/>
      <c r="AW1390" s="208"/>
    </row>
    <row r="1391" spans="1:49" s="207" customFormat="1" x14ac:dyDescent="0.25">
      <c r="A1391" s="47"/>
      <c r="B1391" s="47"/>
      <c r="C1391" s="47"/>
      <c r="D1391" s="208"/>
      <c r="E1391" s="220"/>
      <c r="F1391" s="220"/>
      <c r="G1391" s="220"/>
      <c r="H1391" s="220"/>
      <c r="I1391" s="220"/>
      <c r="J1391" s="220"/>
      <c r="K1391" s="220"/>
      <c r="M1391" s="208"/>
      <c r="N1391" s="208"/>
      <c r="O1391" s="208"/>
      <c r="P1391" s="208"/>
      <c r="Q1391" s="208"/>
      <c r="R1391" s="208"/>
      <c r="S1391" s="208"/>
      <c r="T1391" s="208"/>
      <c r="U1391" s="208"/>
      <c r="V1391" s="208"/>
      <c r="W1391" s="208"/>
      <c r="X1391" s="208"/>
      <c r="Y1391" s="208"/>
      <c r="Z1391" s="208"/>
      <c r="AA1391" s="208"/>
      <c r="AB1391" s="208"/>
      <c r="AC1391" s="208"/>
      <c r="AD1391" s="208"/>
      <c r="AE1391" s="208"/>
      <c r="AF1391" s="208"/>
      <c r="AG1391" s="208"/>
      <c r="AH1391" s="208"/>
      <c r="AI1391" s="208"/>
      <c r="AJ1391" s="208"/>
      <c r="AK1391" s="208"/>
      <c r="AL1391" s="208"/>
      <c r="AM1391" s="208"/>
      <c r="AN1391" s="208"/>
      <c r="AO1391" s="208"/>
      <c r="AP1391" s="208"/>
      <c r="AQ1391" s="208"/>
      <c r="AR1391" s="208"/>
      <c r="AS1391" s="208"/>
      <c r="AT1391" s="208"/>
      <c r="AU1391" s="208"/>
      <c r="AV1391" s="208"/>
      <c r="AW1391" s="208"/>
    </row>
    <row r="1392" spans="1:49" s="207" customFormat="1" x14ac:dyDescent="0.25">
      <c r="A1392" s="47"/>
      <c r="B1392" s="47"/>
      <c r="C1392" s="47"/>
      <c r="D1392" s="208"/>
      <c r="E1392" s="220"/>
      <c r="F1392" s="220"/>
      <c r="G1392" s="220"/>
      <c r="H1392" s="220"/>
      <c r="I1392" s="220"/>
      <c r="J1392" s="220"/>
      <c r="K1392" s="220"/>
      <c r="M1392" s="208"/>
      <c r="N1392" s="208"/>
      <c r="O1392" s="208"/>
      <c r="P1392" s="208"/>
      <c r="Q1392" s="208"/>
      <c r="R1392" s="208"/>
      <c r="S1392" s="208"/>
      <c r="T1392" s="208"/>
      <c r="U1392" s="208"/>
      <c r="V1392" s="208"/>
      <c r="W1392" s="208"/>
      <c r="X1392" s="208"/>
      <c r="Y1392" s="208"/>
      <c r="Z1392" s="208"/>
      <c r="AA1392" s="208"/>
      <c r="AB1392" s="208"/>
      <c r="AC1392" s="208"/>
      <c r="AD1392" s="208"/>
      <c r="AE1392" s="208"/>
      <c r="AF1392" s="208"/>
      <c r="AG1392" s="208"/>
      <c r="AH1392" s="208"/>
      <c r="AI1392" s="208"/>
      <c r="AJ1392" s="208"/>
      <c r="AK1392" s="208"/>
      <c r="AL1392" s="208"/>
      <c r="AM1392" s="208"/>
      <c r="AN1392" s="208"/>
      <c r="AO1392" s="208"/>
      <c r="AP1392" s="208"/>
      <c r="AQ1392" s="208"/>
      <c r="AR1392" s="208"/>
      <c r="AS1392" s="208"/>
      <c r="AT1392" s="208"/>
      <c r="AU1392" s="208"/>
      <c r="AV1392" s="208"/>
      <c r="AW1392" s="208"/>
    </row>
    <row r="1393" spans="1:49" s="207" customFormat="1" x14ac:dyDescent="0.25">
      <c r="A1393" s="47"/>
      <c r="B1393" s="47"/>
      <c r="C1393" s="47"/>
      <c r="D1393" s="208"/>
      <c r="E1393" s="220"/>
      <c r="F1393" s="220"/>
      <c r="G1393" s="220"/>
      <c r="H1393" s="220"/>
      <c r="I1393" s="220"/>
      <c r="J1393" s="220"/>
      <c r="K1393" s="220"/>
      <c r="M1393" s="208"/>
      <c r="N1393" s="208"/>
      <c r="O1393" s="208"/>
      <c r="P1393" s="208"/>
      <c r="Q1393" s="208"/>
      <c r="R1393" s="208"/>
      <c r="S1393" s="208"/>
      <c r="T1393" s="208"/>
      <c r="U1393" s="208"/>
      <c r="V1393" s="208"/>
      <c r="W1393" s="208"/>
      <c r="X1393" s="208"/>
      <c r="Y1393" s="208"/>
      <c r="Z1393" s="208"/>
      <c r="AA1393" s="208"/>
      <c r="AB1393" s="208"/>
      <c r="AC1393" s="208"/>
      <c r="AD1393" s="208"/>
      <c r="AE1393" s="208"/>
      <c r="AF1393" s="208"/>
      <c r="AG1393" s="208"/>
      <c r="AH1393" s="208"/>
      <c r="AI1393" s="208"/>
      <c r="AJ1393" s="208"/>
      <c r="AK1393" s="208"/>
      <c r="AL1393" s="208"/>
      <c r="AM1393" s="208"/>
      <c r="AN1393" s="208"/>
      <c r="AO1393" s="208"/>
      <c r="AP1393" s="208"/>
      <c r="AQ1393" s="208"/>
      <c r="AR1393" s="208"/>
      <c r="AS1393" s="208"/>
      <c r="AT1393" s="208"/>
      <c r="AU1393" s="208"/>
      <c r="AV1393" s="208"/>
      <c r="AW1393" s="208"/>
    </row>
    <row r="1394" spans="1:49" s="207" customFormat="1" x14ac:dyDescent="0.25">
      <c r="A1394" s="47"/>
      <c r="B1394" s="47"/>
      <c r="C1394" s="47"/>
      <c r="D1394" s="208"/>
      <c r="E1394" s="220"/>
      <c r="F1394" s="220"/>
      <c r="G1394" s="220"/>
      <c r="H1394" s="220"/>
      <c r="I1394" s="220"/>
      <c r="J1394" s="220"/>
      <c r="K1394" s="220"/>
      <c r="M1394" s="208"/>
      <c r="N1394" s="208"/>
      <c r="O1394" s="208"/>
      <c r="P1394" s="208"/>
      <c r="Q1394" s="208"/>
      <c r="R1394" s="208"/>
      <c r="S1394" s="208"/>
      <c r="T1394" s="208"/>
      <c r="U1394" s="208"/>
      <c r="V1394" s="208"/>
      <c r="W1394" s="208"/>
      <c r="X1394" s="208"/>
      <c r="Y1394" s="208"/>
      <c r="Z1394" s="208"/>
      <c r="AA1394" s="208"/>
      <c r="AB1394" s="208"/>
      <c r="AC1394" s="208"/>
      <c r="AD1394" s="208"/>
      <c r="AE1394" s="208"/>
      <c r="AF1394" s="208"/>
      <c r="AG1394" s="208"/>
      <c r="AH1394" s="208"/>
      <c r="AI1394" s="208"/>
      <c r="AJ1394" s="208"/>
      <c r="AK1394" s="208"/>
      <c r="AL1394" s="208"/>
      <c r="AM1394" s="208"/>
      <c r="AN1394" s="208"/>
      <c r="AO1394" s="208"/>
      <c r="AP1394" s="208"/>
      <c r="AQ1394" s="208"/>
      <c r="AR1394" s="208"/>
      <c r="AS1394" s="208"/>
      <c r="AT1394" s="208"/>
      <c r="AU1394" s="208"/>
      <c r="AV1394" s="208"/>
      <c r="AW1394" s="208"/>
    </row>
    <row r="1395" spans="1:49" s="207" customFormat="1" x14ac:dyDescent="0.25">
      <c r="A1395" s="47"/>
      <c r="B1395" s="47"/>
      <c r="C1395" s="47"/>
      <c r="D1395" s="208"/>
      <c r="E1395" s="220"/>
      <c r="F1395" s="220"/>
      <c r="G1395" s="220"/>
      <c r="H1395" s="220"/>
      <c r="I1395" s="220"/>
      <c r="J1395" s="220"/>
      <c r="K1395" s="220"/>
      <c r="M1395" s="208"/>
      <c r="N1395" s="208"/>
      <c r="O1395" s="208"/>
      <c r="P1395" s="208"/>
      <c r="Q1395" s="208"/>
      <c r="R1395" s="208"/>
      <c r="S1395" s="208"/>
      <c r="T1395" s="208"/>
      <c r="U1395" s="208"/>
      <c r="V1395" s="208"/>
      <c r="W1395" s="208"/>
      <c r="X1395" s="208"/>
      <c r="Y1395" s="208"/>
      <c r="Z1395" s="208"/>
      <c r="AA1395" s="208"/>
      <c r="AB1395" s="208"/>
      <c r="AC1395" s="208"/>
      <c r="AD1395" s="208"/>
      <c r="AE1395" s="208"/>
      <c r="AF1395" s="208"/>
      <c r="AG1395" s="208"/>
      <c r="AH1395" s="208"/>
      <c r="AI1395" s="208"/>
      <c r="AJ1395" s="208"/>
      <c r="AK1395" s="208"/>
      <c r="AL1395" s="208"/>
      <c r="AM1395" s="208"/>
      <c r="AN1395" s="208"/>
      <c r="AO1395" s="208"/>
      <c r="AP1395" s="208"/>
      <c r="AQ1395" s="208"/>
      <c r="AR1395" s="208"/>
      <c r="AS1395" s="208"/>
      <c r="AT1395" s="208"/>
      <c r="AU1395" s="208"/>
      <c r="AV1395" s="208"/>
      <c r="AW1395" s="208"/>
    </row>
    <row r="1396" spans="1:49" s="207" customFormat="1" x14ac:dyDescent="0.25">
      <c r="A1396" s="47"/>
      <c r="B1396" s="47"/>
      <c r="C1396" s="47"/>
      <c r="D1396" s="208"/>
      <c r="E1396" s="220"/>
      <c r="F1396" s="220"/>
      <c r="G1396" s="220"/>
      <c r="H1396" s="220"/>
      <c r="I1396" s="220"/>
      <c r="J1396" s="220"/>
      <c r="K1396" s="220"/>
      <c r="M1396" s="208"/>
      <c r="N1396" s="208"/>
      <c r="O1396" s="208"/>
      <c r="P1396" s="208"/>
      <c r="Q1396" s="208"/>
      <c r="R1396" s="208"/>
      <c r="S1396" s="208"/>
      <c r="T1396" s="208"/>
      <c r="U1396" s="208"/>
      <c r="V1396" s="208"/>
      <c r="W1396" s="208"/>
      <c r="X1396" s="208"/>
      <c r="Y1396" s="208"/>
      <c r="Z1396" s="208"/>
      <c r="AA1396" s="208"/>
      <c r="AB1396" s="208"/>
      <c r="AC1396" s="208"/>
      <c r="AD1396" s="208"/>
      <c r="AE1396" s="208"/>
      <c r="AF1396" s="208"/>
      <c r="AG1396" s="208"/>
      <c r="AH1396" s="208"/>
      <c r="AI1396" s="208"/>
      <c r="AJ1396" s="208"/>
      <c r="AK1396" s="208"/>
      <c r="AL1396" s="208"/>
      <c r="AM1396" s="208"/>
      <c r="AN1396" s="208"/>
      <c r="AO1396" s="208"/>
      <c r="AP1396" s="208"/>
      <c r="AQ1396" s="208"/>
      <c r="AR1396" s="208"/>
      <c r="AS1396" s="208"/>
      <c r="AT1396" s="208"/>
      <c r="AU1396" s="208"/>
      <c r="AV1396" s="208"/>
      <c r="AW1396" s="208"/>
    </row>
    <row r="1397" spans="1:49" s="207" customFormat="1" x14ac:dyDescent="0.25">
      <c r="A1397" s="47"/>
      <c r="B1397" s="47"/>
      <c r="C1397" s="47"/>
      <c r="D1397" s="208"/>
      <c r="E1397" s="220"/>
      <c r="F1397" s="220"/>
      <c r="G1397" s="220"/>
      <c r="H1397" s="220"/>
      <c r="I1397" s="220"/>
      <c r="J1397" s="220"/>
      <c r="K1397" s="220"/>
      <c r="M1397" s="208"/>
      <c r="N1397" s="208"/>
      <c r="O1397" s="208"/>
      <c r="P1397" s="208"/>
      <c r="Q1397" s="208"/>
      <c r="R1397" s="208"/>
      <c r="S1397" s="208"/>
      <c r="T1397" s="208"/>
      <c r="U1397" s="208"/>
      <c r="V1397" s="208"/>
      <c r="W1397" s="208"/>
      <c r="X1397" s="208"/>
      <c r="Y1397" s="208"/>
      <c r="Z1397" s="208"/>
      <c r="AA1397" s="208"/>
      <c r="AB1397" s="208"/>
      <c r="AC1397" s="208"/>
      <c r="AD1397" s="208"/>
      <c r="AE1397" s="208"/>
      <c r="AF1397" s="208"/>
      <c r="AG1397" s="208"/>
      <c r="AH1397" s="208"/>
      <c r="AI1397" s="208"/>
      <c r="AJ1397" s="208"/>
      <c r="AK1397" s="208"/>
      <c r="AL1397" s="208"/>
      <c r="AM1397" s="208"/>
      <c r="AN1397" s="208"/>
      <c r="AO1397" s="208"/>
      <c r="AP1397" s="208"/>
      <c r="AQ1397" s="208"/>
      <c r="AR1397" s="208"/>
      <c r="AS1397" s="208"/>
      <c r="AT1397" s="208"/>
      <c r="AU1397" s="208"/>
      <c r="AV1397" s="208"/>
      <c r="AW1397" s="208"/>
    </row>
    <row r="1398" spans="1:49" s="207" customFormat="1" x14ac:dyDescent="0.25">
      <c r="A1398" s="47"/>
      <c r="B1398" s="47"/>
      <c r="C1398" s="47"/>
      <c r="D1398" s="208"/>
      <c r="E1398" s="220"/>
      <c r="F1398" s="220"/>
      <c r="G1398" s="220"/>
      <c r="H1398" s="220"/>
      <c r="I1398" s="220"/>
      <c r="J1398" s="220"/>
      <c r="K1398" s="220"/>
      <c r="M1398" s="208"/>
      <c r="N1398" s="208"/>
      <c r="O1398" s="208"/>
      <c r="P1398" s="208"/>
      <c r="Q1398" s="208"/>
      <c r="R1398" s="208"/>
      <c r="S1398" s="208"/>
      <c r="T1398" s="208"/>
      <c r="U1398" s="208"/>
      <c r="V1398" s="208"/>
      <c r="W1398" s="208"/>
      <c r="X1398" s="208"/>
      <c r="Y1398" s="208"/>
      <c r="Z1398" s="208"/>
      <c r="AA1398" s="208"/>
      <c r="AB1398" s="208"/>
      <c r="AC1398" s="208"/>
      <c r="AD1398" s="208"/>
      <c r="AE1398" s="208"/>
      <c r="AF1398" s="208"/>
      <c r="AG1398" s="208"/>
      <c r="AH1398" s="208"/>
      <c r="AI1398" s="208"/>
      <c r="AJ1398" s="208"/>
      <c r="AK1398" s="208"/>
      <c r="AL1398" s="208"/>
      <c r="AM1398" s="208"/>
      <c r="AN1398" s="208"/>
      <c r="AO1398" s="208"/>
      <c r="AP1398" s="208"/>
      <c r="AQ1398" s="208"/>
      <c r="AR1398" s="208"/>
      <c r="AS1398" s="208"/>
      <c r="AT1398" s="208"/>
      <c r="AU1398" s="208"/>
      <c r="AV1398" s="208"/>
      <c r="AW1398" s="208"/>
    </row>
    <row r="1399" spans="1:49" s="207" customFormat="1" x14ac:dyDescent="0.25">
      <c r="A1399" s="47"/>
      <c r="B1399" s="47"/>
      <c r="C1399" s="47"/>
      <c r="D1399" s="208"/>
      <c r="E1399" s="220"/>
      <c r="F1399" s="220"/>
      <c r="G1399" s="220"/>
      <c r="H1399" s="220"/>
      <c r="I1399" s="220"/>
      <c r="J1399" s="220"/>
      <c r="K1399" s="220"/>
      <c r="M1399" s="208"/>
      <c r="N1399" s="208"/>
      <c r="O1399" s="208"/>
      <c r="P1399" s="208"/>
      <c r="Q1399" s="208"/>
      <c r="R1399" s="208"/>
      <c r="S1399" s="208"/>
      <c r="T1399" s="208"/>
      <c r="U1399" s="208"/>
      <c r="V1399" s="208"/>
      <c r="W1399" s="208"/>
      <c r="X1399" s="208"/>
      <c r="Y1399" s="208"/>
      <c r="Z1399" s="208"/>
      <c r="AA1399" s="208"/>
      <c r="AB1399" s="208"/>
      <c r="AC1399" s="208"/>
      <c r="AD1399" s="208"/>
      <c r="AE1399" s="208"/>
      <c r="AF1399" s="208"/>
      <c r="AG1399" s="208"/>
      <c r="AH1399" s="208"/>
      <c r="AI1399" s="208"/>
      <c r="AJ1399" s="208"/>
      <c r="AK1399" s="208"/>
      <c r="AL1399" s="208"/>
      <c r="AM1399" s="208"/>
      <c r="AN1399" s="208"/>
      <c r="AO1399" s="208"/>
      <c r="AP1399" s="208"/>
      <c r="AQ1399" s="208"/>
      <c r="AR1399" s="208"/>
      <c r="AS1399" s="208"/>
      <c r="AT1399" s="208"/>
      <c r="AU1399" s="208"/>
      <c r="AV1399" s="208"/>
      <c r="AW1399" s="208"/>
    </row>
    <row r="1400" spans="1:49" s="207" customFormat="1" x14ac:dyDescent="0.25">
      <c r="A1400" s="47"/>
      <c r="B1400" s="47"/>
      <c r="C1400" s="47"/>
      <c r="D1400" s="208"/>
      <c r="E1400" s="220"/>
      <c r="F1400" s="220"/>
      <c r="G1400" s="220"/>
      <c r="H1400" s="220"/>
      <c r="I1400" s="220"/>
      <c r="J1400" s="220"/>
      <c r="K1400" s="220"/>
      <c r="M1400" s="208"/>
      <c r="N1400" s="208"/>
      <c r="O1400" s="208"/>
      <c r="P1400" s="208"/>
      <c r="Q1400" s="208"/>
      <c r="R1400" s="208"/>
      <c r="S1400" s="208"/>
      <c r="T1400" s="208"/>
      <c r="U1400" s="208"/>
      <c r="V1400" s="208"/>
      <c r="W1400" s="208"/>
      <c r="X1400" s="208"/>
      <c r="Y1400" s="208"/>
      <c r="Z1400" s="208"/>
      <c r="AA1400" s="208"/>
      <c r="AB1400" s="208"/>
      <c r="AC1400" s="208"/>
      <c r="AD1400" s="208"/>
      <c r="AE1400" s="208"/>
      <c r="AF1400" s="208"/>
      <c r="AG1400" s="208"/>
      <c r="AH1400" s="208"/>
      <c r="AI1400" s="208"/>
      <c r="AJ1400" s="208"/>
      <c r="AK1400" s="208"/>
      <c r="AL1400" s="208"/>
      <c r="AM1400" s="208"/>
      <c r="AN1400" s="208"/>
      <c r="AO1400" s="208"/>
      <c r="AP1400" s="208"/>
      <c r="AQ1400" s="208"/>
      <c r="AR1400" s="208"/>
      <c r="AS1400" s="208"/>
      <c r="AT1400" s="208"/>
      <c r="AU1400" s="208"/>
      <c r="AV1400" s="208"/>
      <c r="AW1400" s="208"/>
    </row>
    <row r="1401" spans="1:49" s="207" customFormat="1" x14ac:dyDescent="0.25">
      <c r="A1401" s="47"/>
      <c r="B1401" s="47"/>
      <c r="C1401" s="47"/>
      <c r="D1401" s="208"/>
      <c r="E1401" s="220"/>
      <c r="F1401" s="220"/>
      <c r="G1401" s="220"/>
      <c r="H1401" s="220"/>
      <c r="I1401" s="220"/>
      <c r="J1401" s="220"/>
      <c r="K1401" s="220"/>
      <c r="M1401" s="208"/>
      <c r="N1401" s="208"/>
      <c r="O1401" s="208"/>
      <c r="P1401" s="208"/>
      <c r="Q1401" s="208"/>
      <c r="R1401" s="208"/>
      <c r="S1401" s="208"/>
      <c r="T1401" s="208"/>
      <c r="U1401" s="208"/>
      <c r="V1401" s="208"/>
      <c r="W1401" s="208"/>
      <c r="X1401" s="208"/>
      <c r="Y1401" s="208"/>
      <c r="Z1401" s="208"/>
      <c r="AA1401" s="208"/>
      <c r="AB1401" s="208"/>
      <c r="AC1401" s="208"/>
      <c r="AD1401" s="208"/>
      <c r="AE1401" s="208"/>
      <c r="AF1401" s="208"/>
      <c r="AG1401" s="208"/>
      <c r="AH1401" s="208"/>
      <c r="AI1401" s="208"/>
      <c r="AJ1401" s="208"/>
      <c r="AK1401" s="208"/>
      <c r="AL1401" s="208"/>
      <c r="AM1401" s="208"/>
      <c r="AN1401" s="208"/>
      <c r="AO1401" s="208"/>
      <c r="AP1401" s="208"/>
      <c r="AQ1401" s="208"/>
      <c r="AR1401" s="208"/>
      <c r="AS1401" s="208"/>
      <c r="AT1401" s="208"/>
      <c r="AU1401" s="208"/>
      <c r="AV1401" s="208"/>
      <c r="AW1401" s="208"/>
    </row>
    <row r="1402" spans="1:49" s="207" customFormat="1" x14ac:dyDescent="0.25">
      <c r="A1402" s="47"/>
      <c r="B1402" s="47"/>
      <c r="C1402" s="47"/>
      <c r="D1402" s="208"/>
      <c r="E1402" s="220"/>
      <c r="F1402" s="220"/>
      <c r="G1402" s="220"/>
      <c r="H1402" s="220"/>
      <c r="I1402" s="220"/>
      <c r="J1402" s="220"/>
      <c r="K1402" s="220"/>
      <c r="M1402" s="208"/>
      <c r="N1402" s="208"/>
      <c r="O1402" s="208"/>
      <c r="P1402" s="208"/>
      <c r="Q1402" s="208"/>
      <c r="R1402" s="208"/>
      <c r="S1402" s="208"/>
      <c r="T1402" s="208"/>
      <c r="U1402" s="208"/>
      <c r="V1402" s="208"/>
      <c r="W1402" s="208"/>
      <c r="X1402" s="208"/>
      <c r="Y1402" s="208"/>
      <c r="Z1402" s="208"/>
      <c r="AA1402" s="208"/>
      <c r="AB1402" s="208"/>
      <c r="AC1402" s="208"/>
      <c r="AD1402" s="208"/>
      <c r="AE1402" s="208"/>
      <c r="AF1402" s="208"/>
      <c r="AG1402" s="208"/>
      <c r="AH1402" s="208"/>
      <c r="AI1402" s="208"/>
      <c r="AJ1402" s="208"/>
      <c r="AK1402" s="208"/>
      <c r="AL1402" s="208"/>
      <c r="AM1402" s="208"/>
      <c r="AN1402" s="208"/>
      <c r="AO1402" s="208"/>
      <c r="AP1402" s="208"/>
      <c r="AQ1402" s="208"/>
      <c r="AR1402" s="208"/>
      <c r="AS1402" s="208"/>
      <c r="AT1402" s="208"/>
      <c r="AU1402" s="208"/>
      <c r="AV1402" s="208"/>
      <c r="AW1402" s="208"/>
    </row>
    <row r="1403" spans="1:49" s="207" customFormat="1" x14ac:dyDescent="0.25">
      <c r="A1403" s="47"/>
      <c r="B1403" s="47"/>
      <c r="C1403" s="47"/>
      <c r="D1403" s="208"/>
      <c r="E1403" s="220"/>
      <c r="F1403" s="220"/>
      <c r="G1403" s="220"/>
      <c r="H1403" s="220"/>
      <c r="I1403" s="220"/>
      <c r="J1403" s="220"/>
      <c r="K1403" s="220"/>
      <c r="M1403" s="208"/>
      <c r="N1403" s="208"/>
      <c r="O1403" s="208"/>
      <c r="P1403" s="208"/>
      <c r="Q1403" s="208"/>
      <c r="R1403" s="208"/>
      <c r="S1403" s="208"/>
      <c r="T1403" s="208"/>
      <c r="U1403" s="208"/>
      <c r="V1403" s="208"/>
      <c r="W1403" s="208"/>
      <c r="X1403" s="208"/>
      <c r="Y1403" s="208"/>
      <c r="Z1403" s="208"/>
      <c r="AA1403" s="208"/>
      <c r="AB1403" s="208"/>
      <c r="AC1403" s="208"/>
      <c r="AD1403" s="208"/>
      <c r="AE1403" s="208"/>
      <c r="AF1403" s="208"/>
      <c r="AG1403" s="208"/>
      <c r="AH1403" s="208"/>
      <c r="AI1403" s="208"/>
      <c r="AJ1403" s="208"/>
      <c r="AK1403" s="208"/>
      <c r="AL1403" s="208"/>
      <c r="AM1403" s="208"/>
      <c r="AN1403" s="208"/>
      <c r="AO1403" s="208"/>
      <c r="AP1403" s="208"/>
      <c r="AQ1403" s="208"/>
      <c r="AR1403" s="208"/>
      <c r="AS1403" s="208"/>
      <c r="AT1403" s="208"/>
      <c r="AU1403" s="208"/>
      <c r="AV1403" s="208"/>
      <c r="AW1403" s="208"/>
    </row>
    <row r="1404" spans="1:49" s="207" customFormat="1" x14ac:dyDescent="0.25">
      <c r="A1404" s="47"/>
      <c r="B1404" s="47"/>
      <c r="C1404" s="47"/>
      <c r="D1404" s="208"/>
      <c r="E1404" s="220"/>
      <c r="F1404" s="220"/>
      <c r="G1404" s="220"/>
      <c r="H1404" s="220"/>
      <c r="I1404" s="220"/>
      <c r="J1404" s="220"/>
      <c r="K1404" s="220"/>
      <c r="M1404" s="208"/>
      <c r="N1404" s="208"/>
      <c r="O1404" s="208"/>
      <c r="P1404" s="208"/>
      <c r="Q1404" s="208"/>
      <c r="R1404" s="208"/>
      <c r="S1404" s="208"/>
      <c r="T1404" s="208"/>
      <c r="U1404" s="208"/>
      <c r="V1404" s="208"/>
      <c r="W1404" s="208"/>
      <c r="X1404" s="208"/>
      <c r="Y1404" s="208"/>
      <c r="Z1404" s="208"/>
      <c r="AA1404" s="208"/>
      <c r="AB1404" s="208"/>
      <c r="AC1404" s="208"/>
      <c r="AD1404" s="208"/>
      <c r="AE1404" s="208"/>
      <c r="AF1404" s="208"/>
      <c r="AG1404" s="208"/>
      <c r="AH1404" s="208"/>
      <c r="AI1404" s="208"/>
      <c r="AJ1404" s="208"/>
      <c r="AK1404" s="208"/>
      <c r="AL1404" s="208"/>
      <c r="AM1404" s="208"/>
      <c r="AN1404" s="208"/>
      <c r="AO1404" s="208"/>
      <c r="AP1404" s="208"/>
      <c r="AQ1404" s="208"/>
      <c r="AR1404" s="208"/>
      <c r="AS1404" s="208"/>
      <c r="AT1404" s="208"/>
      <c r="AU1404" s="208"/>
      <c r="AV1404" s="208"/>
      <c r="AW1404" s="208"/>
    </row>
    <row r="1405" spans="1:49" s="207" customFormat="1" x14ac:dyDescent="0.25">
      <c r="A1405" s="47"/>
      <c r="B1405" s="47"/>
      <c r="C1405" s="47"/>
      <c r="D1405" s="208"/>
      <c r="E1405" s="220"/>
      <c r="F1405" s="220"/>
      <c r="G1405" s="220"/>
      <c r="H1405" s="220"/>
      <c r="I1405" s="220"/>
      <c r="J1405" s="220"/>
      <c r="K1405" s="220"/>
      <c r="M1405" s="208"/>
      <c r="N1405" s="208"/>
      <c r="O1405" s="208"/>
      <c r="P1405" s="208"/>
      <c r="Q1405" s="208"/>
      <c r="R1405" s="208"/>
      <c r="S1405" s="208"/>
      <c r="T1405" s="208"/>
      <c r="U1405" s="208"/>
      <c r="V1405" s="208"/>
      <c r="W1405" s="208"/>
      <c r="X1405" s="208"/>
      <c r="Y1405" s="208"/>
      <c r="Z1405" s="208"/>
      <c r="AA1405" s="208"/>
      <c r="AB1405" s="208"/>
      <c r="AC1405" s="208"/>
      <c r="AD1405" s="208"/>
      <c r="AE1405" s="208"/>
      <c r="AF1405" s="208"/>
      <c r="AG1405" s="208"/>
      <c r="AH1405" s="208"/>
      <c r="AI1405" s="208"/>
      <c r="AJ1405" s="208"/>
      <c r="AK1405" s="208"/>
      <c r="AL1405" s="208"/>
      <c r="AM1405" s="208"/>
      <c r="AN1405" s="208"/>
      <c r="AO1405" s="208"/>
      <c r="AP1405" s="208"/>
      <c r="AQ1405" s="208"/>
      <c r="AR1405" s="208"/>
      <c r="AS1405" s="208"/>
      <c r="AT1405" s="208"/>
      <c r="AU1405" s="208"/>
      <c r="AV1405" s="208"/>
      <c r="AW1405" s="208"/>
    </row>
    <row r="1406" spans="1:49" s="207" customFormat="1" x14ac:dyDescent="0.25">
      <c r="A1406" s="47"/>
      <c r="B1406" s="47"/>
      <c r="C1406" s="47"/>
      <c r="D1406" s="208"/>
      <c r="E1406" s="220"/>
      <c r="F1406" s="220"/>
      <c r="G1406" s="220"/>
      <c r="H1406" s="220"/>
      <c r="I1406" s="220"/>
      <c r="J1406" s="220"/>
      <c r="K1406" s="220"/>
      <c r="M1406" s="208"/>
      <c r="N1406" s="208"/>
      <c r="O1406" s="208"/>
      <c r="P1406" s="208"/>
      <c r="Q1406" s="208"/>
      <c r="R1406" s="208"/>
      <c r="S1406" s="208"/>
      <c r="T1406" s="208"/>
      <c r="U1406" s="208"/>
      <c r="V1406" s="208"/>
      <c r="W1406" s="208"/>
      <c r="X1406" s="208"/>
      <c r="Y1406" s="208"/>
      <c r="Z1406" s="208"/>
      <c r="AA1406" s="208"/>
      <c r="AB1406" s="208"/>
      <c r="AC1406" s="208"/>
      <c r="AD1406" s="208"/>
      <c r="AE1406" s="208"/>
      <c r="AF1406" s="208"/>
      <c r="AG1406" s="208"/>
      <c r="AH1406" s="208"/>
      <c r="AI1406" s="208"/>
      <c r="AJ1406" s="208"/>
      <c r="AK1406" s="208"/>
      <c r="AL1406" s="208"/>
      <c r="AM1406" s="208"/>
      <c r="AN1406" s="208"/>
      <c r="AO1406" s="208"/>
      <c r="AP1406" s="208"/>
      <c r="AQ1406" s="208"/>
      <c r="AR1406" s="208"/>
      <c r="AS1406" s="208"/>
      <c r="AT1406" s="208"/>
      <c r="AU1406" s="208"/>
      <c r="AV1406" s="208"/>
      <c r="AW1406" s="208"/>
    </row>
    <row r="1407" spans="1:49" s="207" customFormat="1" x14ac:dyDescent="0.25">
      <c r="A1407" s="47"/>
      <c r="B1407" s="47"/>
      <c r="C1407" s="47"/>
      <c r="D1407" s="208"/>
      <c r="E1407" s="220"/>
      <c r="F1407" s="220"/>
      <c r="G1407" s="220"/>
      <c r="H1407" s="220"/>
      <c r="I1407" s="220"/>
      <c r="J1407" s="220"/>
      <c r="K1407" s="220"/>
      <c r="M1407" s="208"/>
      <c r="N1407" s="208"/>
      <c r="O1407" s="208"/>
      <c r="P1407" s="208"/>
      <c r="Q1407" s="208"/>
      <c r="R1407" s="208"/>
      <c r="S1407" s="208"/>
      <c r="T1407" s="208"/>
      <c r="U1407" s="208"/>
      <c r="V1407" s="208"/>
      <c r="W1407" s="208"/>
      <c r="X1407" s="208"/>
      <c r="Y1407" s="208"/>
      <c r="Z1407" s="208"/>
      <c r="AA1407" s="208"/>
      <c r="AB1407" s="208"/>
      <c r="AC1407" s="208"/>
      <c r="AD1407" s="208"/>
      <c r="AE1407" s="208"/>
      <c r="AF1407" s="208"/>
      <c r="AG1407" s="208"/>
      <c r="AH1407" s="208"/>
      <c r="AI1407" s="208"/>
      <c r="AJ1407" s="208"/>
      <c r="AK1407" s="208"/>
      <c r="AL1407" s="208"/>
      <c r="AM1407" s="208"/>
      <c r="AN1407" s="208"/>
      <c r="AO1407" s="208"/>
      <c r="AP1407" s="208"/>
      <c r="AQ1407" s="208"/>
      <c r="AR1407" s="208"/>
      <c r="AS1407" s="208"/>
      <c r="AT1407" s="208"/>
      <c r="AU1407" s="208"/>
      <c r="AV1407" s="208"/>
      <c r="AW1407" s="208"/>
    </row>
    <row r="1408" spans="1:49" s="207" customFormat="1" x14ac:dyDescent="0.25">
      <c r="A1408" s="47"/>
      <c r="B1408" s="47"/>
      <c r="C1408" s="47"/>
      <c r="D1408" s="208"/>
      <c r="E1408" s="220"/>
      <c r="F1408" s="220"/>
      <c r="G1408" s="220"/>
      <c r="H1408" s="220"/>
      <c r="I1408" s="220"/>
      <c r="J1408" s="220"/>
      <c r="K1408" s="220"/>
      <c r="M1408" s="208"/>
      <c r="N1408" s="208"/>
      <c r="O1408" s="208"/>
      <c r="P1408" s="208"/>
      <c r="Q1408" s="208"/>
      <c r="R1408" s="208"/>
      <c r="S1408" s="208"/>
      <c r="T1408" s="208"/>
      <c r="U1408" s="208"/>
      <c r="V1408" s="208"/>
      <c r="W1408" s="208"/>
      <c r="X1408" s="208"/>
      <c r="Y1408" s="208"/>
      <c r="Z1408" s="208"/>
      <c r="AA1408" s="208"/>
      <c r="AB1408" s="208"/>
      <c r="AC1408" s="208"/>
      <c r="AD1408" s="208"/>
      <c r="AE1408" s="208"/>
      <c r="AF1408" s="208"/>
      <c r="AG1408" s="208"/>
      <c r="AH1408" s="208"/>
      <c r="AI1408" s="208"/>
      <c r="AJ1408" s="208"/>
      <c r="AK1408" s="208"/>
      <c r="AL1408" s="208"/>
      <c r="AM1408" s="208"/>
      <c r="AN1408" s="208"/>
      <c r="AO1408" s="208"/>
      <c r="AP1408" s="208"/>
      <c r="AQ1408" s="208"/>
      <c r="AR1408" s="208"/>
      <c r="AS1408" s="208"/>
      <c r="AT1408" s="208"/>
      <c r="AU1408" s="208"/>
      <c r="AV1408" s="208"/>
      <c r="AW1408" s="208"/>
    </row>
    <row r="1409" spans="1:49" s="207" customFormat="1" x14ac:dyDescent="0.25">
      <c r="A1409" s="47"/>
      <c r="B1409" s="47"/>
      <c r="C1409" s="47"/>
      <c r="D1409" s="208"/>
      <c r="E1409" s="220"/>
      <c r="F1409" s="220"/>
      <c r="G1409" s="220"/>
      <c r="H1409" s="220"/>
      <c r="I1409" s="220"/>
      <c r="J1409" s="220"/>
      <c r="K1409" s="220"/>
      <c r="M1409" s="208"/>
      <c r="N1409" s="208"/>
      <c r="O1409" s="208"/>
      <c r="P1409" s="208"/>
      <c r="Q1409" s="208"/>
      <c r="R1409" s="208"/>
      <c r="S1409" s="208"/>
      <c r="T1409" s="208"/>
      <c r="U1409" s="208"/>
      <c r="V1409" s="208"/>
      <c r="W1409" s="208"/>
      <c r="X1409" s="208"/>
      <c r="Y1409" s="208"/>
      <c r="Z1409" s="208"/>
      <c r="AA1409" s="208"/>
      <c r="AB1409" s="208"/>
      <c r="AC1409" s="208"/>
      <c r="AD1409" s="208"/>
      <c r="AE1409" s="208"/>
      <c r="AF1409" s="208"/>
      <c r="AG1409" s="208"/>
      <c r="AH1409" s="208"/>
      <c r="AI1409" s="208"/>
      <c r="AJ1409" s="208"/>
      <c r="AK1409" s="208"/>
      <c r="AL1409" s="208"/>
      <c r="AM1409" s="208"/>
      <c r="AN1409" s="208"/>
      <c r="AO1409" s="208"/>
      <c r="AP1409" s="208"/>
      <c r="AQ1409" s="208"/>
      <c r="AR1409" s="208"/>
      <c r="AS1409" s="208"/>
      <c r="AT1409" s="208"/>
      <c r="AU1409" s="208"/>
      <c r="AV1409" s="208"/>
      <c r="AW1409" s="208"/>
    </row>
    <row r="1410" spans="1:49" s="207" customFormat="1" x14ac:dyDescent="0.25">
      <c r="A1410" s="47"/>
      <c r="B1410" s="47"/>
      <c r="C1410" s="47"/>
      <c r="D1410" s="208"/>
      <c r="E1410" s="220"/>
      <c r="F1410" s="220"/>
      <c r="G1410" s="220"/>
      <c r="H1410" s="220"/>
      <c r="I1410" s="220"/>
      <c r="J1410" s="220"/>
      <c r="K1410" s="220"/>
      <c r="M1410" s="208"/>
      <c r="N1410" s="208"/>
      <c r="O1410" s="208"/>
      <c r="P1410" s="208"/>
      <c r="Q1410" s="208"/>
      <c r="R1410" s="208"/>
      <c r="S1410" s="208"/>
      <c r="T1410" s="208"/>
      <c r="U1410" s="208"/>
      <c r="V1410" s="208"/>
      <c r="W1410" s="208"/>
      <c r="X1410" s="208"/>
      <c r="Y1410" s="208"/>
      <c r="Z1410" s="208"/>
      <c r="AA1410" s="208"/>
      <c r="AB1410" s="208"/>
      <c r="AC1410" s="208"/>
      <c r="AD1410" s="208"/>
      <c r="AE1410" s="208"/>
      <c r="AF1410" s="208"/>
      <c r="AG1410" s="208"/>
      <c r="AH1410" s="208"/>
      <c r="AI1410" s="208"/>
      <c r="AJ1410" s="208"/>
      <c r="AK1410" s="208"/>
      <c r="AL1410" s="208"/>
      <c r="AM1410" s="208"/>
      <c r="AN1410" s="208"/>
      <c r="AO1410" s="208"/>
      <c r="AP1410" s="208"/>
      <c r="AQ1410" s="208"/>
      <c r="AR1410" s="208"/>
      <c r="AS1410" s="208"/>
      <c r="AT1410" s="208"/>
      <c r="AU1410" s="208"/>
      <c r="AV1410" s="208"/>
      <c r="AW1410" s="208"/>
    </row>
    <row r="1411" spans="1:49" s="207" customFormat="1" x14ac:dyDescent="0.25">
      <c r="A1411" s="47"/>
      <c r="B1411" s="47"/>
      <c r="C1411" s="47"/>
      <c r="D1411" s="208"/>
      <c r="E1411" s="220"/>
      <c r="F1411" s="220"/>
      <c r="G1411" s="220"/>
      <c r="H1411" s="220"/>
      <c r="I1411" s="220"/>
      <c r="J1411" s="220"/>
      <c r="K1411" s="220"/>
      <c r="M1411" s="208"/>
      <c r="N1411" s="208"/>
      <c r="O1411" s="208"/>
      <c r="P1411" s="208"/>
      <c r="Q1411" s="208"/>
      <c r="R1411" s="208"/>
      <c r="S1411" s="208"/>
      <c r="T1411" s="208"/>
      <c r="U1411" s="208"/>
      <c r="V1411" s="208"/>
      <c r="W1411" s="208"/>
      <c r="X1411" s="208"/>
      <c r="Y1411" s="208"/>
      <c r="Z1411" s="208"/>
      <c r="AA1411" s="208"/>
      <c r="AB1411" s="208"/>
      <c r="AC1411" s="208"/>
      <c r="AD1411" s="208"/>
      <c r="AE1411" s="208"/>
      <c r="AF1411" s="208"/>
      <c r="AG1411" s="208"/>
      <c r="AH1411" s="208"/>
      <c r="AI1411" s="208"/>
      <c r="AJ1411" s="208"/>
      <c r="AK1411" s="208"/>
      <c r="AL1411" s="208"/>
      <c r="AM1411" s="208"/>
      <c r="AN1411" s="208"/>
      <c r="AO1411" s="208"/>
      <c r="AP1411" s="208"/>
      <c r="AQ1411" s="208"/>
      <c r="AR1411" s="208"/>
      <c r="AS1411" s="208"/>
      <c r="AT1411" s="208"/>
      <c r="AU1411" s="208"/>
      <c r="AV1411" s="208"/>
      <c r="AW1411" s="208"/>
    </row>
    <row r="1412" spans="1:49" s="207" customFormat="1" x14ac:dyDescent="0.25">
      <c r="A1412" s="47"/>
      <c r="B1412" s="47"/>
      <c r="C1412" s="47"/>
      <c r="D1412" s="208"/>
      <c r="E1412" s="220"/>
      <c r="F1412" s="220"/>
      <c r="G1412" s="220"/>
      <c r="H1412" s="220"/>
      <c r="I1412" s="220"/>
      <c r="J1412" s="220"/>
      <c r="K1412" s="220"/>
      <c r="M1412" s="208"/>
      <c r="N1412" s="208"/>
      <c r="O1412" s="208"/>
      <c r="P1412" s="208"/>
      <c r="Q1412" s="208"/>
      <c r="R1412" s="208"/>
      <c r="S1412" s="208"/>
      <c r="T1412" s="208"/>
      <c r="U1412" s="208"/>
      <c r="V1412" s="208"/>
      <c r="W1412" s="208"/>
      <c r="X1412" s="208"/>
      <c r="Y1412" s="208"/>
      <c r="Z1412" s="208"/>
      <c r="AA1412" s="208"/>
      <c r="AB1412" s="208"/>
      <c r="AC1412" s="208"/>
      <c r="AD1412" s="208"/>
      <c r="AE1412" s="208"/>
      <c r="AF1412" s="208"/>
      <c r="AG1412" s="208"/>
      <c r="AH1412" s="208"/>
      <c r="AI1412" s="208"/>
      <c r="AJ1412" s="208"/>
      <c r="AK1412" s="208"/>
      <c r="AL1412" s="208"/>
      <c r="AM1412" s="208"/>
      <c r="AN1412" s="208"/>
      <c r="AO1412" s="208"/>
      <c r="AP1412" s="208"/>
      <c r="AQ1412" s="208"/>
      <c r="AR1412" s="208"/>
      <c r="AS1412" s="208"/>
      <c r="AT1412" s="208"/>
      <c r="AU1412" s="208"/>
      <c r="AV1412" s="208"/>
      <c r="AW1412" s="208"/>
    </row>
    <row r="1413" spans="1:49" s="207" customFormat="1" x14ac:dyDescent="0.25">
      <c r="A1413" s="47"/>
      <c r="B1413" s="47"/>
      <c r="C1413" s="47"/>
      <c r="D1413" s="208"/>
      <c r="E1413" s="220"/>
      <c r="F1413" s="220"/>
      <c r="G1413" s="220"/>
      <c r="H1413" s="220"/>
      <c r="I1413" s="220"/>
      <c r="J1413" s="220"/>
      <c r="K1413" s="220"/>
      <c r="M1413" s="208"/>
      <c r="N1413" s="208"/>
      <c r="O1413" s="208"/>
      <c r="P1413" s="208"/>
      <c r="Q1413" s="208"/>
      <c r="R1413" s="208"/>
      <c r="S1413" s="208"/>
      <c r="T1413" s="208"/>
      <c r="U1413" s="208"/>
      <c r="V1413" s="208"/>
      <c r="W1413" s="208"/>
      <c r="X1413" s="208"/>
      <c r="Y1413" s="208"/>
      <c r="Z1413" s="208"/>
      <c r="AA1413" s="208"/>
      <c r="AB1413" s="208"/>
      <c r="AC1413" s="208"/>
      <c r="AD1413" s="208"/>
      <c r="AE1413" s="208"/>
      <c r="AF1413" s="208"/>
      <c r="AG1413" s="208"/>
      <c r="AH1413" s="208"/>
      <c r="AI1413" s="208"/>
      <c r="AJ1413" s="208"/>
      <c r="AK1413" s="208"/>
      <c r="AL1413" s="208"/>
      <c r="AM1413" s="208"/>
      <c r="AN1413" s="208"/>
      <c r="AO1413" s="208"/>
      <c r="AP1413" s="208"/>
      <c r="AQ1413" s="208"/>
      <c r="AR1413" s="208"/>
      <c r="AS1413" s="208"/>
      <c r="AT1413" s="208"/>
      <c r="AU1413" s="208"/>
      <c r="AV1413" s="208"/>
      <c r="AW1413" s="208"/>
    </row>
    <row r="1414" spans="1:49" s="207" customFormat="1" x14ac:dyDescent="0.25">
      <c r="A1414" s="47"/>
      <c r="B1414" s="47"/>
      <c r="C1414" s="47"/>
      <c r="D1414" s="208"/>
      <c r="E1414" s="220"/>
      <c r="F1414" s="220"/>
      <c r="G1414" s="220"/>
      <c r="H1414" s="220"/>
      <c r="I1414" s="220"/>
      <c r="J1414" s="220"/>
      <c r="K1414" s="220"/>
      <c r="M1414" s="208"/>
      <c r="N1414" s="208"/>
      <c r="O1414" s="208"/>
      <c r="P1414" s="208"/>
      <c r="Q1414" s="208"/>
      <c r="R1414" s="208"/>
      <c r="S1414" s="208"/>
      <c r="T1414" s="208"/>
      <c r="U1414" s="208"/>
      <c r="V1414" s="208"/>
      <c r="W1414" s="208"/>
      <c r="X1414" s="208"/>
      <c r="Y1414" s="208"/>
      <c r="Z1414" s="208"/>
      <c r="AA1414" s="208"/>
      <c r="AB1414" s="208"/>
      <c r="AC1414" s="208"/>
      <c r="AD1414" s="208"/>
      <c r="AE1414" s="208"/>
      <c r="AF1414" s="208"/>
      <c r="AG1414" s="208"/>
      <c r="AH1414" s="208"/>
      <c r="AI1414" s="208"/>
      <c r="AJ1414" s="208"/>
      <c r="AK1414" s="208"/>
      <c r="AL1414" s="208"/>
      <c r="AM1414" s="208"/>
      <c r="AN1414" s="208"/>
      <c r="AO1414" s="208"/>
      <c r="AP1414" s="208"/>
      <c r="AQ1414" s="208"/>
      <c r="AR1414" s="208"/>
      <c r="AS1414" s="208"/>
      <c r="AT1414" s="208"/>
      <c r="AU1414" s="208"/>
      <c r="AV1414" s="208"/>
      <c r="AW1414" s="208"/>
    </row>
    <row r="1415" spans="1:49" s="207" customFormat="1" x14ac:dyDescent="0.25">
      <c r="A1415" s="47"/>
      <c r="B1415" s="47"/>
      <c r="C1415" s="47"/>
      <c r="D1415" s="208"/>
      <c r="E1415" s="220"/>
      <c r="F1415" s="220"/>
      <c r="G1415" s="220"/>
      <c r="H1415" s="220"/>
      <c r="I1415" s="220"/>
      <c r="J1415" s="220"/>
      <c r="K1415" s="220"/>
      <c r="M1415" s="208"/>
      <c r="N1415" s="208"/>
      <c r="O1415" s="208"/>
      <c r="P1415" s="208"/>
      <c r="Q1415" s="208"/>
      <c r="R1415" s="208"/>
      <c r="S1415" s="208"/>
      <c r="T1415" s="208"/>
      <c r="U1415" s="208"/>
      <c r="V1415" s="208"/>
      <c r="W1415" s="208"/>
      <c r="X1415" s="208"/>
      <c r="Y1415" s="208"/>
      <c r="Z1415" s="208"/>
      <c r="AA1415" s="208"/>
      <c r="AB1415" s="208"/>
      <c r="AC1415" s="208"/>
      <c r="AD1415" s="208"/>
      <c r="AE1415" s="208"/>
      <c r="AF1415" s="208"/>
      <c r="AG1415" s="208"/>
      <c r="AH1415" s="208"/>
      <c r="AI1415" s="208"/>
      <c r="AJ1415" s="208"/>
      <c r="AK1415" s="208"/>
      <c r="AL1415" s="208"/>
      <c r="AM1415" s="208"/>
      <c r="AN1415" s="208"/>
      <c r="AO1415" s="208"/>
      <c r="AP1415" s="208"/>
      <c r="AQ1415" s="208"/>
      <c r="AR1415" s="208"/>
      <c r="AS1415" s="208"/>
      <c r="AT1415" s="208"/>
      <c r="AU1415" s="208"/>
      <c r="AV1415" s="208"/>
      <c r="AW1415" s="208"/>
    </row>
    <row r="1416" spans="1:49" s="207" customFormat="1" x14ac:dyDescent="0.25">
      <c r="A1416" s="47"/>
      <c r="B1416" s="47"/>
      <c r="C1416" s="47"/>
      <c r="D1416" s="208"/>
      <c r="E1416" s="220"/>
      <c r="F1416" s="220"/>
      <c r="G1416" s="220"/>
      <c r="H1416" s="220"/>
      <c r="I1416" s="220"/>
      <c r="J1416" s="220"/>
      <c r="K1416" s="220"/>
      <c r="M1416" s="208"/>
      <c r="N1416" s="208"/>
      <c r="O1416" s="208"/>
      <c r="P1416" s="208"/>
      <c r="Q1416" s="208"/>
      <c r="R1416" s="208"/>
      <c r="S1416" s="208"/>
      <c r="T1416" s="208"/>
      <c r="U1416" s="208"/>
      <c r="V1416" s="208"/>
      <c r="W1416" s="208"/>
      <c r="X1416" s="208"/>
      <c r="Y1416" s="208"/>
      <c r="Z1416" s="208"/>
      <c r="AA1416" s="208"/>
      <c r="AB1416" s="208"/>
      <c r="AC1416" s="208"/>
      <c r="AD1416" s="208"/>
      <c r="AE1416" s="208"/>
      <c r="AF1416" s="208"/>
      <c r="AG1416" s="208"/>
      <c r="AH1416" s="208"/>
      <c r="AI1416" s="208"/>
      <c r="AJ1416" s="208"/>
      <c r="AK1416" s="208"/>
      <c r="AL1416" s="208"/>
      <c r="AM1416" s="208"/>
      <c r="AN1416" s="208"/>
      <c r="AO1416" s="208"/>
      <c r="AP1416" s="208"/>
      <c r="AQ1416" s="208"/>
      <c r="AR1416" s="208"/>
      <c r="AS1416" s="208"/>
      <c r="AT1416" s="208"/>
      <c r="AU1416" s="208"/>
      <c r="AV1416" s="208"/>
      <c r="AW1416" s="208"/>
    </row>
    <row r="1417" spans="1:49" s="207" customFormat="1" x14ac:dyDescent="0.25">
      <c r="A1417" s="47"/>
      <c r="B1417" s="47"/>
      <c r="C1417" s="47"/>
      <c r="D1417" s="208"/>
      <c r="E1417" s="220"/>
      <c r="F1417" s="220"/>
      <c r="G1417" s="220"/>
      <c r="H1417" s="220"/>
      <c r="I1417" s="220"/>
      <c r="J1417" s="220"/>
      <c r="K1417" s="220"/>
      <c r="M1417" s="208"/>
      <c r="N1417" s="208"/>
      <c r="O1417" s="208"/>
      <c r="P1417" s="208"/>
      <c r="Q1417" s="208"/>
      <c r="R1417" s="208"/>
      <c r="S1417" s="208"/>
      <c r="T1417" s="208"/>
      <c r="U1417" s="208"/>
      <c r="V1417" s="208"/>
      <c r="W1417" s="208"/>
      <c r="X1417" s="208"/>
      <c r="Y1417" s="208"/>
      <c r="Z1417" s="208"/>
      <c r="AA1417" s="208"/>
      <c r="AB1417" s="208"/>
      <c r="AC1417" s="208"/>
      <c r="AD1417" s="208"/>
      <c r="AE1417" s="208"/>
      <c r="AF1417" s="208"/>
      <c r="AG1417" s="208"/>
      <c r="AH1417" s="208"/>
      <c r="AI1417" s="208"/>
      <c r="AJ1417" s="208"/>
      <c r="AK1417" s="208"/>
      <c r="AL1417" s="208"/>
      <c r="AM1417" s="208"/>
      <c r="AN1417" s="208"/>
      <c r="AO1417" s="208"/>
      <c r="AP1417" s="208"/>
      <c r="AQ1417" s="208"/>
      <c r="AR1417" s="208"/>
      <c r="AS1417" s="208"/>
      <c r="AT1417" s="208"/>
      <c r="AU1417" s="208"/>
      <c r="AV1417" s="208"/>
      <c r="AW1417" s="208"/>
    </row>
    <row r="1418" spans="1:49" s="207" customFormat="1" x14ac:dyDescent="0.25">
      <c r="A1418" s="47"/>
      <c r="B1418" s="47"/>
      <c r="C1418" s="47"/>
      <c r="D1418" s="208"/>
      <c r="E1418" s="220"/>
      <c r="F1418" s="220"/>
      <c r="G1418" s="220"/>
      <c r="H1418" s="220"/>
      <c r="I1418" s="220"/>
      <c r="J1418" s="220"/>
      <c r="K1418" s="220"/>
      <c r="M1418" s="208"/>
      <c r="N1418" s="208"/>
      <c r="O1418" s="208"/>
      <c r="P1418" s="208"/>
      <c r="Q1418" s="208"/>
      <c r="R1418" s="208"/>
      <c r="S1418" s="208"/>
      <c r="T1418" s="208"/>
      <c r="U1418" s="208"/>
      <c r="V1418" s="208"/>
      <c r="W1418" s="208"/>
      <c r="X1418" s="208"/>
      <c r="Y1418" s="208"/>
      <c r="Z1418" s="208"/>
      <c r="AA1418" s="208"/>
      <c r="AB1418" s="208"/>
      <c r="AC1418" s="208"/>
      <c r="AD1418" s="208"/>
      <c r="AE1418" s="208"/>
      <c r="AF1418" s="208"/>
      <c r="AG1418" s="208"/>
      <c r="AH1418" s="208"/>
      <c r="AI1418" s="208"/>
      <c r="AJ1418" s="208"/>
      <c r="AK1418" s="208"/>
      <c r="AL1418" s="208"/>
      <c r="AM1418" s="208"/>
      <c r="AN1418" s="208"/>
      <c r="AO1418" s="208"/>
      <c r="AP1418" s="208"/>
      <c r="AQ1418" s="208"/>
      <c r="AR1418" s="208"/>
      <c r="AS1418" s="208"/>
      <c r="AT1418" s="208"/>
      <c r="AU1418" s="208"/>
      <c r="AV1418" s="208"/>
      <c r="AW1418" s="208"/>
    </row>
    <row r="1419" spans="1:49" s="207" customFormat="1" x14ac:dyDescent="0.25">
      <c r="A1419" s="47"/>
      <c r="B1419" s="47"/>
      <c r="C1419" s="47"/>
      <c r="D1419" s="208"/>
      <c r="E1419" s="220"/>
      <c r="F1419" s="220"/>
      <c r="G1419" s="220"/>
      <c r="H1419" s="220"/>
      <c r="I1419" s="220"/>
      <c r="J1419" s="220"/>
      <c r="K1419" s="220"/>
      <c r="M1419" s="208"/>
      <c r="N1419" s="208"/>
      <c r="O1419" s="208"/>
      <c r="P1419" s="208"/>
      <c r="Q1419" s="208"/>
      <c r="R1419" s="208"/>
      <c r="S1419" s="208"/>
      <c r="T1419" s="208"/>
      <c r="U1419" s="208"/>
      <c r="V1419" s="208"/>
      <c r="W1419" s="208"/>
      <c r="X1419" s="208"/>
      <c r="Y1419" s="208"/>
      <c r="Z1419" s="208"/>
      <c r="AA1419" s="208"/>
      <c r="AB1419" s="208"/>
      <c r="AC1419" s="208"/>
      <c r="AD1419" s="208"/>
      <c r="AE1419" s="208"/>
      <c r="AF1419" s="208"/>
      <c r="AG1419" s="208"/>
      <c r="AH1419" s="208"/>
      <c r="AI1419" s="208"/>
      <c r="AJ1419" s="208"/>
      <c r="AK1419" s="208"/>
      <c r="AL1419" s="208"/>
      <c r="AM1419" s="208"/>
      <c r="AN1419" s="208"/>
      <c r="AO1419" s="208"/>
      <c r="AP1419" s="208"/>
      <c r="AQ1419" s="208"/>
      <c r="AR1419" s="208"/>
      <c r="AS1419" s="208"/>
      <c r="AT1419" s="208"/>
      <c r="AU1419" s="208"/>
      <c r="AV1419" s="208"/>
      <c r="AW1419" s="208"/>
    </row>
    <row r="1420" spans="1:49" s="207" customFormat="1" x14ac:dyDescent="0.25">
      <c r="A1420" s="47"/>
      <c r="B1420" s="47"/>
      <c r="C1420" s="47"/>
      <c r="D1420" s="208"/>
      <c r="E1420" s="220"/>
      <c r="F1420" s="220"/>
      <c r="G1420" s="220"/>
      <c r="H1420" s="220"/>
      <c r="I1420" s="220"/>
      <c r="J1420" s="220"/>
      <c r="K1420" s="220"/>
      <c r="M1420" s="208"/>
      <c r="N1420" s="208"/>
      <c r="O1420" s="208"/>
      <c r="P1420" s="208"/>
      <c r="Q1420" s="208"/>
      <c r="R1420" s="208"/>
      <c r="S1420" s="208"/>
      <c r="T1420" s="208"/>
      <c r="U1420" s="208"/>
      <c r="V1420" s="208"/>
      <c r="W1420" s="208"/>
      <c r="X1420" s="208"/>
      <c r="Y1420" s="208"/>
      <c r="Z1420" s="208"/>
      <c r="AA1420" s="208"/>
      <c r="AB1420" s="208"/>
      <c r="AC1420" s="208"/>
      <c r="AD1420" s="208"/>
      <c r="AE1420" s="208"/>
      <c r="AF1420" s="208"/>
      <c r="AG1420" s="208"/>
      <c r="AH1420" s="208"/>
      <c r="AI1420" s="208"/>
      <c r="AJ1420" s="208"/>
      <c r="AK1420" s="208"/>
      <c r="AL1420" s="208"/>
      <c r="AM1420" s="208"/>
      <c r="AN1420" s="208"/>
      <c r="AO1420" s="208"/>
      <c r="AP1420" s="208"/>
      <c r="AQ1420" s="208"/>
      <c r="AR1420" s="208"/>
      <c r="AS1420" s="208"/>
      <c r="AT1420" s="208"/>
      <c r="AU1420" s="208"/>
      <c r="AV1420" s="208"/>
      <c r="AW1420" s="208"/>
    </row>
    <row r="1421" spans="1:49" s="207" customFormat="1" x14ac:dyDescent="0.25">
      <c r="A1421" s="47"/>
      <c r="B1421" s="47"/>
      <c r="C1421" s="47"/>
      <c r="D1421" s="208"/>
      <c r="E1421" s="220"/>
      <c r="F1421" s="220"/>
      <c r="G1421" s="220"/>
      <c r="H1421" s="220"/>
      <c r="I1421" s="220"/>
      <c r="J1421" s="220"/>
      <c r="K1421" s="220"/>
      <c r="M1421" s="208"/>
      <c r="N1421" s="208"/>
      <c r="O1421" s="208"/>
      <c r="P1421" s="208"/>
      <c r="Q1421" s="208"/>
      <c r="R1421" s="208"/>
      <c r="S1421" s="208"/>
      <c r="T1421" s="208"/>
      <c r="U1421" s="208"/>
      <c r="V1421" s="208"/>
      <c r="W1421" s="208"/>
      <c r="X1421" s="208"/>
      <c r="Y1421" s="208"/>
      <c r="Z1421" s="208"/>
      <c r="AA1421" s="208"/>
      <c r="AB1421" s="208"/>
      <c r="AC1421" s="208"/>
      <c r="AD1421" s="208"/>
      <c r="AE1421" s="208"/>
      <c r="AF1421" s="208"/>
      <c r="AG1421" s="208"/>
      <c r="AH1421" s="208"/>
      <c r="AI1421" s="208"/>
      <c r="AJ1421" s="208"/>
      <c r="AK1421" s="208"/>
      <c r="AL1421" s="208"/>
      <c r="AM1421" s="208"/>
      <c r="AN1421" s="208"/>
      <c r="AO1421" s="208"/>
      <c r="AP1421" s="208"/>
      <c r="AQ1421" s="208"/>
      <c r="AR1421" s="208"/>
      <c r="AS1421" s="208"/>
      <c r="AT1421" s="208"/>
      <c r="AU1421" s="208"/>
      <c r="AV1421" s="208"/>
      <c r="AW1421" s="208"/>
    </row>
    <row r="1422" spans="1:49" s="207" customFormat="1" x14ac:dyDescent="0.25">
      <c r="A1422" s="47"/>
      <c r="B1422" s="47"/>
      <c r="C1422" s="47"/>
      <c r="D1422" s="208"/>
      <c r="E1422" s="220"/>
      <c r="F1422" s="220"/>
      <c r="G1422" s="220"/>
      <c r="H1422" s="220"/>
      <c r="I1422" s="220"/>
      <c r="J1422" s="220"/>
      <c r="K1422" s="220"/>
      <c r="M1422" s="208"/>
      <c r="N1422" s="208"/>
      <c r="O1422" s="208"/>
      <c r="P1422" s="208"/>
      <c r="Q1422" s="208"/>
      <c r="R1422" s="208"/>
      <c r="S1422" s="208"/>
      <c r="T1422" s="208"/>
      <c r="U1422" s="208"/>
      <c r="V1422" s="208"/>
      <c r="W1422" s="208"/>
      <c r="X1422" s="208"/>
      <c r="Y1422" s="208"/>
      <c r="Z1422" s="208"/>
      <c r="AA1422" s="208"/>
      <c r="AB1422" s="208"/>
      <c r="AC1422" s="208"/>
      <c r="AD1422" s="208"/>
      <c r="AE1422" s="208"/>
      <c r="AF1422" s="208"/>
      <c r="AG1422" s="208"/>
      <c r="AH1422" s="208"/>
      <c r="AI1422" s="208"/>
      <c r="AJ1422" s="208"/>
      <c r="AK1422" s="208"/>
      <c r="AL1422" s="208"/>
      <c r="AM1422" s="208"/>
      <c r="AN1422" s="208"/>
      <c r="AO1422" s="208"/>
      <c r="AP1422" s="208"/>
      <c r="AQ1422" s="208"/>
      <c r="AR1422" s="208"/>
      <c r="AS1422" s="208"/>
      <c r="AT1422" s="208"/>
      <c r="AU1422" s="208"/>
      <c r="AV1422" s="208"/>
      <c r="AW1422" s="208"/>
    </row>
    <row r="1423" spans="1:49" s="207" customFormat="1" x14ac:dyDescent="0.25">
      <c r="A1423" s="47"/>
      <c r="B1423" s="47"/>
      <c r="C1423" s="47"/>
      <c r="D1423" s="208"/>
      <c r="E1423" s="220"/>
      <c r="F1423" s="220"/>
      <c r="G1423" s="220"/>
      <c r="H1423" s="220"/>
      <c r="I1423" s="220"/>
      <c r="J1423" s="220"/>
      <c r="K1423" s="220"/>
      <c r="M1423" s="208"/>
      <c r="N1423" s="208"/>
      <c r="O1423" s="208"/>
      <c r="P1423" s="208"/>
      <c r="Q1423" s="208"/>
      <c r="R1423" s="208"/>
      <c r="S1423" s="208"/>
      <c r="T1423" s="208"/>
      <c r="U1423" s="208"/>
      <c r="V1423" s="208"/>
      <c r="W1423" s="208"/>
      <c r="X1423" s="208"/>
      <c r="Y1423" s="208"/>
      <c r="Z1423" s="208"/>
      <c r="AA1423" s="208"/>
      <c r="AB1423" s="208"/>
      <c r="AC1423" s="208"/>
      <c r="AD1423" s="208"/>
      <c r="AE1423" s="208"/>
      <c r="AF1423" s="208"/>
      <c r="AG1423" s="208"/>
      <c r="AH1423" s="208"/>
      <c r="AI1423" s="208"/>
      <c r="AJ1423" s="208"/>
      <c r="AK1423" s="208"/>
      <c r="AL1423" s="208"/>
      <c r="AM1423" s="208"/>
      <c r="AN1423" s="208"/>
      <c r="AO1423" s="208"/>
      <c r="AP1423" s="208"/>
      <c r="AQ1423" s="208"/>
      <c r="AR1423" s="208"/>
      <c r="AS1423" s="208"/>
      <c r="AT1423" s="208"/>
      <c r="AU1423" s="208"/>
      <c r="AV1423" s="208"/>
      <c r="AW1423" s="208"/>
    </row>
    <row r="1424" spans="1:49" s="207" customFormat="1" x14ac:dyDescent="0.25">
      <c r="A1424" s="47"/>
      <c r="B1424" s="47"/>
      <c r="C1424" s="47"/>
      <c r="D1424" s="208"/>
      <c r="E1424" s="220"/>
      <c r="F1424" s="220"/>
      <c r="G1424" s="220"/>
      <c r="H1424" s="220"/>
      <c r="I1424" s="220"/>
      <c r="J1424" s="220"/>
      <c r="K1424" s="220"/>
      <c r="M1424" s="208"/>
      <c r="N1424" s="208"/>
      <c r="O1424" s="208"/>
      <c r="P1424" s="208"/>
      <c r="Q1424" s="208"/>
      <c r="R1424" s="208"/>
      <c r="S1424" s="208"/>
      <c r="T1424" s="208"/>
      <c r="U1424" s="208"/>
      <c r="V1424" s="208"/>
      <c r="W1424" s="208"/>
      <c r="X1424" s="208"/>
      <c r="Y1424" s="208"/>
      <c r="Z1424" s="208"/>
      <c r="AA1424" s="208"/>
      <c r="AB1424" s="208"/>
      <c r="AC1424" s="208"/>
      <c r="AD1424" s="208"/>
      <c r="AE1424" s="208"/>
      <c r="AF1424" s="208"/>
      <c r="AG1424" s="208"/>
      <c r="AH1424" s="208"/>
      <c r="AI1424" s="208"/>
      <c r="AJ1424" s="208"/>
      <c r="AK1424" s="208"/>
      <c r="AL1424" s="208"/>
      <c r="AM1424" s="208"/>
      <c r="AN1424" s="208"/>
      <c r="AO1424" s="208"/>
      <c r="AP1424" s="208"/>
      <c r="AQ1424" s="208"/>
      <c r="AR1424" s="208"/>
      <c r="AS1424" s="208"/>
      <c r="AT1424" s="208"/>
      <c r="AU1424" s="208"/>
      <c r="AV1424" s="208"/>
      <c r="AW1424" s="208"/>
    </row>
    <row r="1425" spans="1:49" s="207" customFormat="1" x14ac:dyDescent="0.25">
      <c r="A1425" s="47"/>
      <c r="B1425" s="47"/>
      <c r="C1425" s="47"/>
      <c r="D1425" s="208"/>
      <c r="E1425" s="220"/>
      <c r="F1425" s="220"/>
      <c r="G1425" s="220"/>
      <c r="H1425" s="220"/>
      <c r="I1425" s="220"/>
      <c r="J1425" s="220"/>
      <c r="K1425" s="220"/>
      <c r="M1425" s="208"/>
      <c r="N1425" s="208"/>
      <c r="O1425" s="208"/>
      <c r="P1425" s="208"/>
      <c r="Q1425" s="208"/>
      <c r="R1425" s="208"/>
      <c r="S1425" s="208"/>
      <c r="T1425" s="208"/>
      <c r="U1425" s="208"/>
      <c r="V1425" s="208"/>
      <c r="W1425" s="208"/>
      <c r="X1425" s="208"/>
      <c r="Y1425" s="208"/>
      <c r="Z1425" s="208"/>
      <c r="AA1425" s="208"/>
      <c r="AB1425" s="208"/>
      <c r="AC1425" s="208"/>
      <c r="AD1425" s="208"/>
      <c r="AE1425" s="208"/>
      <c r="AF1425" s="208"/>
      <c r="AG1425" s="208"/>
      <c r="AH1425" s="208"/>
      <c r="AI1425" s="208"/>
      <c r="AJ1425" s="208"/>
      <c r="AK1425" s="208"/>
      <c r="AL1425" s="208"/>
      <c r="AM1425" s="208"/>
      <c r="AN1425" s="208"/>
      <c r="AO1425" s="208"/>
      <c r="AP1425" s="208"/>
      <c r="AQ1425" s="208"/>
      <c r="AR1425" s="208"/>
      <c r="AS1425" s="208"/>
      <c r="AT1425" s="208"/>
      <c r="AU1425" s="208"/>
      <c r="AV1425" s="208"/>
      <c r="AW1425" s="208"/>
    </row>
    <row r="1426" spans="1:49" s="207" customFormat="1" x14ac:dyDescent="0.25">
      <c r="A1426" s="47"/>
      <c r="B1426" s="47"/>
      <c r="C1426" s="47"/>
      <c r="D1426" s="208"/>
      <c r="E1426" s="220"/>
      <c r="F1426" s="220"/>
      <c r="G1426" s="220"/>
      <c r="H1426" s="220"/>
      <c r="I1426" s="220"/>
      <c r="J1426" s="220"/>
      <c r="K1426" s="220"/>
      <c r="M1426" s="208"/>
      <c r="N1426" s="208"/>
      <c r="O1426" s="208"/>
      <c r="P1426" s="208"/>
      <c r="Q1426" s="208"/>
      <c r="R1426" s="208"/>
      <c r="S1426" s="208"/>
      <c r="T1426" s="208"/>
      <c r="U1426" s="208"/>
      <c r="V1426" s="208"/>
      <c r="W1426" s="208"/>
      <c r="X1426" s="208"/>
      <c r="Y1426" s="208"/>
      <c r="Z1426" s="208"/>
      <c r="AA1426" s="208"/>
      <c r="AB1426" s="208"/>
      <c r="AC1426" s="208"/>
      <c r="AD1426" s="208"/>
      <c r="AE1426" s="208"/>
      <c r="AF1426" s="208"/>
      <c r="AG1426" s="208"/>
      <c r="AH1426" s="208"/>
      <c r="AI1426" s="208"/>
      <c r="AJ1426" s="208"/>
      <c r="AK1426" s="208"/>
      <c r="AL1426" s="208"/>
      <c r="AM1426" s="208"/>
      <c r="AN1426" s="208"/>
      <c r="AO1426" s="208"/>
      <c r="AP1426" s="208"/>
      <c r="AQ1426" s="208"/>
      <c r="AR1426" s="208"/>
      <c r="AS1426" s="208"/>
      <c r="AT1426" s="208"/>
      <c r="AU1426" s="208"/>
      <c r="AV1426" s="208"/>
      <c r="AW1426" s="208"/>
    </row>
    <row r="1427" spans="1:49" s="207" customFormat="1" x14ac:dyDescent="0.25">
      <c r="A1427" s="47"/>
      <c r="B1427" s="47"/>
      <c r="C1427" s="47"/>
      <c r="D1427" s="208"/>
      <c r="E1427" s="220"/>
      <c r="F1427" s="220"/>
      <c r="G1427" s="220"/>
      <c r="H1427" s="220"/>
      <c r="I1427" s="220"/>
      <c r="J1427" s="220"/>
      <c r="K1427" s="220"/>
      <c r="M1427" s="208"/>
      <c r="N1427" s="208"/>
      <c r="O1427" s="208"/>
      <c r="P1427" s="208"/>
      <c r="Q1427" s="208"/>
      <c r="R1427" s="208"/>
      <c r="S1427" s="208"/>
      <c r="T1427" s="208"/>
      <c r="U1427" s="208"/>
      <c r="V1427" s="208"/>
      <c r="W1427" s="208"/>
      <c r="X1427" s="208"/>
      <c r="Y1427" s="208"/>
      <c r="Z1427" s="208"/>
      <c r="AA1427" s="208"/>
      <c r="AB1427" s="208"/>
      <c r="AC1427" s="208"/>
      <c r="AD1427" s="208"/>
      <c r="AE1427" s="208"/>
      <c r="AF1427" s="208"/>
      <c r="AG1427" s="208"/>
      <c r="AH1427" s="208"/>
      <c r="AI1427" s="208"/>
      <c r="AJ1427" s="208"/>
      <c r="AK1427" s="208"/>
      <c r="AL1427" s="208"/>
      <c r="AM1427" s="208"/>
      <c r="AN1427" s="208"/>
      <c r="AO1427" s="208"/>
      <c r="AP1427" s="208"/>
      <c r="AQ1427" s="208"/>
      <c r="AR1427" s="208"/>
      <c r="AS1427" s="208"/>
      <c r="AT1427" s="208"/>
      <c r="AU1427" s="208"/>
      <c r="AV1427" s="208"/>
      <c r="AW1427" s="208"/>
    </row>
    <row r="1428" spans="1:49" s="207" customFormat="1" x14ac:dyDescent="0.25">
      <c r="A1428" s="47"/>
      <c r="B1428" s="47"/>
      <c r="C1428" s="47"/>
      <c r="D1428" s="208"/>
      <c r="E1428" s="220"/>
      <c r="F1428" s="220"/>
      <c r="G1428" s="220"/>
      <c r="H1428" s="220"/>
      <c r="I1428" s="220"/>
      <c r="J1428" s="220"/>
      <c r="K1428" s="220"/>
      <c r="M1428" s="208"/>
      <c r="N1428" s="208"/>
      <c r="O1428" s="208"/>
      <c r="P1428" s="208"/>
      <c r="Q1428" s="208"/>
      <c r="R1428" s="208"/>
      <c r="S1428" s="208"/>
      <c r="T1428" s="208"/>
      <c r="U1428" s="208"/>
      <c r="V1428" s="208"/>
      <c r="W1428" s="208"/>
      <c r="X1428" s="208"/>
      <c r="Y1428" s="208"/>
      <c r="Z1428" s="208"/>
      <c r="AA1428" s="208"/>
      <c r="AB1428" s="208"/>
      <c r="AC1428" s="208"/>
      <c r="AD1428" s="208"/>
      <c r="AE1428" s="208"/>
      <c r="AF1428" s="208"/>
      <c r="AG1428" s="208"/>
      <c r="AH1428" s="208"/>
      <c r="AI1428" s="208"/>
      <c r="AJ1428" s="208"/>
      <c r="AK1428" s="208"/>
      <c r="AL1428" s="208"/>
      <c r="AM1428" s="208"/>
      <c r="AN1428" s="208"/>
      <c r="AO1428" s="208"/>
      <c r="AP1428" s="208"/>
      <c r="AQ1428" s="208"/>
      <c r="AR1428" s="208"/>
      <c r="AS1428" s="208"/>
      <c r="AT1428" s="208"/>
      <c r="AU1428" s="208"/>
      <c r="AV1428" s="208"/>
      <c r="AW1428" s="208"/>
    </row>
    <row r="1429" spans="1:49" s="207" customFormat="1" x14ac:dyDescent="0.25">
      <c r="A1429" s="47"/>
      <c r="B1429" s="47"/>
      <c r="C1429" s="47"/>
      <c r="D1429" s="208"/>
      <c r="E1429" s="220"/>
      <c r="F1429" s="220"/>
      <c r="G1429" s="220"/>
      <c r="H1429" s="220"/>
      <c r="I1429" s="220"/>
      <c r="J1429" s="220"/>
      <c r="K1429" s="220"/>
      <c r="M1429" s="208"/>
      <c r="N1429" s="208"/>
      <c r="O1429" s="208"/>
      <c r="P1429" s="208"/>
      <c r="Q1429" s="208"/>
      <c r="R1429" s="208"/>
      <c r="S1429" s="208"/>
      <c r="T1429" s="208"/>
      <c r="U1429" s="208"/>
      <c r="V1429" s="208"/>
      <c r="W1429" s="208"/>
      <c r="X1429" s="208"/>
      <c r="Y1429" s="208"/>
      <c r="Z1429" s="208"/>
      <c r="AA1429" s="208"/>
      <c r="AB1429" s="208"/>
      <c r="AC1429" s="208"/>
      <c r="AD1429" s="208"/>
      <c r="AE1429" s="208"/>
      <c r="AF1429" s="208"/>
      <c r="AG1429" s="208"/>
      <c r="AH1429" s="208"/>
      <c r="AI1429" s="208"/>
      <c r="AJ1429" s="208"/>
      <c r="AK1429" s="208"/>
      <c r="AL1429" s="208"/>
      <c r="AM1429" s="208"/>
      <c r="AN1429" s="208"/>
      <c r="AO1429" s="208"/>
      <c r="AP1429" s="208"/>
      <c r="AQ1429" s="208"/>
      <c r="AR1429" s="208"/>
      <c r="AS1429" s="208"/>
      <c r="AT1429" s="208"/>
      <c r="AU1429" s="208"/>
      <c r="AV1429" s="208"/>
      <c r="AW1429" s="208"/>
    </row>
    <row r="1430" spans="1:49" s="207" customFormat="1" x14ac:dyDescent="0.25">
      <c r="A1430" s="47"/>
      <c r="B1430" s="47"/>
      <c r="C1430" s="47"/>
      <c r="D1430" s="208"/>
      <c r="E1430" s="220"/>
      <c r="F1430" s="220"/>
      <c r="G1430" s="220"/>
      <c r="H1430" s="220"/>
      <c r="I1430" s="220"/>
      <c r="J1430" s="220"/>
      <c r="K1430" s="220"/>
      <c r="M1430" s="208"/>
      <c r="N1430" s="208"/>
      <c r="O1430" s="208"/>
      <c r="P1430" s="208"/>
      <c r="Q1430" s="208"/>
      <c r="R1430" s="208"/>
      <c r="S1430" s="208"/>
      <c r="T1430" s="208"/>
      <c r="U1430" s="208"/>
      <c r="V1430" s="208"/>
      <c r="W1430" s="208"/>
      <c r="X1430" s="208"/>
      <c r="Y1430" s="208"/>
      <c r="Z1430" s="208"/>
      <c r="AA1430" s="208"/>
      <c r="AB1430" s="208"/>
      <c r="AC1430" s="208"/>
      <c r="AD1430" s="208"/>
      <c r="AE1430" s="208"/>
      <c r="AF1430" s="208"/>
      <c r="AG1430" s="208"/>
      <c r="AH1430" s="208"/>
      <c r="AI1430" s="208"/>
      <c r="AJ1430" s="208"/>
      <c r="AK1430" s="208"/>
      <c r="AL1430" s="208"/>
      <c r="AM1430" s="208"/>
      <c r="AN1430" s="208"/>
      <c r="AO1430" s="208"/>
      <c r="AP1430" s="208"/>
      <c r="AQ1430" s="208"/>
      <c r="AR1430" s="208"/>
      <c r="AS1430" s="208"/>
      <c r="AT1430" s="208"/>
      <c r="AU1430" s="208"/>
      <c r="AV1430" s="208"/>
      <c r="AW1430" s="208"/>
    </row>
    <row r="1431" spans="1:49" s="207" customFormat="1" x14ac:dyDescent="0.25">
      <c r="A1431" s="47"/>
      <c r="B1431" s="47"/>
      <c r="C1431" s="47"/>
      <c r="D1431" s="208"/>
      <c r="E1431" s="220"/>
      <c r="F1431" s="220"/>
      <c r="G1431" s="220"/>
      <c r="H1431" s="220"/>
      <c r="I1431" s="220"/>
      <c r="J1431" s="220"/>
      <c r="K1431" s="220"/>
      <c r="M1431" s="208"/>
      <c r="N1431" s="208"/>
      <c r="O1431" s="208"/>
      <c r="P1431" s="208"/>
      <c r="Q1431" s="208"/>
      <c r="R1431" s="208"/>
      <c r="S1431" s="208"/>
      <c r="T1431" s="208"/>
      <c r="U1431" s="208"/>
      <c r="V1431" s="208"/>
      <c r="W1431" s="208"/>
      <c r="X1431" s="208"/>
      <c r="Y1431" s="208"/>
      <c r="Z1431" s="208"/>
      <c r="AA1431" s="208"/>
      <c r="AB1431" s="208"/>
      <c r="AC1431" s="208"/>
      <c r="AD1431" s="208"/>
      <c r="AE1431" s="208"/>
      <c r="AF1431" s="208"/>
      <c r="AG1431" s="208"/>
      <c r="AH1431" s="208"/>
      <c r="AI1431" s="208"/>
      <c r="AJ1431" s="208"/>
      <c r="AK1431" s="208"/>
      <c r="AL1431" s="208"/>
      <c r="AM1431" s="208"/>
      <c r="AN1431" s="208"/>
      <c r="AO1431" s="208"/>
      <c r="AP1431" s="208"/>
      <c r="AQ1431" s="208"/>
      <c r="AR1431" s="208"/>
      <c r="AS1431" s="208"/>
      <c r="AT1431" s="208"/>
      <c r="AU1431" s="208"/>
      <c r="AV1431" s="208"/>
      <c r="AW1431" s="208"/>
    </row>
    <row r="1432" spans="1:49" s="207" customFormat="1" x14ac:dyDescent="0.25">
      <c r="A1432" s="47"/>
      <c r="B1432" s="47"/>
      <c r="C1432" s="47"/>
      <c r="D1432" s="208"/>
      <c r="E1432" s="220"/>
      <c r="F1432" s="220"/>
      <c r="G1432" s="220"/>
      <c r="H1432" s="220"/>
      <c r="I1432" s="220"/>
      <c r="J1432" s="220"/>
      <c r="K1432" s="220"/>
      <c r="M1432" s="208"/>
      <c r="N1432" s="208"/>
      <c r="O1432" s="208"/>
      <c r="P1432" s="208"/>
      <c r="Q1432" s="208"/>
      <c r="R1432" s="208"/>
      <c r="S1432" s="208"/>
      <c r="T1432" s="208"/>
      <c r="U1432" s="208"/>
      <c r="V1432" s="208"/>
      <c r="W1432" s="208"/>
      <c r="X1432" s="208"/>
      <c r="Y1432" s="208"/>
      <c r="Z1432" s="208"/>
      <c r="AA1432" s="208"/>
      <c r="AB1432" s="208"/>
      <c r="AC1432" s="208"/>
      <c r="AD1432" s="208"/>
      <c r="AE1432" s="208"/>
      <c r="AF1432" s="208"/>
      <c r="AG1432" s="208"/>
      <c r="AH1432" s="208"/>
      <c r="AI1432" s="208"/>
      <c r="AJ1432" s="208"/>
      <c r="AK1432" s="208"/>
      <c r="AL1432" s="208"/>
      <c r="AM1432" s="208"/>
      <c r="AN1432" s="208"/>
      <c r="AO1432" s="208"/>
      <c r="AP1432" s="208"/>
      <c r="AQ1432" s="208"/>
      <c r="AR1432" s="208"/>
      <c r="AS1432" s="208"/>
      <c r="AT1432" s="208"/>
      <c r="AU1432" s="208"/>
      <c r="AV1432" s="208"/>
      <c r="AW1432" s="208"/>
    </row>
    <row r="1433" spans="1:49" s="207" customFormat="1" x14ac:dyDescent="0.25">
      <c r="A1433" s="47"/>
      <c r="B1433" s="47"/>
      <c r="C1433" s="47"/>
      <c r="D1433" s="208"/>
      <c r="E1433" s="220"/>
      <c r="F1433" s="220"/>
      <c r="G1433" s="220"/>
      <c r="H1433" s="220"/>
      <c r="I1433" s="220"/>
      <c r="J1433" s="220"/>
      <c r="K1433" s="220"/>
      <c r="M1433" s="208"/>
      <c r="N1433" s="208"/>
      <c r="O1433" s="208"/>
      <c r="P1433" s="208"/>
      <c r="Q1433" s="208"/>
      <c r="R1433" s="208"/>
      <c r="S1433" s="208"/>
      <c r="T1433" s="208"/>
      <c r="U1433" s="208"/>
      <c r="V1433" s="208"/>
      <c r="W1433" s="208"/>
      <c r="X1433" s="208"/>
      <c r="Y1433" s="208"/>
      <c r="Z1433" s="208"/>
      <c r="AA1433" s="208"/>
      <c r="AB1433" s="208"/>
      <c r="AC1433" s="208"/>
      <c r="AD1433" s="208"/>
      <c r="AE1433" s="208"/>
      <c r="AF1433" s="208"/>
      <c r="AG1433" s="208"/>
      <c r="AH1433" s="208"/>
      <c r="AI1433" s="208"/>
      <c r="AJ1433" s="208"/>
      <c r="AK1433" s="208"/>
      <c r="AL1433" s="208"/>
      <c r="AM1433" s="208"/>
      <c r="AN1433" s="208"/>
      <c r="AO1433" s="208"/>
      <c r="AP1433" s="208"/>
      <c r="AQ1433" s="208"/>
      <c r="AR1433" s="208"/>
      <c r="AS1433" s="208"/>
      <c r="AT1433" s="208"/>
      <c r="AU1433" s="208"/>
      <c r="AV1433" s="208"/>
      <c r="AW1433" s="208"/>
    </row>
    <row r="1434" spans="1:49" s="207" customFormat="1" x14ac:dyDescent="0.25">
      <c r="A1434" s="47"/>
      <c r="B1434" s="47"/>
      <c r="C1434" s="47"/>
      <c r="D1434" s="208"/>
      <c r="E1434" s="220"/>
      <c r="F1434" s="220"/>
      <c r="G1434" s="220"/>
      <c r="H1434" s="220"/>
      <c r="I1434" s="220"/>
      <c r="J1434" s="220"/>
      <c r="K1434" s="220"/>
      <c r="M1434" s="208"/>
      <c r="N1434" s="208"/>
      <c r="O1434" s="208"/>
      <c r="P1434" s="208"/>
      <c r="Q1434" s="208"/>
      <c r="R1434" s="208"/>
      <c r="S1434" s="208"/>
      <c r="T1434" s="208"/>
      <c r="U1434" s="208"/>
      <c r="V1434" s="208"/>
      <c r="W1434" s="208"/>
      <c r="X1434" s="208"/>
      <c r="Y1434" s="208"/>
      <c r="Z1434" s="208"/>
      <c r="AA1434" s="208"/>
      <c r="AB1434" s="208"/>
      <c r="AC1434" s="208"/>
      <c r="AD1434" s="208"/>
      <c r="AE1434" s="208"/>
      <c r="AF1434" s="208"/>
      <c r="AG1434" s="208"/>
      <c r="AH1434" s="208"/>
      <c r="AI1434" s="208"/>
      <c r="AJ1434" s="208"/>
      <c r="AK1434" s="208"/>
      <c r="AL1434" s="208"/>
      <c r="AM1434" s="208"/>
      <c r="AN1434" s="208"/>
      <c r="AO1434" s="208"/>
      <c r="AP1434" s="208"/>
      <c r="AQ1434" s="208"/>
      <c r="AR1434" s="208"/>
      <c r="AS1434" s="208"/>
      <c r="AT1434" s="208"/>
      <c r="AU1434" s="208"/>
      <c r="AV1434" s="208"/>
      <c r="AW1434" s="208"/>
    </row>
    <row r="1435" spans="1:49" s="207" customFormat="1" x14ac:dyDescent="0.25">
      <c r="A1435" s="47"/>
      <c r="B1435" s="47"/>
      <c r="C1435" s="47"/>
      <c r="D1435" s="208"/>
      <c r="E1435" s="220"/>
      <c r="F1435" s="220"/>
      <c r="G1435" s="220"/>
      <c r="H1435" s="220"/>
      <c r="I1435" s="220"/>
      <c r="J1435" s="220"/>
      <c r="K1435" s="220"/>
      <c r="M1435" s="208"/>
      <c r="N1435" s="208"/>
      <c r="O1435" s="208"/>
      <c r="P1435" s="208"/>
      <c r="Q1435" s="208"/>
      <c r="R1435" s="208"/>
      <c r="S1435" s="208"/>
      <c r="T1435" s="208"/>
      <c r="U1435" s="208"/>
      <c r="V1435" s="208"/>
      <c r="W1435" s="208"/>
      <c r="X1435" s="208"/>
      <c r="Y1435" s="208"/>
      <c r="Z1435" s="208"/>
      <c r="AA1435" s="208"/>
      <c r="AB1435" s="208"/>
      <c r="AC1435" s="208"/>
      <c r="AD1435" s="208"/>
      <c r="AE1435" s="208"/>
      <c r="AF1435" s="208"/>
      <c r="AG1435" s="208"/>
      <c r="AH1435" s="208"/>
      <c r="AI1435" s="208"/>
      <c r="AJ1435" s="208"/>
      <c r="AK1435" s="208"/>
      <c r="AL1435" s="208"/>
      <c r="AM1435" s="208"/>
      <c r="AN1435" s="208"/>
      <c r="AO1435" s="208"/>
      <c r="AP1435" s="208"/>
      <c r="AQ1435" s="208"/>
      <c r="AR1435" s="208"/>
      <c r="AS1435" s="208"/>
      <c r="AT1435" s="208"/>
      <c r="AU1435" s="208"/>
      <c r="AV1435" s="208"/>
      <c r="AW1435" s="208"/>
    </row>
    <row r="1436" spans="1:49" s="207" customFormat="1" x14ac:dyDescent="0.25">
      <c r="A1436" s="47"/>
      <c r="B1436" s="47"/>
      <c r="C1436" s="47"/>
      <c r="D1436" s="208"/>
      <c r="E1436" s="220"/>
      <c r="F1436" s="220"/>
      <c r="G1436" s="220"/>
      <c r="H1436" s="220"/>
      <c r="I1436" s="220"/>
      <c r="J1436" s="220"/>
      <c r="K1436" s="220"/>
      <c r="M1436" s="208"/>
      <c r="N1436" s="208"/>
      <c r="O1436" s="208"/>
      <c r="P1436" s="208"/>
      <c r="Q1436" s="208"/>
      <c r="R1436" s="208"/>
      <c r="S1436" s="208"/>
      <c r="T1436" s="208"/>
      <c r="U1436" s="208"/>
      <c r="V1436" s="208"/>
      <c r="W1436" s="208"/>
      <c r="X1436" s="208"/>
      <c r="Y1436" s="208"/>
      <c r="Z1436" s="208"/>
      <c r="AA1436" s="208"/>
      <c r="AB1436" s="208"/>
      <c r="AC1436" s="208"/>
      <c r="AD1436" s="208"/>
      <c r="AE1436" s="208"/>
      <c r="AF1436" s="208"/>
      <c r="AG1436" s="208"/>
      <c r="AH1436" s="208"/>
      <c r="AI1436" s="208"/>
      <c r="AJ1436" s="208"/>
      <c r="AK1436" s="208"/>
      <c r="AL1436" s="208"/>
      <c r="AM1436" s="208"/>
      <c r="AN1436" s="208"/>
      <c r="AO1436" s="208"/>
      <c r="AP1436" s="208"/>
      <c r="AQ1436" s="208"/>
      <c r="AR1436" s="208"/>
      <c r="AS1436" s="208"/>
      <c r="AT1436" s="208"/>
      <c r="AU1436" s="208"/>
      <c r="AV1436" s="208"/>
      <c r="AW1436" s="208"/>
    </row>
    <row r="1437" spans="1:49" s="207" customFormat="1" x14ac:dyDescent="0.25">
      <c r="A1437" s="47"/>
      <c r="B1437" s="47"/>
      <c r="C1437" s="47"/>
      <c r="D1437" s="208"/>
      <c r="E1437" s="220"/>
      <c r="F1437" s="220"/>
      <c r="G1437" s="220"/>
      <c r="H1437" s="220"/>
      <c r="I1437" s="220"/>
      <c r="J1437" s="220"/>
      <c r="K1437" s="220"/>
      <c r="M1437" s="208"/>
      <c r="N1437" s="208"/>
      <c r="O1437" s="208"/>
      <c r="P1437" s="208"/>
      <c r="Q1437" s="208"/>
      <c r="R1437" s="208"/>
      <c r="S1437" s="208"/>
      <c r="T1437" s="208"/>
      <c r="U1437" s="208"/>
      <c r="V1437" s="208"/>
      <c r="W1437" s="208"/>
      <c r="X1437" s="208"/>
      <c r="Y1437" s="208"/>
      <c r="Z1437" s="208"/>
      <c r="AA1437" s="208"/>
      <c r="AB1437" s="208"/>
      <c r="AC1437" s="208"/>
      <c r="AD1437" s="208"/>
      <c r="AE1437" s="208"/>
      <c r="AF1437" s="208"/>
      <c r="AG1437" s="208"/>
      <c r="AH1437" s="208"/>
      <c r="AI1437" s="208"/>
      <c r="AJ1437" s="208"/>
      <c r="AK1437" s="208"/>
      <c r="AL1437" s="208"/>
      <c r="AM1437" s="208"/>
      <c r="AN1437" s="208"/>
      <c r="AO1437" s="208"/>
      <c r="AP1437" s="208"/>
      <c r="AQ1437" s="208"/>
      <c r="AR1437" s="208"/>
      <c r="AS1437" s="208"/>
      <c r="AT1437" s="208"/>
      <c r="AU1437" s="208"/>
      <c r="AV1437" s="208"/>
      <c r="AW1437" s="208"/>
    </row>
    <row r="1438" spans="1:49" s="207" customFormat="1" x14ac:dyDescent="0.25">
      <c r="A1438" s="47"/>
      <c r="B1438" s="47"/>
      <c r="C1438" s="47"/>
      <c r="D1438" s="208"/>
      <c r="E1438" s="220"/>
      <c r="F1438" s="220"/>
      <c r="G1438" s="220"/>
      <c r="H1438" s="220"/>
      <c r="I1438" s="220"/>
      <c r="J1438" s="220"/>
      <c r="K1438" s="220"/>
      <c r="M1438" s="208"/>
      <c r="N1438" s="208"/>
      <c r="O1438" s="208"/>
      <c r="P1438" s="208"/>
      <c r="Q1438" s="208"/>
      <c r="R1438" s="208"/>
      <c r="S1438" s="208"/>
      <c r="T1438" s="208"/>
      <c r="U1438" s="208"/>
      <c r="V1438" s="208"/>
      <c r="W1438" s="208"/>
      <c r="X1438" s="208"/>
      <c r="Y1438" s="208"/>
      <c r="Z1438" s="208"/>
      <c r="AA1438" s="208"/>
      <c r="AB1438" s="208"/>
      <c r="AC1438" s="208"/>
      <c r="AD1438" s="208"/>
      <c r="AE1438" s="208"/>
      <c r="AF1438" s="208"/>
      <c r="AG1438" s="208"/>
      <c r="AH1438" s="208"/>
      <c r="AI1438" s="208"/>
      <c r="AJ1438" s="208"/>
      <c r="AK1438" s="208"/>
      <c r="AL1438" s="208"/>
      <c r="AM1438" s="208"/>
      <c r="AN1438" s="208"/>
      <c r="AO1438" s="208"/>
      <c r="AP1438" s="208"/>
      <c r="AQ1438" s="208"/>
      <c r="AR1438" s="208"/>
      <c r="AS1438" s="208"/>
      <c r="AT1438" s="208"/>
      <c r="AU1438" s="208"/>
      <c r="AV1438" s="208"/>
      <c r="AW1438" s="208"/>
    </row>
    <row r="1439" spans="1:49" s="207" customFormat="1" x14ac:dyDescent="0.25">
      <c r="A1439" s="47"/>
      <c r="B1439" s="47"/>
      <c r="C1439" s="47"/>
      <c r="D1439" s="208"/>
      <c r="E1439" s="220"/>
      <c r="F1439" s="220"/>
      <c r="G1439" s="220"/>
      <c r="H1439" s="220"/>
      <c r="I1439" s="220"/>
      <c r="J1439" s="220"/>
      <c r="K1439" s="220"/>
      <c r="M1439" s="208"/>
      <c r="N1439" s="208"/>
      <c r="O1439" s="208"/>
      <c r="P1439" s="208"/>
      <c r="Q1439" s="208"/>
      <c r="R1439" s="208"/>
      <c r="S1439" s="208"/>
      <c r="T1439" s="208"/>
      <c r="U1439" s="208"/>
      <c r="V1439" s="208"/>
      <c r="W1439" s="208"/>
      <c r="X1439" s="208"/>
      <c r="Y1439" s="208"/>
      <c r="Z1439" s="208"/>
      <c r="AA1439" s="208"/>
      <c r="AB1439" s="208"/>
      <c r="AC1439" s="208"/>
      <c r="AD1439" s="208"/>
      <c r="AE1439" s="208"/>
      <c r="AF1439" s="208"/>
      <c r="AG1439" s="208"/>
      <c r="AH1439" s="208"/>
      <c r="AI1439" s="208"/>
      <c r="AJ1439" s="208"/>
      <c r="AK1439" s="208"/>
      <c r="AL1439" s="208"/>
      <c r="AM1439" s="208"/>
      <c r="AN1439" s="208"/>
      <c r="AO1439" s="208"/>
      <c r="AP1439" s="208"/>
      <c r="AQ1439" s="208"/>
      <c r="AR1439" s="208"/>
      <c r="AS1439" s="208"/>
      <c r="AT1439" s="208"/>
      <c r="AU1439" s="208"/>
      <c r="AV1439" s="208"/>
      <c r="AW1439" s="208"/>
    </row>
    <row r="1440" spans="1:49" s="207" customFormat="1" x14ac:dyDescent="0.25">
      <c r="A1440" s="47"/>
      <c r="B1440" s="47"/>
      <c r="C1440" s="47"/>
      <c r="D1440" s="208"/>
      <c r="E1440" s="220"/>
      <c r="F1440" s="220"/>
      <c r="G1440" s="220"/>
      <c r="H1440" s="220"/>
      <c r="I1440" s="220"/>
      <c r="J1440" s="220"/>
      <c r="K1440" s="220"/>
      <c r="M1440" s="208"/>
      <c r="N1440" s="208"/>
      <c r="O1440" s="208"/>
      <c r="P1440" s="208"/>
      <c r="Q1440" s="208"/>
      <c r="R1440" s="208"/>
      <c r="S1440" s="208"/>
      <c r="T1440" s="208"/>
      <c r="U1440" s="208"/>
      <c r="V1440" s="208"/>
      <c r="W1440" s="208"/>
      <c r="X1440" s="208"/>
      <c r="Y1440" s="208"/>
      <c r="Z1440" s="208"/>
      <c r="AA1440" s="208"/>
      <c r="AB1440" s="208"/>
      <c r="AC1440" s="208"/>
      <c r="AD1440" s="208"/>
      <c r="AE1440" s="208"/>
      <c r="AF1440" s="208"/>
      <c r="AG1440" s="208"/>
      <c r="AH1440" s="208"/>
      <c r="AI1440" s="208"/>
      <c r="AJ1440" s="208"/>
      <c r="AK1440" s="208"/>
      <c r="AL1440" s="208"/>
      <c r="AM1440" s="208"/>
      <c r="AN1440" s="208"/>
      <c r="AO1440" s="208"/>
      <c r="AP1440" s="208"/>
      <c r="AQ1440" s="208"/>
      <c r="AR1440" s="208"/>
      <c r="AS1440" s="208"/>
      <c r="AT1440" s="208"/>
      <c r="AU1440" s="208"/>
      <c r="AV1440" s="208"/>
      <c r="AW1440" s="208"/>
    </row>
    <row r="1441" spans="1:49" s="207" customFormat="1" x14ac:dyDescent="0.25">
      <c r="A1441" s="47"/>
      <c r="B1441" s="47"/>
      <c r="C1441" s="47"/>
      <c r="D1441" s="208"/>
      <c r="E1441" s="220"/>
      <c r="F1441" s="220"/>
      <c r="G1441" s="220"/>
      <c r="H1441" s="220"/>
      <c r="I1441" s="220"/>
      <c r="J1441" s="220"/>
      <c r="K1441" s="220"/>
      <c r="M1441" s="208"/>
      <c r="N1441" s="208"/>
      <c r="O1441" s="208"/>
      <c r="P1441" s="208"/>
      <c r="Q1441" s="208"/>
      <c r="R1441" s="208"/>
      <c r="S1441" s="208"/>
      <c r="T1441" s="208"/>
      <c r="U1441" s="208"/>
      <c r="V1441" s="208"/>
      <c r="W1441" s="208"/>
      <c r="X1441" s="208"/>
      <c r="Y1441" s="208"/>
      <c r="Z1441" s="208"/>
      <c r="AA1441" s="208"/>
      <c r="AB1441" s="208"/>
      <c r="AC1441" s="208"/>
      <c r="AD1441" s="208"/>
      <c r="AE1441" s="208"/>
      <c r="AF1441" s="208"/>
      <c r="AG1441" s="208"/>
      <c r="AH1441" s="208"/>
      <c r="AI1441" s="208"/>
      <c r="AJ1441" s="208"/>
      <c r="AK1441" s="208"/>
      <c r="AL1441" s="208"/>
      <c r="AM1441" s="208"/>
      <c r="AN1441" s="208"/>
      <c r="AO1441" s="208"/>
      <c r="AP1441" s="208"/>
      <c r="AQ1441" s="208"/>
      <c r="AR1441" s="208"/>
      <c r="AS1441" s="208"/>
      <c r="AT1441" s="208"/>
      <c r="AU1441" s="208"/>
      <c r="AV1441" s="208"/>
      <c r="AW1441" s="208"/>
    </row>
    <row r="1442" spans="1:49" s="207" customFormat="1" x14ac:dyDescent="0.25">
      <c r="A1442" s="47"/>
      <c r="B1442" s="47"/>
      <c r="C1442" s="47"/>
      <c r="D1442" s="208"/>
      <c r="E1442" s="220"/>
      <c r="F1442" s="220"/>
      <c r="G1442" s="220"/>
      <c r="H1442" s="220"/>
      <c r="I1442" s="220"/>
      <c r="J1442" s="220"/>
      <c r="K1442" s="220"/>
      <c r="M1442" s="208"/>
      <c r="N1442" s="208"/>
      <c r="O1442" s="208"/>
      <c r="P1442" s="208"/>
      <c r="Q1442" s="208"/>
      <c r="R1442" s="208"/>
      <c r="S1442" s="208"/>
      <c r="T1442" s="208"/>
      <c r="U1442" s="208"/>
      <c r="V1442" s="208"/>
      <c r="W1442" s="208"/>
      <c r="X1442" s="208"/>
      <c r="Y1442" s="208"/>
      <c r="Z1442" s="208"/>
      <c r="AA1442" s="208"/>
      <c r="AB1442" s="208"/>
      <c r="AC1442" s="208"/>
      <c r="AD1442" s="208"/>
      <c r="AE1442" s="208"/>
      <c r="AF1442" s="208"/>
      <c r="AG1442" s="208"/>
      <c r="AH1442" s="208"/>
      <c r="AI1442" s="208"/>
      <c r="AJ1442" s="208"/>
      <c r="AK1442" s="208"/>
      <c r="AL1442" s="208"/>
      <c r="AM1442" s="208"/>
      <c r="AN1442" s="208"/>
      <c r="AO1442" s="208"/>
      <c r="AP1442" s="208"/>
      <c r="AQ1442" s="208"/>
      <c r="AR1442" s="208"/>
      <c r="AS1442" s="208"/>
      <c r="AT1442" s="208"/>
      <c r="AU1442" s="208"/>
      <c r="AV1442" s="208"/>
      <c r="AW1442" s="208"/>
    </row>
    <row r="1443" spans="1:49" s="207" customFormat="1" x14ac:dyDescent="0.25">
      <c r="A1443" s="47"/>
      <c r="B1443" s="47"/>
      <c r="C1443" s="47"/>
      <c r="D1443" s="208"/>
      <c r="E1443" s="220"/>
      <c r="F1443" s="220"/>
      <c r="G1443" s="220"/>
      <c r="H1443" s="220"/>
      <c r="I1443" s="220"/>
      <c r="J1443" s="220"/>
      <c r="K1443" s="220"/>
      <c r="M1443" s="208"/>
      <c r="N1443" s="208"/>
      <c r="O1443" s="208"/>
      <c r="P1443" s="208"/>
      <c r="Q1443" s="208"/>
      <c r="R1443" s="208"/>
      <c r="S1443" s="208"/>
      <c r="T1443" s="208"/>
      <c r="U1443" s="208"/>
      <c r="V1443" s="208"/>
      <c r="W1443" s="208"/>
      <c r="X1443" s="208"/>
      <c r="Y1443" s="208"/>
      <c r="Z1443" s="208"/>
      <c r="AA1443" s="208"/>
      <c r="AB1443" s="208"/>
      <c r="AC1443" s="208"/>
      <c r="AD1443" s="208"/>
      <c r="AE1443" s="208"/>
      <c r="AF1443" s="208"/>
      <c r="AG1443" s="208"/>
      <c r="AH1443" s="208"/>
      <c r="AI1443" s="208"/>
      <c r="AJ1443" s="208"/>
      <c r="AK1443" s="208"/>
      <c r="AL1443" s="208"/>
      <c r="AM1443" s="208"/>
      <c r="AN1443" s="208"/>
      <c r="AO1443" s="208"/>
      <c r="AP1443" s="208"/>
      <c r="AQ1443" s="208"/>
      <c r="AR1443" s="208"/>
      <c r="AS1443" s="208"/>
      <c r="AT1443" s="208"/>
      <c r="AU1443" s="208"/>
      <c r="AV1443" s="208"/>
      <c r="AW1443" s="208"/>
    </row>
    <row r="1444" spans="1:49" s="207" customFormat="1" x14ac:dyDescent="0.25">
      <c r="A1444" s="47"/>
      <c r="B1444" s="47"/>
      <c r="C1444" s="47"/>
      <c r="D1444" s="208"/>
      <c r="E1444" s="220"/>
      <c r="F1444" s="220"/>
      <c r="G1444" s="220"/>
      <c r="H1444" s="220"/>
      <c r="I1444" s="220"/>
      <c r="J1444" s="220"/>
      <c r="K1444" s="220"/>
      <c r="M1444" s="208"/>
      <c r="N1444" s="208"/>
      <c r="O1444" s="208"/>
      <c r="P1444" s="208"/>
      <c r="Q1444" s="208"/>
      <c r="R1444" s="208"/>
      <c r="S1444" s="208"/>
      <c r="T1444" s="208"/>
      <c r="U1444" s="208"/>
      <c r="V1444" s="208"/>
      <c r="W1444" s="208"/>
      <c r="X1444" s="208"/>
      <c r="Y1444" s="208"/>
      <c r="Z1444" s="208"/>
      <c r="AA1444" s="208"/>
      <c r="AB1444" s="208"/>
      <c r="AC1444" s="208"/>
      <c r="AD1444" s="208"/>
      <c r="AE1444" s="208"/>
      <c r="AF1444" s="208"/>
      <c r="AG1444" s="208"/>
      <c r="AH1444" s="208"/>
      <c r="AI1444" s="208"/>
      <c r="AJ1444" s="208"/>
      <c r="AK1444" s="208"/>
      <c r="AL1444" s="208"/>
      <c r="AM1444" s="208"/>
      <c r="AN1444" s="208"/>
      <c r="AO1444" s="208"/>
      <c r="AP1444" s="208"/>
      <c r="AQ1444" s="208"/>
      <c r="AR1444" s="208"/>
      <c r="AS1444" s="208"/>
      <c r="AT1444" s="208"/>
      <c r="AU1444" s="208"/>
      <c r="AV1444" s="208"/>
      <c r="AW1444" s="208"/>
    </row>
    <row r="1445" spans="1:49" s="207" customFormat="1" x14ac:dyDescent="0.25">
      <c r="A1445" s="47"/>
      <c r="B1445" s="47"/>
      <c r="C1445" s="47"/>
      <c r="D1445" s="208"/>
      <c r="E1445" s="220"/>
      <c r="F1445" s="220"/>
      <c r="G1445" s="220"/>
      <c r="H1445" s="220"/>
      <c r="I1445" s="220"/>
      <c r="J1445" s="220"/>
      <c r="K1445" s="220"/>
      <c r="M1445" s="208"/>
      <c r="N1445" s="208"/>
      <c r="O1445" s="208"/>
      <c r="P1445" s="208"/>
      <c r="Q1445" s="208"/>
      <c r="R1445" s="208"/>
      <c r="S1445" s="208"/>
      <c r="T1445" s="208"/>
      <c r="U1445" s="208"/>
      <c r="V1445" s="208"/>
      <c r="W1445" s="208"/>
      <c r="X1445" s="208"/>
      <c r="Y1445" s="208"/>
      <c r="Z1445" s="208"/>
      <c r="AA1445" s="208"/>
      <c r="AB1445" s="208"/>
      <c r="AC1445" s="208"/>
      <c r="AD1445" s="208"/>
      <c r="AE1445" s="208"/>
      <c r="AF1445" s="208"/>
      <c r="AG1445" s="208"/>
      <c r="AH1445" s="208"/>
      <c r="AI1445" s="208"/>
      <c r="AJ1445" s="208"/>
      <c r="AK1445" s="208"/>
      <c r="AL1445" s="208"/>
      <c r="AM1445" s="208"/>
      <c r="AN1445" s="208"/>
      <c r="AO1445" s="208"/>
      <c r="AP1445" s="208"/>
      <c r="AQ1445" s="208"/>
      <c r="AR1445" s="208"/>
      <c r="AS1445" s="208"/>
      <c r="AT1445" s="208"/>
      <c r="AU1445" s="208"/>
      <c r="AV1445" s="208"/>
      <c r="AW1445" s="208"/>
    </row>
    <row r="1446" spans="1:49" s="207" customFormat="1" x14ac:dyDescent="0.25">
      <c r="A1446" s="47"/>
      <c r="B1446" s="47"/>
      <c r="C1446" s="47"/>
      <c r="D1446" s="208"/>
      <c r="E1446" s="220"/>
      <c r="F1446" s="220"/>
      <c r="G1446" s="220"/>
      <c r="H1446" s="220"/>
      <c r="I1446" s="220"/>
      <c r="J1446" s="220"/>
      <c r="K1446" s="220"/>
      <c r="M1446" s="208"/>
      <c r="N1446" s="208"/>
      <c r="O1446" s="208"/>
      <c r="P1446" s="208"/>
      <c r="Q1446" s="208"/>
      <c r="R1446" s="208"/>
      <c r="S1446" s="208"/>
      <c r="T1446" s="208"/>
      <c r="U1446" s="208"/>
      <c r="V1446" s="208"/>
      <c r="W1446" s="208"/>
      <c r="X1446" s="208"/>
      <c r="Y1446" s="208"/>
      <c r="Z1446" s="208"/>
      <c r="AA1446" s="208"/>
      <c r="AB1446" s="208"/>
      <c r="AC1446" s="208"/>
      <c r="AD1446" s="208"/>
      <c r="AE1446" s="208"/>
      <c r="AF1446" s="208"/>
      <c r="AG1446" s="208"/>
      <c r="AH1446" s="208"/>
      <c r="AI1446" s="208"/>
      <c r="AJ1446" s="208"/>
      <c r="AK1446" s="208"/>
      <c r="AL1446" s="208"/>
      <c r="AM1446" s="208"/>
      <c r="AN1446" s="208"/>
      <c r="AO1446" s="208"/>
      <c r="AP1446" s="208"/>
      <c r="AQ1446" s="208"/>
      <c r="AR1446" s="208"/>
      <c r="AS1446" s="208"/>
      <c r="AT1446" s="208"/>
      <c r="AU1446" s="208"/>
      <c r="AV1446" s="208"/>
      <c r="AW1446" s="208"/>
    </row>
    <row r="1447" spans="1:49" s="207" customFormat="1" x14ac:dyDescent="0.25">
      <c r="A1447" s="47"/>
      <c r="B1447" s="47"/>
      <c r="C1447" s="47"/>
      <c r="D1447" s="208"/>
      <c r="E1447" s="220"/>
      <c r="F1447" s="220"/>
      <c r="G1447" s="220"/>
      <c r="H1447" s="220"/>
      <c r="I1447" s="220"/>
      <c r="J1447" s="220"/>
      <c r="K1447" s="220"/>
      <c r="M1447" s="208"/>
      <c r="N1447" s="208"/>
      <c r="O1447" s="208"/>
      <c r="P1447" s="208"/>
      <c r="Q1447" s="208"/>
      <c r="R1447" s="208"/>
      <c r="S1447" s="208"/>
      <c r="T1447" s="208"/>
      <c r="U1447" s="208"/>
      <c r="V1447" s="208"/>
      <c r="W1447" s="208"/>
      <c r="X1447" s="208"/>
      <c r="Y1447" s="208"/>
      <c r="Z1447" s="208"/>
      <c r="AA1447" s="208"/>
      <c r="AB1447" s="208"/>
      <c r="AC1447" s="208"/>
      <c r="AD1447" s="208"/>
      <c r="AE1447" s="208"/>
      <c r="AF1447" s="208"/>
      <c r="AG1447" s="208"/>
      <c r="AH1447" s="208"/>
      <c r="AI1447" s="208"/>
      <c r="AJ1447" s="208"/>
      <c r="AK1447" s="208"/>
      <c r="AL1447" s="208"/>
      <c r="AM1447" s="208"/>
      <c r="AN1447" s="208"/>
      <c r="AO1447" s="208"/>
      <c r="AP1447" s="208"/>
      <c r="AQ1447" s="208"/>
      <c r="AR1447" s="208"/>
      <c r="AS1447" s="208"/>
      <c r="AT1447" s="208"/>
      <c r="AU1447" s="208"/>
      <c r="AV1447" s="208"/>
      <c r="AW1447" s="208"/>
    </row>
    <row r="1448" spans="1:49" s="207" customFormat="1" x14ac:dyDescent="0.25">
      <c r="A1448" s="47"/>
      <c r="B1448" s="47"/>
      <c r="C1448" s="47"/>
      <c r="D1448" s="208"/>
      <c r="E1448" s="220"/>
      <c r="F1448" s="220"/>
      <c r="G1448" s="220"/>
      <c r="H1448" s="220"/>
      <c r="I1448" s="220"/>
      <c r="J1448" s="220"/>
      <c r="K1448" s="220"/>
      <c r="M1448" s="208"/>
      <c r="N1448" s="208"/>
      <c r="O1448" s="208"/>
      <c r="P1448" s="208"/>
      <c r="Q1448" s="208"/>
      <c r="R1448" s="208"/>
      <c r="S1448" s="208"/>
      <c r="T1448" s="208"/>
      <c r="U1448" s="208"/>
      <c r="V1448" s="208"/>
      <c r="W1448" s="208"/>
      <c r="X1448" s="208"/>
      <c r="Y1448" s="208"/>
      <c r="Z1448" s="208"/>
      <c r="AA1448" s="208"/>
      <c r="AB1448" s="208"/>
      <c r="AC1448" s="208"/>
      <c r="AD1448" s="208"/>
      <c r="AE1448" s="208"/>
      <c r="AF1448" s="208"/>
      <c r="AG1448" s="208"/>
      <c r="AH1448" s="208"/>
      <c r="AI1448" s="208"/>
      <c r="AJ1448" s="208"/>
      <c r="AK1448" s="208"/>
      <c r="AL1448" s="208"/>
      <c r="AM1448" s="208"/>
      <c r="AN1448" s="208"/>
      <c r="AO1448" s="208"/>
      <c r="AP1448" s="208"/>
      <c r="AQ1448" s="208"/>
      <c r="AR1448" s="208"/>
      <c r="AS1448" s="208"/>
      <c r="AT1448" s="208"/>
      <c r="AU1448" s="208"/>
      <c r="AV1448" s="208"/>
      <c r="AW1448" s="208"/>
    </row>
    <row r="1449" spans="1:49" s="207" customFormat="1" x14ac:dyDescent="0.25">
      <c r="A1449" s="47"/>
      <c r="B1449" s="47"/>
      <c r="C1449" s="47"/>
      <c r="D1449" s="208"/>
      <c r="E1449" s="220"/>
      <c r="F1449" s="220"/>
      <c r="G1449" s="220"/>
      <c r="H1449" s="220"/>
      <c r="I1449" s="220"/>
      <c r="J1449" s="220"/>
      <c r="K1449" s="220"/>
      <c r="M1449" s="208"/>
      <c r="N1449" s="208"/>
      <c r="O1449" s="208"/>
      <c r="P1449" s="208"/>
      <c r="Q1449" s="208"/>
      <c r="R1449" s="208"/>
      <c r="S1449" s="208"/>
      <c r="T1449" s="208"/>
      <c r="U1449" s="208"/>
      <c r="V1449" s="208"/>
      <c r="W1449" s="208"/>
      <c r="X1449" s="208"/>
      <c r="Y1449" s="208"/>
      <c r="Z1449" s="208"/>
      <c r="AA1449" s="208"/>
      <c r="AB1449" s="208"/>
      <c r="AC1449" s="208"/>
      <c r="AD1449" s="208"/>
      <c r="AE1449" s="208"/>
      <c r="AF1449" s="208"/>
      <c r="AG1449" s="208"/>
      <c r="AH1449" s="208"/>
      <c r="AI1449" s="208"/>
      <c r="AJ1449" s="208"/>
      <c r="AK1449" s="208"/>
      <c r="AL1449" s="208"/>
      <c r="AM1449" s="208"/>
      <c r="AN1449" s="208"/>
      <c r="AO1449" s="208"/>
      <c r="AP1449" s="208"/>
      <c r="AQ1449" s="208"/>
      <c r="AR1449" s="208"/>
      <c r="AS1449" s="208"/>
      <c r="AT1449" s="208"/>
      <c r="AU1449" s="208"/>
      <c r="AV1449" s="208"/>
      <c r="AW1449" s="208"/>
    </row>
    <row r="1450" spans="1:49" s="207" customFormat="1" x14ac:dyDescent="0.25">
      <c r="A1450" s="47"/>
      <c r="B1450" s="47"/>
      <c r="C1450" s="47"/>
      <c r="D1450" s="208"/>
      <c r="E1450" s="220"/>
      <c r="F1450" s="220"/>
      <c r="G1450" s="220"/>
      <c r="H1450" s="220"/>
      <c r="I1450" s="220"/>
      <c r="J1450" s="220"/>
      <c r="K1450" s="220"/>
      <c r="M1450" s="208"/>
      <c r="N1450" s="208"/>
      <c r="O1450" s="208"/>
      <c r="P1450" s="208"/>
      <c r="Q1450" s="208"/>
      <c r="R1450" s="208"/>
      <c r="S1450" s="208"/>
      <c r="T1450" s="208"/>
      <c r="U1450" s="208"/>
      <c r="V1450" s="208"/>
      <c r="W1450" s="208"/>
      <c r="X1450" s="208"/>
      <c r="Y1450" s="208"/>
      <c r="Z1450" s="208"/>
      <c r="AA1450" s="208"/>
      <c r="AB1450" s="208"/>
      <c r="AC1450" s="208"/>
      <c r="AD1450" s="208"/>
      <c r="AE1450" s="208"/>
      <c r="AF1450" s="208"/>
      <c r="AG1450" s="208"/>
      <c r="AH1450" s="208"/>
      <c r="AI1450" s="208"/>
      <c r="AJ1450" s="208"/>
      <c r="AK1450" s="208"/>
      <c r="AL1450" s="208"/>
      <c r="AM1450" s="208"/>
      <c r="AN1450" s="208"/>
      <c r="AO1450" s="208"/>
      <c r="AP1450" s="208"/>
      <c r="AQ1450" s="208"/>
      <c r="AR1450" s="208"/>
      <c r="AS1450" s="208"/>
      <c r="AT1450" s="208"/>
      <c r="AU1450" s="208"/>
      <c r="AV1450" s="208"/>
      <c r="AW1450" s="208"/>
    </row>
    <row r="1451" spans="1:49" s="207" customFormat="1" x14ac:dyDescent="0.25">
      <c r="A1451" s="47"/>
      <c r="B1451" s="47"/>
      <c r="C1451" s="47"/>
      <c r="D1451" s="208"/>
      <c r="E1451" s="220"/>
      <c r="F1451" s="220"/>
      <c r="G1451" s="220"/>
      <c r="H1451" s="220"/>
      <c r="I1451" s="220"/>
      <c r="J1451" s="220"/>
      <c r="K1451" s="220"/>
      <c r="M1451" s="208"/>
      <c r="N1451" s="208"/>
      <c r="O1451" s="208"/>
      <c r="P1451" s="208"/>
      <c r="Q1451" s="208"/>
      <c r="R1451" s="208"/>
      <c r="S1451" s="208"/>
      <c r="T1451" s="208"/>
      <c r="U1451" s="208"/>
      <c r="V1451" s="208"/>
      <c r="W1451" s="208"/>
      <c r="X1451" s="208"/>
      <c r="Y1451" s="208"/>
      <c r="Z1451" s="208"/>
      <c r="AA1451" s="208"/>
      <c r="AB1451" s="208"/>
      <c r="AC1451" s="208"/>
      <c r="AD1451" s="208"/>
      <c r="AE1451" s="208"/>
      <c r="AF1451" s="208"/>
      <c r="AG1451" s="208"/>
      <c r="AH1451" s="208"/>
      <c r="AI1451" s="208"/>
      <c r="AJ1451" s="208"/>
      <c r="AK1451" s="208"/>
      <c r="AL1451" s="208"/>
      <c r="AM1451" s="208"/>
      <c r="AN1451" s="208"/>
      <c r="AO1451" s="208"/>
      <c r="AP1451" s="208"/>
      <c r="AQ1451" s="208"/>
      <c r="AR1451" s="208"/>
      <c r="AS1451" s="208"/>
      <c r="AT1451" s="208"/>
      <c r="AU1451" s="208"/>
      <c r="AV1451" s="208"/>
      <c r="AW1451" s="208"/>
    </row>
    <row r="1452" spans="1:49" s="207" customFormat="1" x14ac:dyDescent="0.25">
      <c r="A1452" s="47"/>
      <c r="B1452" s="47"/>
      <c r="C1452" s="47"/>
      <c r="D1452" s="208"/>
      <c r="E1452" s="220"/>
      <c r="F1452" s="220"/>
      <c r="G1452" s="220"/>
      <c r="H1452" s="220"/>
      <c r="I1452" s="220"/>
      <c r="J1452" s="220"/>
      <c r="K1452" s="220"/>
      <c r="M1452" s="208"/>
      <c r="N1452" s="208"/>
      <c r="O1452" s="208"/>
      <c r="P1452" s="208"/>
      <c r="Q1452" s="208"/>
      <c r="R1452" s="208"/>
      <c r="S1452" s="208"/>
      <c r="T1452" s="208"/>
      <c r="U1452" s="208"/>
      <c r="V1452" s="208"/>
      <c r="W1452" s="208"/>
      <c r="X1452" s="208"/>
      <c r="Y1452" s="208"/>
      <c r="Z1452" s="208"/>
      <c r="AA1452" s="208"/>
      <c r="AB1452" s="208"/>
      <c r="AC1452" s="208"/>
      <c r="AD1452" s="208"/>
      <c r="AE1452" s="208"/>
      <c r="AF1452" s="208"/>
      <c r="AG1452" s="208"/>
      <c r="AH1452" s="208"/>
      <c r="AI1452" s="208"/>
      <c r="AJ1452" s="208"/>
      <c r="AK1452" s="208"/>
      <c r="AL1452" s="208"/>
      <c r="AM1452" s="208"/>
      <c r="AN1452" s="208"/>
      <c r="AO1452" s="208"/>
      <c r="AP1452" s="208"/>
      <c r="AQ1452" s="208"/>
      <c r="AR1452" s="208"/>
      <c r="AS1452" s="208"/>
      <c r="AT1452" s="208"/>
      <c r="AU1452" s="208"/>
      <c r="AV1452" s="208"/>
      <c r="AW1452" s="208"/>
    </row>
    <row r="1453" spans="1:49" s="207" customFormat="1" x14ac:dyDescent="0.25">
      <c r="A1453" s="47"/>
      <c r="B1453" s="47"/>
      <c r="C1453" s="47"/>
      <c r="D1453" s="208"/>
      <c r="E1453" s="220"/>
      <c r="F1453" s="220"/>
      <c r="G1453" s="220"/>
      <c r="H1453" s="220"/>
      <c r="I1453" s="220"/>
      <c r="J1453" s="220"/>
      <c r="K1453" s="220"/>
      <c r="M1453" s="208"/>
      <c r="N1453" s="208"/>
      <c r="O1453" s="208"/>
      <c r="P1453" s="208"/>
      <c r="Q1453" s="208"/>
      <c r="R1453" s="208"/>
      <c r="S1453" s="208"/>
      <c r="T1453" s="208"/>
      <c r="U1453" s="208"/>
      <c r="V1453" s="208"/>
      <c r="W1453" s="208"/>
      <c r="X1453" s="208"/>
      <c r="Y1453" s="208"/>
      <c r="Z1453" s="208"/>
      <c r="AA1453" s="208"/>
      <c r="AB1453" s="208"/>
      <c r="AC1453" s="208"/>
      <c r="AD1453" s="208"/>
      <c r="AE1453" s="208"/>
      <c r="AF1453" s="208"/>
      <c r="AG1453" s="208"/>
      <c r="AH1453" s="208"/>
      <c r="AI1453" s="208"/>
      <c r="AJ1453" s="208"/>
      <c r="AK1453" s="208"/>
      <c r="AL1453" s="208"/>
      <c r="AM1453" s="208"/>
      <c r="AN1453" s="208"/>
      <c r="AO1453" s="208"/>
      <c r="AP1453" s="208"/>
      <c r="AQ1453" s="208"/>
      <c r="AR1453" s="208"/>
      <c r="AS1453" s="208"/>
      <c r="AT1453" s="208"/>
      <c r="AU1453" s="208"/>
      <c r="AV1453" s="208"/>
      <c r="AW1453" s="208"/>
    </row>
    <row r="1454" spans="1:49" s="207" customFormat="1" x14ac:dyDescent="0.25">
      <c r="A1454" s="47"/>
      <c r="B1454" s="47"/>
      <c r="C1454" s="47"/>
      <c r="D1454" s="208"/>
      <c r="E1454" s="220"/>
      <c r="F1454" s="220"/>
      <c r="G1454" s="220"/>
      <c r="H1454" s="220"/>
      <c r="I1454" s="220"/>
      <c r="J1454" s="220"/>
      <c r="K1454" s="220"/>
      <c r="M1454" s="208"/>
      <c r="N1454" s="208"/>
      <c r="O1454" s="208"/>
      <c r="P1454" s="208"/>
      <c r="Q1454" s="208"/>
      <c r="R1454" s="208"/>
      <c r="S1454" s="208"/>
      <c r="T1454" s="208"/>
      <c r="U1454" s="208"/>
      <c r="V1454" s="208"/>
      <c r="W1454" s="208"/>
      <c r="X1454" s="208"/>
      <c r="Y1454" s="208"/>
      <c r="Z1454" s="208"/>
      <c r="AA1454" s="208"/>
      <c r="AB1454" s="208"/>
      <c r="AC1454" s="208"/>
      <c r="AD1454" s="208"/>
      <c r="AE1454" s="208"/>
      <c r="AF1454" s="208"/>
      <c r="AG1454" s="208"/>
      <c r="AH1454" s="208"/>
      <c r="AI1454" s="208"/>
      <c r="AJ1454" s="208"/>
      <c r="AK1454" s="208"/>
      <c r="AL1454" s="208"/>
      <c r="AM1454" s="208"/>
      <c r="AN1454" s="208"/>
      <c r="AO1454" s="208"/>
      <c r="AP1454" s="208"/>
      <c r="AQ1454" s="208"/>
      <c r="AR1454" s="208"/>
      <c r="AS1454" s="208"/>
      <c r="AT1454" s="208"/>
      <c r="AU1454" s="208"/>
      <c r="AV1454" s="208"/>
      <c r="AW1454" s="208"/>
    </row>
    <row r="1455" spans="1:49" s="207" customFormat="1" x14ac:dyDescent="0.25">
      <c r="A1455" s="47"/>
      <c r="B1455" s="47"/>
      <c r="C1455" s="47"/>
      <c r="D1455" s="208"/>
      <c r="E1455" s="220"/>
      <c r="F1455" s="220"/>
      <c r="G1455" s="220"/>
      <c r="H1455" s="220"/>
      <c r="I1455" s="220"/>
      <c r="J1455" s="220"/>
      <c r="K1455" s="220"/>
      <c r="M1455" s="208"/>
      <c r="N1455" s="208"/>
      <c r="O1455" s="208"/>
      <c r="P1455" s="208"/>
      <c r="Q1455" s="208"/>
      <c r="R1455" s="208"/>
      <c r="S1455" s="208"/>
      <c r="T1455" s="208"/>
      <c r="U1455" s="208"/>
      <c r="V1455" s="208"/>
      <c r="W1455" s="208"/>
      <c r="X1455" s="208"/>
      <c r="Y1455" s="208"/>
      <c r="Z1455" s="208"/>
      <c r="AA1455" s="208"/>
      <c r="AB1455" s="208"/>
      <c r="AC1455" s="208"/>
      <c r="AD1455" s="208"/>
      <c r="AE1455" s="208"/>
      <c r="AF1455" s="208"/>
      <c r="AG1455" s="208"/>
      <c r="AH1455" s="208"/>
      <c r="AI1455" s="208"/>
      <c r="AJ1455" s="208"/>
      <c r="AK1455" s="208"/>
      <c r="AL1455" s="208"/>
      <c r="AM1455" s="208"/>
      <c r="AN1455" s="208"/>
      <c r="AO1455" s="208"/>
      <c r="AP1455" s="208"/>
      <c r="AQ1455" s="208"/>
      <c r="AR1455" s="208"/>
      <c r="AS1455" s="208"/>
      <c r="AT1455" s="208"/>
      <c r="AU1455" s="208"/>
      <c r="AV1455" s="208"/>
      <c r="AW1455" s="208"/>
    </row>
    <row r="1456" spans="1:49" s="207" customFormat="1" x14ac:dyDescent="0.25">
      <c r="A1456" s="47"/>
      <c r="B1456" s="47"/>
      <c r="C1456" s="47"/>
      <c r="D1456" s="208"/>
      <c r="E1456" s="220"/>
      <c r="F1456" s="220"/>
      <c r="G1456" s="220"/>
      <c r="H1456" s="220"/>
      <c r="I1456" s="220"/>
      <c r="J1456" s="220"/>
      <c r="K1456" s="220"/>
      <c r="M1456" s="208"/>
      <c r="N1456" s="208"/>
      <c r="O1456" s="208"/>
      <c r="P1456" s="208"/>
      <c r="Q1456" s="208"/>
      <c r="R1456" s="208"/>
      <c r="S1456" s="208"/>
      <c r="T1456" s="208"/>
      <c r="U1456" s="208"/>
      <c r="V1456" s="208"/>
      <c r="W1456" s="208"/>
      <c r="X1456" s="208"/>
      <c r="Y1456" s="208"/>
      <c r="Z1456" s="208"/>
      <c r="AA1456" s="208"/>
      <c r="AB1456" s="208"/>
      <c r="AC1456" s="208"/>
      <c r="AD1456" s="208"/>
      <c r="AE1456" s="208"/>
      <c r="AF1456" s="208"/>
      <c r="AG1456" s="208"/>
      <c r="AH1456" s="208"/>
      <c r="AI1456" s="208"/>
      <c r="AJ1456" s="208"/>
      <c r="AK1456" s="208"/>
      <c r="AL1456" s="208"/>
      <c r="AM1456" s="208"/>
      <c r="AN1456" s="208"/>
      <c r="AO1456" s="208"/>
      <c r="AP1456" s="208"/>
      <c r="AQ1456" s="208"/>
      <c r="AR1456" s="208"/>
      <c r="AS1456" s="208"/>
      <c r="AT1456" s="208"/>
      <c r="AU1456" s="208"/>
      <c r="AV1456" s="208"/>
      <c r="AW1456" s="208"/>
    </row>
    <row r="1457" spans="1:49" s="207" customFormat="1" x14ac:dyDescent="0.25">
      <c r="A1457" s="47"/>
      <c r="B1457" s="47"/>
      <c r="C1457" s="47"/>
      <c r="D1457" s="208"/>
      <c r="E1457" s="220"/>
      <c r="F1457" s="220"/>
      <c r="G1457" s="220"/>
      <c r="H1457" s="220"/>
      <c r="I1457" s="220"/>
      <c r="J1457" s="220"/>
      <c r="K1457" s="220"/>
      <c r="M1457" s="208"/>
      <c r="N1457" s="208"/>
      <c r="O1457" s="208"/>
      <c r="P1457" s="208"/>
      <c r="Q1457" s="208"/>
      <c r="R1457" s="208"/>
      <c r="S1457" s="208"/>
      <c r="T1457" s="208"/>
      <c r="U1457" s="208"/>
      <c r="V1457" s="208"/>
      <c r="W1457" s="208"/>
      <c r="X1457" s="208"/>
      <c r="Y1457" s="208"/>
      <c r="Z1457" s="208"/>
      <c r="AA1457" s="208"/>
      <c r="AB1457" s="208"/>
      <c r="AC1457" s="208"/>
      <c r="AD1457" s="208"/>
      <c r="AE1457" s="208"/>
      <c r="AF1457" s="208"/>
      <c r="AG1457" s="208"/>
      <c r="AH1457" s="208"/>
      <c r="AI1457" s="208"/>
      <c r="AJ1457" s="208"/>
      <c r="AK1457" s="208"/>
      <c r="AL1457" s="208"/>
      <c r="AM1457" s="208"/>
      <c r="AN1457" s="208"/>
      <c r="AO1457" s="208"/>
      <c r="AP1457" s="208"/>
      <c r="AQ1457" s="208"/>
      <c r="AR1457" s="208"/>
      <c r="AS1457" s="208"/>
      <c r="AT1457" s="208"/>
      <c r="AU1457" s="208"/>
      <c r="AV1457" s="208"/>
      <c r="AW1457" s="208"/>
    </row>
    <row r="1458" spans="1:49" s="207" customFormat="1" x14ac:dyDescent="0.25">
      <c r="A1458" s="47"/>
      <c r="B1458" s="47"/>
      <c r="C1458" s="47"/>
      <c r="D1458" s="208"/>
      <c r="E1458" s="220"/>
      <c r="F1458" s="220"/>
      <c r="G1458" s="220"/>
      <c r="H1458" s="220"/>
      <c r="I1458" s="220"/>
      <c r="J1458" s="220"/>
      <c r="K1458" s="220"/>
      <c r="M1458" s="208"/>
      <c r="N1458" s="208"/>
      <c r="O1458" s="208"/>
      <c r="P1458" s="208"/>
      <c r="Q1458" s="208"/>
      <c r="R1458" s="208"/>
      <c r="S1458" s="208"/>
      <c r="T1458" s="208"/>
      <c r="U1458" s="208"/>
      <c r="V1458" s="208"/>
      <c r="W1458" s="208"/>
      <c r="X1458" s="208"/>
      <c r="Y1458" s="208"/>
      <c r="Z1458" s="208"/>
      <c r="AA1458" s="208"/>
      <c r="AB1458" s="208"/>
      <c r="AC1458" s="208"/>
      <c r="AD1458" s="208"/>
      <c r="AE1458" s="208"/>
      <c r="AF1458" s="208"/>
      <c r="AG1458" s="208"/>
      <c r="AH1458" s="208"/>
      <c r="AI1458" s="208"/>
      <c r="AJ1458" s="208"/>
      <c r="AK1458" s="208"/>
      <c r="AL1458" s="208"/>
      <c r="AM1458" s="208"/>
      <c r="AN1458" s="208"/>
      <c r="AO1458" s="208"/>
      <c r="AP1458" s="208"/>
      <c r="AQ1458" s="208"/>
      <c r="AR1458" s="208"/>
      <c r="AS1458" s="208"/>
      <c r="AT1458" s="208"/>
      <c r="AU1458" s="208"/>
      <c r="AV1458" s="208"/>
      <c r="AW1458" s="208"/>
    </row>
    <row r="1459" spans="1:49" s="207" customFormat="1" x14ac:dyDescent="0.25">
      <c r="A1459" s="47"/>
      <c r="B1459" s="47"/>
      <c r="C1459" s="47"/>
      <c r="D1459" s="208"/>
      <c r="E1459" s="220"/>
      <c r="F1459" s="220"/>
      <c r="G1459" s="220"/>
      <c r="H1459" s="220"/>
      <c r="I1459" s="220"/>
      <c r="J1459" s="220"/>
      <c r="K1459" s="220"/>
      <c r="M1459" s="208"/>
      <c r="N1459" s="208"/>
      <c r="O1459" s="208"/>
      <c r="P1459" s="208"/>
      <c r="Q1459" s="208"/>
      <c r="R1459" s="208"/>
      <c r="S1459" s="208"/>
      <c r="T1459" s="208"/>
      <c r="U1459" s="208"/>
      <c r="V1459" s="208"/>
      <c r="W1459" s="208"/>
      <c r="X1459" s="208"/>
      <c r="Y1459" s="208"/>
      <c r="Z1459" s="208"/>
      <c r="AA1459" s="208"/>
      <c r="AB1459" s="208"/>
      <c r="AC1459" s="208"/>
      <c r="AD1459" s="208"/>
      <c r="AE1459" s="208"/>
      <c r="AF1459" s="208"/>
      <c r="AG1459" s="208"/>
      <c r="AH1459" s="208"/>
      <c r="AI1459" s="208"/>
      <c r="AJ1459" s="208"/>
      <c r="AK1459" s="208"/>
      <c r="AL1459" s="208"/>
      <c r="AM1459" s="208"/>
      <c r="AN1459" s="208"/>
      <c r="AO1459" s="208"/>
      <c r="AP1459" s="208"/>
      <c r="AQ1459" s="208"/>
      <c r="AR1459" s="208"/>
      <c r="AS1459" s="208"/>
      <c r="AT1459" s="208"/>
      <c r="AU1459" s="208"/>
      <c r="AV1459" s="208"/>
      <c r="AW1459" s="208"/>
    </row>
    <row r="1460" spans="1:49" s="207" customFormat="1" x14ac:dyDescent="0.25">
      <c r="A1460" s="47"/>
      <c r="B1460" s="47"/>
      <c r="C1460" s="47"/>
      <c r="D1460" s="208"/>
      <c r="E1460" s="220"/>
      <c r="F1460" s="220"/>
      <c r="G1460" s="220"/>
      <c r="H1460" s="220"/>
      <c r="I1460" s="220"/>
      <c r="J1460" s="220"/>
      <c r="K1460" s="220"/>
      <c r="M1460" s="208"/>
      <c r="N1460" s="208"/>
      <c r="O1460" s="208"/>
      <c r="P1460" s="208"/>
      <c r="Q1460" s="208"/>
      <c r="R1460" s="208"/>
      <c r="S1460" s="208"/>
      <c r="T1460" s="208"/>
      <c r="U1460" s="208"/>
      <c r="V1460" s="208"/>
      <c r="W1460" s="208"/>
      <c r="X1460" s="208"/>
      <c r="Y1460" s="208"/>
      <c r="Z1460" s="208"/>
      <c r="AA1460" s="208"/>
      <c r="AB1460" s="208"/>
      <c r="AC1460" s="208"/>
      <c r="AD1460" s="208"/>
      <c r="AE1460" s="208"/>
      <c r="AF1460" s="208"/>
      <c r="AG1460" s="208"/>
      <c r="AH1460" s="208"/>
      <c r="AI1460" s="208"/>
      <c r="AJ1460" s="208"/>
      <c r="AK1460" s="208"/>
      <c r="AL1460" s="208"/>
      <c r="AM1460" s="208"/>
      <c r="AN1460" s="208"/>
      <c r="AO1460" s="208"/>
      <c r="AP1460" s="208"/>
      <c r="AQ1460" s="208"/>
      <c r="AR1460" s="208"/>
      <c r="AS1460" s="208"/>
      <c r="AT1460" s="208"/>
      <c r="AU1460" s="208"/>
      <c r="AV1460" s="208"/>
      <c r="AW1460" s="208"/>
    </row>
    <row r="1461" spans="1:49" s="207" customFormat="1" x14ac:dyDescent="0.25">
      <c r="A1461" s="47"/>
      <c r="B1461" s="47"/>
      <c r="C1461" s="47"/>
      <c r="D1461" s="208"/>
      <c r="E1461" s="220"/>
      <c r="F1461" s="220"/>
      <c r="G1461" s="220"/>
      <c r="H1461" s="220"/>
      <c r="I1461" s="220"/>
      <c r="J1461" s="220"/>
      <c r="K1461" s="220"/>
      <c r="M1461" s="208"/>
      <c r="N1461" s="208"/>
      <c r="O1461" s="208"/>
      <c r="P1461" s="208"/>
      <c r="Q1461" s="208"/>
      <c r="R1461" s="208"/>
      <c r="S1461" s="208"/>
      <c r="T1461" s="208"/>
      <c r="U1461" s="208"/>
      <c r="V1461" s="208"/>
      <c r="W1461" s="208"/>
      <c r="X1461" s="208"/>
      <c r="Y1461" s="208"/>
      <c r="Z1461" s="208"/>
      <c r="AA1461" s="208"/>
      <c r="AB1461" s="208"/>
      <c r="AC1461" s="208"/>
      <c r="AD1461" s="208"/>
      <c r="AE1461" s="208"/>
      <c r="AF1461" s="208"/>
      <c r="AG1461" s="208"/>
      <c r="AH1461" s="208"/>
      <c r="AI1461" s="208"/>
      <c r="AJ1461" s="208"/>
      <c r="AK1461" s="208"/>
      <c r="AL1461" s="208"/>
      <c r="AM1461" s="208"/>
      <c r="AN1461" s="208"/>
      <c r="AO1461" s="208"/>
      <c r="AP1461" s="208"/>
      <c r="AQ1461" s="208"/>
      <c r="AR1461" s="208"/>
      <c r="AS1461" s="208"/>
      <c r="AT1461" s="208"/>
      <c r="AU1461" s="208"/>
      <c r="AV1461" s="208"/>
      <c r="AW1461" s="208"/>
    </row>
    <row r="1462" spans="1:49" s="207" customFormat="1" x14ac:dyDescent="0.25">
      <c r="A1462" s="47"/>
      <c r="B1462" s="47"/>
      <c r="C1462" s="47"/>
      <c r="D1462" s="208"/>
      <c r="E1462" s="220"/>
      <c r="F1462" s="220"/>
      <c r="G1462" s="220"/>
      <c r="H1462" s="220"/>
      <c r="I1462" s="220"/>
      <c r="J1462" s="220"/>
      <c r="K1462" s="220"/>
      <c r="M1462" s="208"/>
      <c r="N1462" s="208"/>
      <c r="O1462" s="208"/>
      <c r="P1462" s="208"/>
      <c r="Q1462" s="208"/>
      <c r="R1462" s="208"/>
      <c r="S1462" s="208"/>
      <c r="T1462" s="208"/>
      <c r="U1462" s="208"/>
      <c r="V1462" s="208"/>
      <c r="W1462" s="208"/>
      <c r="X1462" s="208"/>
      <c r="Y1462" s="208"/>
      <c r="Z1462" s="208"/>
      <c r="AA1462" s="208"/>
      <c r="AB1462" s="208"/>
      <c r="AC1462" s="208"/>
      <c r="AD1462" s="208"/>
      <c r="AE1462" s="208"/>
      <c r="AF1462" s="208"/>
      <c r="AG1462" s="208"/>
      <c r="AH1462" s="208"/>
      <c r="AI1462" s="208"/>
      <c r="AJ1462" s="208"/>
      <c r="AK1462" s="208"/>
      <c r="AL1462" s="208"/>
      <c r="AM1462" s="208"/>
      <c r="AN1462" s="208"/>
      <c r="AO1462" s="208"/>
      <c r="AP1462" s="208"/>
      <c r="AQ1462" s="208"/>
      <c r="AR1462" s="208"/>
      <c r="AS1462" s="208"/>
      <c r="AT1462" s="208"/>
      <c r="AU1462" s="208"/>
      <c r="AV1462" s="208"/>
      <c r="AW1462" s="208"/>
    </row>
    <row r="1463" spans="1:49" s="207" customFormat="1" x14ac:dyDescent="0.25">
      <c r="A1463" s="47"/>
      <c r="B1463" s="47"/>
      <c r="C1463" s="47"/>
      <c r="D1463" s="208"/>
      <c r="E1463" s="220"/>
      <c r="F1463" s="220"/>
      <c r="G1463" s="220"/>
      <c r="H1463" s="220"/>
      <c r="I1463" s="220"/>
      <c r="J1463" s="220"/>
      <c r="K1463" s="220"/>
      <c r="M1463" s="208"/>
      <c r="N1463" s="208"/>
      <c r="O1463" s="208"/>
      <c r="P1463" s="208"/>
      <c r="Q1463" s="208"/>
      <c r="R1463" s="208"/>
      <c r="S1463" s="208"/>
      <c r="T1463" s="208"/>
      <c r="U1463" s="208"/>
      <c r="V1463" s="208"/>
      <c r="W1463" s="208"/>
      <c r="X1463" s="208"/>
      <c r="Y1463" s="208"/>
      <c r="Z1463" s="208"/>
      <c r="AA1463" s="208"/>
      <c r="AB1463" s="208"/>
      <c r="AC1463" s="208"/>
      <c r="AD1463" s="208"/>
      <c r="AE1463" s="208"/>
      <c r="AF1463" s="208"/>
      <c r="AG1463" s="208"/>
      <c r="AH1463" s="208"/>
      <c r="AI1463" s="208"/>
      <c r="AJ1463" s="208"/>
      <c r="AK1463" s="208"/>
      <c r="AL1463" s="208"/>
      <c r="AM1463" s="208"/>
      <c r="AN1463" s="208"/>
      <c r="AO1463" s="208"/>
      <c r="AP1463" s="208"/>
      <c r="AQ1463" s="208"/>
      <c r="AR1463" s="208"/>
      <c r="AS1463" s="208"/>
      <c r="AT1463" s="208"/>
      <c r="AU1463" s="208"/>
      <c r="AV1463" s="208"/>
      <c r="AW1463" s="208"/>
    </row>
    <row r="1464" spans="1:49" s="207" customFormat="1" x14ac:dyDescent="0.25">
      <c r="A1464" s="47"/>
      <c r="B1464" s="47"/>
      <c r="C1464" s="47"/>
      <c r="D1464" s="208"/>
      <c r="E1464" s="220"/>
      <c r="F1464" s="220"/>
      <c r="G1464" s="220"/>
      <c r="H1464" s="220"/>
      <c r="I1464" s="220"/>
      <c r="J1464" s="220"/>
      <c r="K1464" s="220"/>
      <c r="M1464" s="208"/>
      <c r="N1464" s="208"/>
      <c r="O1464" s="208"/>
      <c r="P1464" s="208"/>
      <c r="Q1464" s="208"/>
      <c r="R1464" s="208"/>
      <c r="S1464" s="208"/>
      <c r="T1464" s="208"/>
      <c r="U1464" s="208"/>
      <c r="V1464" s="208"/>
      <c r="W1464" s="208"/>
      <c r="X1464" s="208"/>
      <c r="Y1464" s="208"/>
      <c r="Z1464" s="208"/>
      <c r="AA1464" s="208"/>
      <c r="AB1464" s="208"/>
      <c r="AC1464" s="208"/>
      <c r="AD1464" s="208"/>
      <c r="AE1464" s="208"/>
      <c r="AF1464" s="208"/>
      <c r="AG1464" s="208"/>
      <c r="AH1464" s="208"/>
      <c r="AI1464" s="208"/>
      <c r="AJ1464" s="208"/>
      <c r="AK1464" s="208"/>
      <c r="AL1464" s="208"/>
      <c r="AM1464" s="208"/>
      <c r="AN1464" s="208"/>
      <c r="AO1464" s="208"/>
      <c r="AP1464" s="208"/>
      <c r="AQ1464" s="208"/>
      <c r="AR1464" s="208"/>
      <c r="AS1464" s="208"/>
      <c r="AT1464" s="208"/>
      <c r="AU1464" s="208"/>
      <c r="AV1464" s="208"/>
      <c r="AW1464" s="208"/>
    </row>
    <row r="1465" spans="1:49" s="207" customFormat="1" x14ac:dyDescent="0.25">
      <c r="A1465" s="47"/>
      <c r="B1465" s="47"/>
      <c r="C1465" s="47"/>
      <c r="D1465" s="208"/>
      <c r="E1465" s="220"/>
      <c r="F1465" s="220"/>
      <c r="G1465" s="220"/>
      <c r="H1465" s="220"/>
      <c r="I1465" s="220"/>
      <c r="J1465" s="220"/>
      <c r="K1465" s="220"/>
      <c r="M1465" s="208"/>
      <c r="N1465" s="208"/>
      <c r="O1465" s="208"/>
      <c r="P1465" s="208"/>
      <c r="Q1465" s="208"/>
      <c r="R1465" s="208"/>
      <c r="S1465" s="208"/>
      <c r="T1465" s="208"/>
      <c r="U1465" s="208"/>
      <c r="V1465" s="208"/>
      <c r="W1465" s="208"/>
      <c r="X1465" s="208"/>
      <c r="Y1465" s="208"/>
      <c r="Z1465" s="208"/>
      <c r="AA1465" s="208"/>
      <c r="AB1465" s="208"/>
      <c r="AC1465" s="208"/>
      <c r="AD1465" s="208"/>
      <c r="AE1465" s="208"/>
      <c r="AF1465" s="208"/>
      <c r="AG1465" s="208"/>
      <c r="AH1465" s="208"/>
      <c r="AI1465" s="208"/>
      <c r="AJ1465" s="208"/>
      <c r="AK1465" s="208"/>
      <c r="AL1465" s="208"/>
      <c r="AM1465" s="208"/>
      <c r="AN1465" s="208"/>
      <c r="AO1465" s="208"/>
      <c r="AP1465" s="208"/>
      <c r="AQ1465" s="208"/>
      <c r="AR1465" s="208"/>
      <c r="AS1465" s="208"/>
      <c r="AT1465" s="208"/>
      <c r="AU1465" s="208"/>
      <c r="AV1465" s="208"/>
      <c r="AW1465" s="208"/>
    </row>
    <row r="1466" spans="1:49" s="207" customFormat="1" x14ac:dyDescent="0.25">
      <c r="A1466" s="47"/>
      <c r="B1466" s="47"/>
      <c r="C1466" s="47"/>
      <c r="D1466" s="208"/>
      <c r="E1466" s="220"/>
      <c r="F1466" s="220"/>
      <c r="G1466" s="220"/>
      <c r="H1466" s="220"/>
      <c r="I1466" s="220"/>
      <c r="J1466" s="220"/>
      <c r="K1466" s="220"/>
      <c r="M1466" s="208"/>
      <c r="N1466" s="208"/>
      <c r="O1466" s="208"/>
      <c r="P1466" s="208"/>
      <c r="Q1466" s="208"/>
      <c r="R1466" s="208"/>
      <c r="S1466" s="208"/>
      <c r="T1466" s="208"/>
      <c r="U1466" s="208"/>
      <c r="V1466" s="208"/>
      <c r="W1466" s="208"/>
      <c r="X1466" s="208"/>
      <c r="Y1466" s="208"/>
      <c r="Z1466" s="208"/>
      <c r="AA1466" s="208"/>
      <c r="AB1466" s="208"/>
      <c r="AC1466" s="208"/>
      <c r="AD1466" s="208"/>
      <c r="AE1466" s="208"/>
      <c r="AF1466" s="208"/>
      <c r="AG1466" s="208"/>
      <c r="AH1466" s="208"/>
      <c r="AI1466" s="208"/>
      <c r="AJ1466" s="208"/>
      <c r="AK1466" s="208"/>
      <c r="AL1466" s="208"/>
      <c r="AM1466" s="208"/>
      <c r="AN1466" s="208"/>
      <c r="AO1466" s="208"/>
      <c r="AP1466" s="208"/>
      <c r="AQ1466" s="208"/>
      <c r="AR1466" s="208"/>
      <c r="AS1466" s="208"/>
      <c r="AT1466" s="208"/>
      <c r="AU1466" s="208"/>
      <c r="AV1466" s="208"/>
      <c r="AW1466" s="208"/>
    </row>
    <row r="1467" spans="1:49" s="207" customFormat="1" x14ac:dyDescent="0.25">
      <c r="A1467" s="47"/>
      <c r="B1467" s="47"/>
      <c r="C1467" s="47"/>
      <c r="D1467" s="208"/>
      <c r="E1467" s="220"/>
      <c r="F1467" s="220"/>
      <c r="G1467" s="220"/>
      <c r="H1467" s="220"/>
      <c r="I1467" s="220"/>
      <c r="J1467" s="220"/>
      <c r="K1467" s="220"/>
      <c r="M1467" s="208"/>
      <c r="N1467" s="208"/>
      <c r="O1467" s="208"/>
      <c r="P1467" s="208"/>
      <c r="Q1467" s="208"/>
      <c r="R1467" s="208"/>
      <c r="S1467" s="208"/>
      <c r="T1467" s="208"/>
      <c r="U1467" s="208"/>
      <c r="V1467" s="208"/>
      <c r="W1467" s="208"/>
      <c r="X1467" s="208"/>
      <c r="Y1467" s="208"/>
      <c r="Z1467" s="208"/>
      <c r="AA1467" s="208"/>
      <c r="AB1467" s="208"/>
      <c r="AC1467" s="208"/>
      <c r="AD1467" s="208"/>
      <c r="AE1467" s="208"/>
      <c r="AF1467" s="208"/>
      <c r="AG1467" s="208"/>
      <c r="AH1467" s="208"/>
      <c r="AI1467" s="208"/>
      <c r="AJ1467" s="208"/>
      <c r="AK1467" s="208"/>
      <c r="AL1467" s="208"/>
      <c r="AM1467" s="208"/>
      <c r="AN1467" s="208"/>
      <c r="AO1467" s="208"/>
      <c r="AP1467" s="208"/>
      <c r="AQ1467" s="208"/>
      <c r="AR1467" s="208"/>
      <c r="AS1467" s="208"/>
      <c r="AT1467" s="208"/>
      <c r="AU1467" s="208"/>
      <c r="AV1467" s="208"/>
      <c r="AW1467" s="208"/>
    </row>
    <row r="1468" spans="1:49" s="207" customFormat="1" x14ac:dyDescent="0.25">
      <c r="A1468" s="47"/>
      <c r="B1468" s="47"/>
      <c r="C1468" s="47"/>
      <c r="D1468" s="208"/>
      <c r="E1468" s="220"/>
      <c r="F1468" s="220"/>
      <c r="G1468" s="220"/>
      <c r="H1468" s="220"/>
      <c r="I1468" s="220"/>
      <c r="J1468" s="220"/>
      <c r="K1468" s="220"/>
      <c r="M1468" s="208"/>
      <c r="N1468" s="208"/>
      <c r="O1468" s="208"/>
      <c r="P1468" s="208"/>
      <c r="Q1468" s="208"/>
      <c r="R1468" s="208"/>
      <c r="S1468" s="208"/>
      <c r="T1468" s="208"/>
      <c r="U1468" s="208"/>
      <c r="V1468" s="208"/>
      <c r="W1468" s="208"/>
      <c r="X1468" s="208"/>
      <c r="Y1468" s="208"/>
      <c r="Z1468" s="208"/>
      <c r="AA1468" s="208"/>
      <c r="AB1468" s="208"/>
      <c r="AC1468" s="208"/>
      <c r="AD1468" s="208"/>
      <c r="AE1468" s="208"/>
      <c r="AF1468" s="208"/>
      <c r="AG1468" s="208"/>
      <c r="AH1468" s="208"/>
      <c r="AI1468" s="208"/>
      <c r="AJ1468" s="208"/>
      <c r="AK1468" s="208"/>
      <c r="AL1468" s="208"/>
      <c r="AM1468" s="208"/>
      <c r="AN1468" s="208"/>
      <c r="AO1468" s="208"/>
      <c r="AP1468" s="208"/>
      <c r="AQ1468" s="208"/>
      <c r="AR1468" s="208"/>
      <c r="AS1468" s="208"/>
      <c r="AT1468" s="208"/>
      <c r="AU1468" s="208"/>
      <c r="AV1468" s="208"/>
      <c r="AW1468" s="208"/>
    </row>
    <row r="1469" spans="1:49" s="207" customFormat="1" x14ac:dyDescent="0.25">
      <c r="A1469" s="47"/>
      <c r="B1469" s="47"/>
      <c r="C1469" s="47"/>
      <c r="D1469" s="208"/>
      <c r="E1469" s="220"/>
      <c r="F1469" s="220"/>
      <c r="G1469" s="220"/>
      <c r="H1469" s="220"/>
      <c r="I1469" s="220"/>
      <c r="J1469" s="220"/>
      <c r="K1469" s="220"/>
      <c r="M1469" s="208"/>
      <c r="N1469" s="208"/>
      <c r="O1469" s="208"/>
      <c r="P1469" s="208"/>
      <c r="Q1469" s="208"/>
      <c r="R1469" s="208"/>
      <c r="S1469" s="208"/>
      <c r="T1469" s="208"/>
      <c r="U1469" s="208"/>
      <c r="V1469" s="208"/>
      <c r="W1469" s="208"/>
      <c r="X1469" s="208"/>
      <c r="Y1469" s="208"/>
      <c r="Z1469" s="208"/>
      <c r="AA1469" s="208"/>
      <c r="AB1469" s="208"/>
      <c r="AC1469" s="208"/>
      <c r="AD1469" s="208"/>
      <c r="AE1469" s="208"/>
      <c r="AF1469" s="208"/>
      <c r="AG1469" s="208"/>
      <c r="AH1469" s="208"/>
      <c r="AI1469" s="208"/>
      <c r="AJ1469" s="208"/>
      <c r="AK1469" s="208"/>
      <c r="AL1469" s="208"/>
      <c r="AM1469" s="208"/>
      <c r="AN1469" s="208"/>
      <c r="AO1469" s="208"/>
      <c r="AP1469" s="208"/>
      <c r="AQ1469" s="208"/>
      <c r="AR1469" s="208"/>
      <c r="AS1469" s="208"/>
      <c r="AT1469" s="208"/>
      <c r="AU1469" s="208"/>
      <c r="AV1469" s="208"/>
      <c r="AW1469" s="208"/>
    </row>
    <row r="1470" spans="1:49" s="207" customFormat="1" x14ac:dyDescent="0.25">
      <c r="A1470" s="47"/>
      <c r="B1470" s="47"/>
      <c r="C1470" s="47"/>
      <c r="D1470" s="208"/>
      <c r="E1470" s="220"/>
      <c r="F1470" s="220"/>
      <c r="G1470" s="220"/>
      <c r="H1470" s="220"/>
      <c r="I1470" s="220"/>
      <c r="J1470" s="220"/>
      <c r="K1470" s="220"/>
      <c r="M1470" s="208"/>
      <c r="N1470" s="208"/>
      <c r="O1470" s="208"/>
      <c r="P1470" s="208"/>
      <c r="Q1470" s="208"/>
      <c r="R1470" s="208"/>
      <c r="S1470" s="208"/>
      <c r="T1470" s="208"/>
      <c r="U1470" s="208"/>
      <c r="V1470" s="208"/>
      <c r="W1470" s="208"/>
      <c r="X1470" s="208"/>
      <c r="Y1470" s="208"/>
      <c r="Z1470" s="208"/>
      <c r="AA1470" s="208"/>
      <c r="AB1470" s="208"/>
      <c r="AC1470" s="208"/>
      <c r="AD1470" s="208"/>
      <c r="AE1470" s="208"/>
      <c r="AF1470" s="208"/>
      <c r="AG1470" s="208"/>
      <c r="AH1470" s="208"/>
      <c r="AI1470" s="208"/>
      <c r="AJ1470" s="208"/>
      <c r="AK1470" s="208"/>
      <c r="AL1470" s="208"/>
      <c r="AM1470" s="208"/>
      <c r="AN1470" s="208"/>
      <c r="AO1470" s="208"/>
      <c r="AP1470" s="208"/>
      <c r="AQ1470" s="208"/>
      <c r="AR1470" s="208"/>
      <c r="AS1470" s="208"/>
      <c r="AT1470" s="208"/>
      <c r="AU1470" s="208"/>
      <c r="AV1470" s="208"/>
      <c r="AW1470" s="208"/>
    </row>
    <row r="1471" spans="1:49" s="207" customFormat="1" x14ac:dyDescent="0.25">
      <c r="A1471" s="47"/>
      <c r="B1471" s="47"/>
      <c r="C1471" s="47"/>
      <c r="D1471" s="208"/>
      <c r="E1471" s="220"/>
      <c r="F1471" s="220"/>
      <c r="G1471" s="220"/>
      <c r="H1471" s="220"/>
      <c r="I1471" s="220"/>
      <c r="J1471" s="220"/>
      <c r="K1471" s="220"/>
      <c r="M1471" s="208"/>
      <c r="N1471" s="208"/>
      <c r="O1471" s="208"/>
      <c r="P1471" s="208"/>
      <c r="Q1471" s="208"/>
      <c r="R1471" s="208"/>
      <c r="S1471" s="208"/>
      <c r="T1471" s="208"/>
      <c r="U1471" s="208"/>
      <c r="V1471" s="208"/>
      <c r="W1471" s="208"/>
      <c r="X1471" s="208"/>
      <c r="Y1471" s="208"/>
      <c r="Z1471" s="208"/>
      <c r="AA1471" s="208"/>
      <c r="AB1471" s="208"/>
      <c r="AC1471" s="208"/>
      <c r="AD1471" s="208"/>
      <c r="AE1471" s="208"/>
      <c r="AF1471" s="208"/>
      <c r="AG1471" s="208"/>
      <c r="AH1471" s="208"/>
      <c r="AI1471" s="208"/>
      <c r="AJ1471" s="208"/>
      <c r="AK1471" s="208"/>
      <c r="AL1471" s="208"/>
      <c r="AM1471" s="208"/>
      <c r="AN1471" s="208"/>
      <c r="AO1471" s="208"/>
      <c r="AP1471" s="208"/>
      <c r="AQ1471" s="208"/>
      <c r="AR1471" s="208"/>
      <c r="AS1471" s="208"/>
      <c r="AT1471" s="208"/>
      <c r="AU1471" s="208"/>
      <c r="AV1471" s="208"/>
      <c r="AW1471" s="208"/>
    </row>
    <row r="1472" spans="1:49" s="207" customFormat="1" x14ac:dyDescent="0.25">
      <c r="A1472" s="47"/>
      <c r="B1472" s="47"/>
      <c r="C1472" s="47"/>
      <c r="D1472" s="208"/>
      <c r="E1472" s="220"/>
      <c r="F1472" s="220"/>
      <c r="G1472" s="220"/>
      <c r="H1472" s="220"/>
      <c r="I1472" s="220"/>
      <c r="J1472" s="220"/>
      <c r="K1472" s="220"/>
      <c r="M1472" s="208"/>
      <c r="N1472" s="208"/>
      <c r="O1472" s="208"/>
      <c r="P1472" s="208"/>
      <c r="Q1472" s="208"/>
      <c r="R1472" s="208"/>
      <c r="S1472" s="208"/>
      <c r="T1472" s="208"/>
      <c r="U1472" s="208"/>
      <c r="V1472" s="208"/>
      <c r="W1472" s="208"/>
      <c r="X1472" s="208"/>
      <c r="Y1472" s="208"/>
      <c r="Z1472" s="208"/>
      <c r="AA1472" s="208"/>
      <c r="AB1472" s="208"/>
      <c r="AC1472" s="208"/>
      <c r="AD1472" s="208"/>
      <c r="AE1472" s="208"/>
      <c r="AF1472" s="208"/>
      <c r="AG1472" s="208"/>
      <c r="AH1472" s="208"/>
      <c r="AI1472" s="208"/>
      <c r="AJ1472" s="208"/>
      <c r="AK1472" s="208"/>
      <c r="AL1472" s="208"/>
      <c r="AM1472" s="208"/>
      <c r="AN1472" s="208"/>
      <c r="AO1472" s="208"/>
      <c r="AP1472" s="208"/>
      <c r="AQ1472" s="208"/>
      <c r="AR1472" s="208"/>
      <c r="AS1472" s="208"/>
      <c r="AT1472" s="208"/>
      <c r="AU1472" s="208"/>
      <c r="AV1472" s="208"/>
      <c r="AW1472" s="208"/>
    </row>
    <row r="1473" spans="1:49" s="207" customFormat="1" x14ac:dyDescent="0.25">
      <c r="A1473" s="47"/>
      <c r="B1473" s="47"/>
      <c r="C1473" s="47"/>
      <c r="D1473" s="208"/>
      <c r="E1473" s="220"/>
      <c r="F1473" s="220"/>
      <c r="G1473" s="220"/>
      <c r="H1473" s="220"/>
      <c r="I1473" s="220"/>
      <c r="J1473" s="220"/>
      <c r="K1473" s="220"/>
      <c r="M1473" s="208"/>
      <c r="N1473" s="208"/>
      <c r="O1473" s="208"/>
      <c r="P1473" s="208"/>
      <c r="Q1473" s="208"/>
      <c r="R1473" s="208"/>
      <c r="S1473" s="208"/>
      <c r="T1473" s="208"/>
      <c r="U1473" s="208"/>
      <c r="V1473" s="208"/>
      <c r="W1473" s="208"/>
      <c r="X1473" s="208"/>
      <c r="Y1473" s="208"/>
      <c r="Z1473" s="208"/>
      <c r="AA1473" s="208"/>
      <c r="AB1473" s="208"/>
      <c r="AC1473" s="208"/>
      <c r="AD1473" s="208"/>
      <c r="AE1473" s="208"/>
      <c r="AF1473" s="208"/>
      <c r="AG1473" s="208"/>
      <c r="AH1473" s="208"/>
      <c r="AI1473" s="208"/>
      <c r="AJ1473" s="208"/>
      <c r="AK1473" s="208"/>
      <c r="AL1473" s="208"/>
      <c r="AM1473" s="208"/>
      <c r="AN1473" s="208"/>
      <c r="AO1473" s="208"/>
      <c r="AP1473" s="208"/>
      <c r="AQ1473" s="208"/>
      <c r="AR1473" s="208"/>
      <c r="AS1473" s="208"/>
      <c r="AT1473" s="208"/>
      <c r="AU1473" s="208"/>
      <c r="AV1473" s="208"/>
      <c r="AW1473" s="208"/>
    </row>
    <row r="1474" spans="1:49" s="207" customFormat="1" x14ac:dyDescent="0.25">
      <c r="A1474" s="47"/>
      <c r="B1474" s="47"/>
      <c r="C1474" s="47"/>
      <c r="D1474" s="208"/>
      <c r="E1474" s="220"/>
      <c r="F1474" s="220"/>
      <c r="G1474" s="220"/>
      <c r="H1474" s="220"/>
      <c r="I1474" s="220"/>
      <c r="J1474" s="220"/>
      <c r="K1474" s="220"/>
      <c r="M1474" s="208"/>
      <c r="N1474" s="208"/>
      <c r="O1474" s="208"/>
      <c r="P1474" s="208"/>
      <c r="Q1474" s="208"/>
      <c r="R1474" s="208"/>
      <c r="S1474" s="208"/>
      <c r="T1474" s="208"/>
      <c r="U1474" s="208"/>
      <c r="V1474" s="208"/>
      <c r="W1474" s="208"/>
      <c r="X1474" s="208"/>
      <c r="Y1474" s="208"/>
      <c r="Z1474" s="208"/>
      <c r="AA1474" s="208"/>
      <c r="AB1474" s="208"/>
      <c r="AC1474" s="208"/>
      <c r="AD1474" s="208"/>
      <c r="AE1474" s="208"/>
      <c r="AF1474" s="208"/>
      <c r="AG1474" s="208"/>
      <c r="AH1474" s="208"/>
      <c r="AI1474" s="208"/>
      <c r="AJ1474" s="208"/>
      <c r="AK1474" s="208"/>
      <c r="AL1474" s="208"/>
      <c r="AM1474" s="208"/>
      <c r="AN1474" s="208"/>
      <c r="AO1474" s="208"/>
      <c r="AP1474" s="208"/>
      <c r="AQ1474" s="208"/>
      <c r="AR1474" s="208"/>
      <c r="AS1474" s="208"/>
      <c r="AT1474" s="208"/>
      <c r="AU1474" s="208"/>
      <c r="AV1474" s="208"/>
      <c r="AW1474" s="208"/>
    </row>
    <row r="1475" spans="1:49" s="207" customFormat="1" x14ac:dyDescent="0.25">
      <c r="A1475" s="47"/>
      <c r="B1475" s="47"/>
      <c r="C1475" s="47"/>
      <c r="D1475" s="208"/>
      <c r="E1475" s="220"/>
      <c r="F1475" s="220"/>
      <c r="G1475" s="220"/>
      <c r="H1475" s="220"/>
      <c r="I1475" s="220"/>
      <c r="J1475" s="220"/>
      <c r="K1475" s="220"/>
      <c r="M1475" s="208"/>
      <c r="N1475" s="208"/>
      <c r="O1475" s="208"/>
      <c r="P1475" s="208"/>
      <c r="Q1475" s="208"/>
      <c r="R1475" s="208"/>
      <c r="S1475" s="208"/>
      <c r="T1475" s="208"/>
      <c r="U1475" s="208"/>
      <c r="V1475" s="208"/>
      <c r="W1475" s="208"/>
      <c r="X1475" s="208"/>
      <c r="Y1475" s="208"/>
      <c r="Z1475" s="208"/>
      <c r="AA1475" s="208"/>
      <c r="AB1475" s="208"/>
      <c r="AC1475" s="208"/>
      <c r="AD1475" s="208"/>
      <c r="AE1475" s="208"/>
      <c r="AF1475" s="208"/>
      <c r="AG1475" s="208"/>
      <c r="AH1475" s="208"/>
      <c r="AI1475" s="208"/>
      <c r="AJ1475" s="208"/>
      <c r="AK1475" s="208"/>
      <c r="AL1475" s="208"/>
      <c r="AM1475" s="208"/>
      <c r="AN1475" s="208"/>
      <c r="AO1475" s="208"/>
      <c r="AP1475" s="208"/>
      <c r="AQ1475" s="208"/>
      <c r="AR1475" s="208"/>
      <c r="AS1475" s="208"/>
      <c r="AT1475" s="208"/>
      <c r="AU1475" s="208"/>
      <c r="AV1475" s="208"/>
      <c r="AW1475" s="208"/>
    </row>
    <row r="1476" spans="1:49" s="207" customFormat="1" x14ac:dyDescent="0.25">
      <c r="A1476" s="47"/>
      <c r="B1476" s="47"/>
      <c r="C1476" s="47"/>
      <c r="D1476" s="208"/>
      <c r="E1476" s="220"/>
      <c r="F1476" s="220"/>
      <c r="G1476" s="220"/>
      <c r="H1476" s="220"/>
      <c r="I1476" s="220"/>
      <c r="J1476" s="220"/>
      <c r="K1476" s="220"/>
      <c r="M1476" s="208"/>
      <c r="N1476" s="208"/>
      <c r="O1476" s="208"/>
      <c r="P1476" s="208"/>
      <c r="Q1476" s="208"/>
      <c r="R1476" s="208"/>
      <c r="S1476" s="208"/>
      <c r="T1476" s="208"/>
      <c r="U1476" s="208"/>
      <c r="V1476" s="208"/>
      <c r="W1476" s="208"/>
      <c r="X1476" s="208"/>
      <c r="Y1476" s="208"/>
      <c r="Z1476" s="208"/>
      <c r="AA1476" s="208"/>
      <c r="AB1476" s="208"/>
      <c r="AC1476" s="208"/>
      <c r="AD1476" s="208"/>
      <c r="AE1476" s="208"/>
      <c r="AF1476" s="208"/>
      <c r="AG1476" s="208"/>
      <c r="AH1476" s="208"/>
      <c r="AI1476" s="208"/>
      <c r="AJ1476" s="208"/>
      <c r="AK1476" s="208"/>
      <c r="AL1476" s="208"/>
      <c r="AM1476" s="208"/>
      <c r="AN1476" s="208"/>
      <c r="AO1476" s="208"/>
      <c r="AP1476" s="208"/>
      <c r="AQ1476" s="208"/>
      <c r="AR1476" s="208"/>
      <c r="AS1476" s="208"/>
      <c r="AT1476" s="208"/>
      <c r="AU1476" s="208"/>
      <c r="AV1476" s="208"/>
      <c r="AW1476" s="208"/>
    </row>
    <row r="1477" spans="1:49" s="207" customFormat="1" x14ac:dyDescent="0.25">
      <c r="A1477" s="47"/>
      <c r="B1477" s="47"/>
      <c r="C1477" s="47"/>
      <c r="D1477" s="208"/>
      <c r="E1477" s="220"/>
      <c r="F1477" s="220"/>
      <c r="G1477" s="220"/>
      <c r="H1477" s="220"/>
      <c r="I1477" s="220"/>
      <c r="J1477" s="220"/>
      <c r="K1477" s="220"/>
      <c r="M1477" s="208"/>
      <c r="N1477" s="208"/>
      <c r="O1477" s="208"/>
      <c r="P1477" s="208"/>
      <c r="Q1477" s="208"/>
      <c r="R1477" s="208"/>
      <c r="S1477" s="208"/>
      <c r="T1477" s="208"/>
      <c r="U1477" s="208"/>
      <c r="V1477" s="208"/>
      <c r="W1477" s="208"/>
      <c r="X1477" s="208"/>
      <c r="Y1477" s="208"/>
      <c r="Z1477" s="208"/>
      <c r="AA1477" s="208"/>
      <c r="AB1477" s="208"/>
      <c r="AC1477" s="208"/>
      <c r="AD1477" s="208"/>
      <c r="AE1477" s="208"/>
      <c r="AF1477" s="208"/>
      <c r="AG1477" s="208"/>
      <c r="AH1477" s="208"/>
      <c r="AI1477" s="208"/>
      <c r="AJ1477" s="208"/>
      <c r="AK1477" s="208"/>
      <c r="AL1477" s="208"/>
      <c r="AM1477" s="208"/>
      <c r="AN1477" s="208"/>
      <c r="AO1477" s="208"/>
      <c r="AP1477" s="208"/>
      <c r="AQ1477" s="208"/>
      <c r="AR1477" s="208"/>
      <c r="AS1477" s="208"/>
      <c r="AT1477" s="208"/>
      <c r="AU1477" s="208"/>
      <c r="AV1477" s="208"/>
      <c r="AW1477" s="208"/>
    </row>
    <row r="1478" spans="1:49" s="207" customFormat="1" x14ac:dyDescent="0.25">
      <c r="A1478" s="47"/>
      <c r="B1478" s="47"/>
      <c r="C1478" s="47"/>
      <c r="D1478" s="208"/>
      <c r="E1478" s="220"/>
      <c r="F1478" s="220"/>
      <c r="G1478" s="220"/>
      <c r="H1478" s="220"/>
      <c r="I1478" s="220"/>
      <c r="J1478" s="220"/>
      <c r="K1478" s="220"/>
      <c r="M1478" s="208"/>
      <c r="N1478" s="208"/>
      <c r="O1478" s="208"/>
      <c r="P1478" s="208"/>
      <c r="Q1478" s="208"/>
      <c r="R1478" s="208"/>
      <c r="S1478" s="208"/>
      <c r="T1478" s="208"/>
      <c r="U1478" s="208"/>
      <c r="V1478" s="208"/>
      <c r="W1478" s="208"/>
      <c r="X1478" s="208"/>
      <c r="Y1478" s="208"/>
      <c r="Z1478" s="208"/>
      <c r="AA1478" s="208"/>
      <c r="AB1478" s="208"/>
      <c r="AC1478" s="208"/>
      <c r="AD1478" s="208"/>
      <c r="AE1478" s="208"/>
      <c r="AF1478" s="208"/>
      <c r="AG1478" s="208"/>
      <c r="AH1478" s="208"/>
      <c r="AI1478" s="208"/>
      <c r="AJ1478" s="208"/>
      <c r="AK1478" s="208"/>
      <c r="AL1478" s="208"/>
      <c r="AM1478" s="208"/>
      <c r="AN1478" s="208"/>
      <c r="AO1478" s="208"/>
      <c r="AP1478" s="208"/>
      <c r="AQ1478" s="208"/>
      <c r="AR1478" s="208"/>
      <c r="AS1478" s="208"/>
      <c r="AT1478" s="208"/>
      <c r="AU1478" s="208"/>
      <c r="AV1478" s="208"/>
      <c r="AW1478" s="208"/>
    </row>
    <row r="1479" spans="1:49" s="207" customFormat="1" x14ac:dyDescent="0.25">
      <c r="A1479" s="47"/>
      <c r="B1479" s="47"/>
      <c r="C1479" s="47"/>
      <c r="D1479" s="208"/>
      <c r="E1479" s="220"/>
      <c r="F1479" s="220"/>
      <c r="G1479" s="220"/>
      <c r="H1479" s="220"/>
      <c r="I1479" s="220"/>
      <c r="J1479" s="220"/>
      <c r="K1479" s="220"/>
      <c r="M1479" s="208"/>
      <c r="N1479" s="208"/>
      <c r="O1479" s="208"/>
      <c r="P1479" s="208"/>
      <c r="Q1479" s="208"/>
      <c r="R1479" s="208"/>
      <c r="S1479" s="208"/>
      <c r="T1479" s="208"/>
      <c r="U1479" s="208"/>
      <c r="V1479" s="208"/>
      <c r="W1479" s="208"/>
      <c r="X1479" s="208"/>
      <c r="Y1479" s="208"/>
      <c r="Z1479" s="208"/>
      <c r="AA1479" s="208"/>
      <c r="AB1479" s="208"/>
      <c r="AC1479" s="208"/>
      <c r="AD1479" s="208"/>
      <c r="AE1479" s="208"/>
      <c r="AF1479" s="208"/>
      <c r="AG1479" s="208"/>
      <c r="AH1479" s="208"/>
      <c r="AI1479" s="208"/>
      <c r="AJ1479" s="208"/>
      <c r="AK1479" s="208"/>
      <c r="AL1479" s="208"/>
      <c r="AM1479" s="208"/>
      <c r="AN1479" s="208"/>
      <c r="AO1479" s="208"/>
      <c r="AP1479" s="208"/>
      <c r="AQ1479" s="208"/>
      <c r="AR1479" s="208"/>
      <c r="AS1479" s="208"/>
      <c r="AT1479" s="208"/>
      <c r="AU1479" s="208"/>
      <c r="AV1479" s="208"/>
      <c r="AW1479" s="208"/>
    </row>
    <row r="1480" spans="1:49" s="207" customFormat="1" x14ac:dyDescent="0.25">
      <c r="A1480" s="47"/>
      <c r="B1480" s="47"/>
      <c r="C1480" s="47"/>
      <c r="D1480" s="208"/>
      <c r="E1480" s="220"/>
      <c r="F1480" s="220"/>
      <c r="G1480" s="220"/>
      <c r="H1480" s="220"/>
      <c r="I1480" s="220"/>
      <c r="J1480" s="220"/>
      <c r="K1480" s="220"/>
      <c r="M1480" s="208"/>
      <c r="N1480" s="208"/>
      <c r="O1480" s="208"/>
      <c r="P1480" s="208"/>
      <c r="Q1480" s="208"/>
      <c r="R1480" s="208"/>
      <c r="S1480" s="208"/>
      <c r="T1480" s="208"/>
      <c r="U1480" s="208"/>
      <c r="V1480" s="208"/>
      <c r="W1480" s="208"/>
      <c r="X1480" s="208"/>
      <c r="Y1480" s="208"/>
      <c r="Z1480" s="208"/>
      <c r="AA1480" s="208"/>
      <c r="AB1480" s="208"/>
      <c r="AC1480" s="208"/>
      <c r="AD1480" s="208"/>
      <c r="AE1480" s="208"/>
      <c r="AF1480" s="208"/>
      <c r="AG1480" s="208"/>
      <c r="AH1480" s="208"/>
      <c r="AI1480" s="208"/>
      <c r="AJ1480" s="208"/>
      <c r="AK1480" s="208"/>
      <c r="AL1480" s="208"/>
      <c r="AM1480" s="208"/>
      <c r="AN1480" s="208"/>
      <c r="AO1480" s="208"/>
      <c r="AP1480" s="208"/>
      <c r="AQ1480" s="208"/>
      <c r="AR1480" s="208"/>
      <c r="AS1480" s="208"/>
      <c r="AT1480" s="208"/>
      <c r="AU1480" s="208"/>
      <c r="AV1480" s="208"/>
      <c r="AW1480" s="208"/>
    </row>
    <row r="1481" spans="1:49" s="207" customFormat="1" x14ac:dyDescent="0.25">
      <c r="A1481" s="47"/>
      <c r="B1481" s="47"/>
      <c r="C1481" s="47"/>
      <c r="D1481" s="208"/>
      <c r="E1481" s="220"/>
      <c r="F1481" s="220"/>
      <c r="G1481" s="220"/>
      <c r="H1481" s="220"/>
      <c r="I1481" s="220"/>
      <c r="J1481" s="220"/>
      <c r="K1481" s="220"/>
      <c r="M1481" s="208"/>
      <c r="N1481" s="208"/>
      <c r="O1481" s="208"/>
      <c r="P1481" s="208"/>
      <c r="Q1481" s="208"/>
      <c r="R1481" s="208"/>
      <c r="S1481" s="208"/>
      <c r="T1481" s="208"/>
      <c r="U1481" s="208"/>
      <c r="V1481" s="208"/>
      <c r="W1481" s="208"/>
      <c r="X1481" s="208"/>
      <c r="Y1481" s="208"/>
      <c r="Z1481" s="208"/>
      <c r="AA1481" s="208"/>
      <c r="AB1481" s="208"/>
      <c r="AC1481" s="208"/>
      <c r="AD1481" s="208"/>
      <c r="AE1481" s="208"/>
      <c r="AF1481" s="208"/>
      <c r="AG1481" s="208"/>
      <c r="AH1481" s="208"/>
      <c r="AI1481" s="208"/>
      <c r="AJ1481" s="208"/>
      <c r="AK1481" s="208"/>
      <c r="AL1481" s="208"/>
      <c r="AM1481" s="208"/>
      <c r="AN1481" s="208"/>
      <c r="AO1481" s="208"/>
      <c r="AP1481" s="208"/>
      <c r="AQ1481" s="208"/>
      <c r="AR1481" s="208"/>
      <c r="AS1481" s="208"/>
      <c r="AT1481" s="208"/>
      <c r="AU1481" s="208"/>
      <c r="AV1481" s="208"/>
      <c r="AW1481" s="208"/>
    </row>
    <row r="1482" spans="1:49" s="207" customFormat="1" x14ac:dyDescent="0.25">
      <c r="A1482" s="47"/>
      <c r="B1482" s="47"/>
      <c r="C1482" s="47"/>
      <c r="D1482" s="208"/>
      <c r="E1482" s="220"/>
      <c r="F1482" s="220"/>
      <c r="G1482" s="220"/>
      <c r="H1482" s="220"/>
      <c r="I1482" s="220"/>
      <c r="J1482" s="220"/>
      <c r="K1482" s="220"/>
      <c r="M1482" s="208"/>
      <c r="N1482" s="208"/>
      <c r="O1482" s="208"/>
      <c r="P1482" s="208"/>
      <c r="Q1482" s="208"/>
      <c r="R1482" s="208"/>
      <c r="S1482" s="208"/>
      <c r="T1482" s="208"/>
      <c r="U1482" s="208"/>
      <c r="V1482" s="208"/>
      <c r="W1482" s="208"/>
      <c r="X1482" s="208"/>
      <c r="Y1482" s="208"/>
      <c r="Z1482" s="208"/>
      <c r="AA1482" s="208"/>
      <c r="AB1482" s="208"/>
      <c r="AC1482" s="208"/>
      <c r="AD1482" s="208"/>
      <c r="AE1482" s="208"/>
      <c r="AF1482" s="208"/>
      <c r="AG1482" s="208"/>
      <c r="AH1482" s="208"/>
      <c r="AI1482" s="208"/>
      <c r="AJ1482" s="208"/>
      <c r="AK1482" s="208"/>
      <c r="AL1482" s="208"/>
      <c r="AM1482" s="208"/>
      <c r="AN1482" s="208"/>
      <c r="AO1482" s="208"/>
      <c r="AP1482" s="208"/>
      <c r="AQ1482" s="208"/>
      <c r="AR1482" s="208"/>
      <c r="AS1482" s="208"/>
      <c r="AT1482" s="208"/>
      <c r="AU1482" s="208"/>
      <c r="AV1482" s="208"/>
      <c r="AW1482" s="208"/>
    </row>
    <row r="1483" spans="1:49" s="207" customFormat="1" x14ac:dyDescent="0.25">
      <c r="A1483" s="47"/>
      <c r="B1483" s="47"/>
      <c r="C1483" s="47"/>
      <c r="D1483" s="208"/>
      <c r="E1483" s="220"/>
      <c r="F1483" s="220"/>
      <c r="G1483" s="220"/>
      <c r="H1483" s="220"/>
      <c r="I1483" s="220"/>
      <c r="J1483" s="220"/>
      <c r="K1483" s="220"/>
      <c r="M1483" s="208"/>
      <c r="N1483" s="208"/>
      <c r="O1483" s="208"/>
      <c r="P1483" s="208"/>
      <c r="Q1483" s="208"/>
      <c r="R1483" s="208"/>
      <c r="S1483" s="208"/>
      <c r="T1483" s="208"/>
      <c r="U1483" s="208"/>
      <c r="V1483" s="208"/>
      <c r="W1483" s="208"/>
      <c r="X1483" s="208"/>
      <c r="Y1483" s="208"/>
      <c r="Z1483" s="208"/>
      <c r="AA1483" s="208"/>
      <c r="AB1483" s="208"/>
      <c r="AC1483" s="208"/>
      <c r="AD1483" s="208"/>
      <c r="AE1483" s="208"/>
      <c r="AF1483" s="208"/>
      <c r="AG1483" s="208"/>
      <c r="AH1483" s="208"/>
      <c r="AI1483" s="208"/>
      <c r="AJ1483" s="208"/>
      <c r="AK1483" s="208"/>
      <c r="AL1483" s="208"/>
      <c r="AM1483" s="208"/>
      <c r="AN1483" s="208"/>
      <c r="AO1483" s="208"/>
      <c r="AP1483" s="208"/>
      <c r="AQ1483" s="208"/>
      <c r="AR1483" s="208"/>
      <c r="AS1483" s="208"/>
      <c r="AT1483" s="208"/>
      <c r="AU1483" s="208"/>
      <c r="AV1483" s="208"/>
      <c r="AW1483" s="208"/>
    </row>
    <row r="1484" spans="1:49" s="207" customFormat="1" x14ac:dyDescent="0.25">
      <c r="A1484" s="47"/>
      <c r="B1484" s="47"/>
      <c r="C1484" s="47"/>
      <c r="D1484" s="208"/>
      <c r="E1484" s="220"/>
      <c r="F1484" s="220"/>
      <c r="G1484" s="220"/>
      <c r="H1484" s="220"/>
      <c r="I1484" s="220"/>
      <c r="J1484" s="220"/>
      <c r="K1484" s="220"/>
      <c r="M1484" s="208"/>
      <c r="N1484" s="208"/>
      <c r="O1484" s="208"/>
      <c r="P1484" s="208"/>
      <c r="Q1484" s="208"/>
      <c r="R1484" s="208"/>
      <c r="S1484" s="208"/>
      <c r="T1484" s="208"/>
      <c r="U1484" s="208"/>
      <c r="V1484" s="208"/>
      <c r="W1484" s="208"/>
      <c r="X1484" s="208"/>
      <c r="Y1484" s="208"/>
      <c r="Z1484" s="208"/>
      <c r="AA1484" s="208"/>
      <c r="AB1484" s="208"/>
      <c r="AC1484" s="208"/>
      <c r="AD1484" s="208"/>
      <c r="AE1484" s="208"/>
      <c r="AF1484" s="208"/>
      <c r="AG1484" s="208"/>
      <c r="AH1484" s="208"/>
      <c r="AI1484" s="208"/>
      <c r="AJ1484" s="208"/>
      <c r="AK1484" s="208"/>
      <c r="AL1484" s="208"/>
      <c r="AM1484" s="208"/>
      <c r="AN1484" s="208"/>
      <c r="AO1484" s="208"/>
      <c r="AP1484" s="208"/>
      <c r="AQ1484" s="208"/>
      <c r="AR1484" s="208"/>
      <c r="AS1484" s="208"/>
      <c r="AT1484" s="208"/>
      <c r="AU1484" s="208"/>
      <c r="AV1484" s="208"/>
      <c r="AW1484" s="208"/>
    </row>
    <row r="1485" spans="1:49" s="207" customFormat="1" x14ac:dyDescent="0.25">
      <c r="A1485" s="47"/>
      <c r="B1485" s="47"/>
      <c r="C1485" s="47"/>
      <c r="D1485" s="208"/>
      <c r="E1485" s="220"/>
      <c r="F1485" s="220"/>
      <c r="G1485" s="220"/>
      <c r="H1485" s="220"/>
      <c r="I1485" s="220"/>
      <c r="J1485" s="220"/>
      <c r="K1485" s="220"/>
      <c r="M1485" s="208"/>
      <c r="N1485" s="208"/>
      <c r="O1485" s="208"/>
      <c r="P1485" s="208"/>
      <c r="Q1485" s="208"/>
      <c r="R1485" s="208"/>
      <c r="S1485" s="208"/>
      <c r="T1485" s="208"/>
      <c r="U1485" s="208"/>
      <c r="V1485" s="208"/>
      <c r="W1485" s="208"/>
      <c r="X1485" s="208"/>
      <c r="Y1485" s="208"/>
      <c r="Z1485" s="208"/>
      <c r="AA1485" s="208"/>
      <c r="AB1485" s="208"/>
      <c r="AC1485" s="208"/>
      <c r="AD1485" s="208"/>
      <c r="AE1485" s="208"/>
      <c r="AF1485" s="208"/>
      <c r="AG1485" s="208"/>
      <c r="AH1485" s="208"/>
      <c r="AI1485" s="208"/>
      <c r="AJ1485" s="208"/>
      <c r="AK1485" s="208"/>
      <c r="AL1485" s="208"/>
      <c r="AM1485" s="208"/>
      <c r="AN1485" s="208"/>
      <c r="AO1485" s="208"/>
      <c r="AP1485" s="208"/>
      <c r="AQ1485" s="208"/>
      <c r="AR1485" s="208"/>
      <c r="AS1485" s="208"/>
      <c r="AT1485" s="208"/>
      <c r="AU1485" s="208"/>
      <c r="AV1485" s="208"/>
      <c r="AW1485" s="208"/>
    </row>
    <row r="1486" spans="1:49" s="207" customFormat="1" x14ac:dyDescent="0.25">
      <c r="A1486" s="47"/>
      <c r="B1486" s="47"/>
      <c r="C1486" s="47"/>
      <c r="D1486" s="208"/>
      <c r="E1486" s="220"/>
      <c r="F1486" s="220"/>
      <c r="G1486" s="220"/>
      <c r="H1486" s="220"/>
      <c r="I1486" s="220"/>
      <c r="J1486" s="220"/>
      <c r="K1486" s="220"/>
      <c r="M1486" s="208"/>
      <c r="N1486" s="208"/>
      <c r="O1486" s="208"/>
      <c r="P1486" s="208"/>
      <c r="Q1486" s="208"/>
      <c r="R1486" s="208"/>
      <c r="S1486" s="208"/>
      <c r="T1486" s="208"/>
      <c r="U1486" s="208"/>
      <c r="V1486" s="208"/>
      <c r="W1486" s="208"/>
      <c r="X1486" s="208"/>
      <c r="Y1486" s="208"/>
      <c r="Z1486" s="208"/>
      <c r="AA1486" s="208"/>
      <c r="AB1486" s="208"/>
      <c r="AC1486" s="208"/>
      <c r="AD1486" s="208"/>
      <c r="AE1486" s="208"/>
      <c r="AF1486" s="208"/>
      <c r="AG1486" s="208"/>
      <c r="AH1486" s="208"/>
      <c r="AI1486" s="208"/>
      <c r="AJ1486" s="208"/>
      <c r="AK1486" s="208"/>
      <c r="AL1486" s="208"/>
      <c r="AM1486" s="208"/>
      <c r="AN1486" s="208"/>
      <c r="AO1486" s="208"/>
      <c r="AP1486" s="208"/>
      <c r="AQ1486" s="208"/>
      <c r="AR1486" s="208"/>
      <c r="AS1486" s="208"/>
      <c r="AT1486" s="208"/>
      <c r="AU1486" s="208"/>
      <c r="AV1486" s="208"/>
      <c r="AW1486" s="208"/>
    </row>
    <row r="1487" spans="1:49" s="207" customFormat="1" x14ac:dyDescent="0.25">
      <c r="A1487" s="47"/>
      <c r="B1487" s="47"/>
      <c r="C1487" s="47"/>
      <c r="D1487" s="208"/>
      <c r="E1487" s="220"/>
      <c r="F1487" s="220"/>
      <c r="G1487" s="220"/>
      <c r="H1487" s="220"/>
      <c r="I1487" s="220"/>
      <c r="J1487" s="220"/>
      <c r="K1487" s="220"/>
      <c r="M1487" s="208"/>
      <c r="N1487" s="208"/>
      <c r="O1487" s="208"/>
      <c r="P1487" s="208"/>
      <c r="Q1487" s="208"/>
      <c r="R1487" s="208"/>
      <c r="S1487" s="208"/>
      <c r="T1487" s="208"/>
      <c r="U1487" s="208"/>
      <c r="V1487" s="208"/>
      <c r="W1487" s="208"/>
      <c r="X1487" s="208"/>
      <c r="Y1487" s="208"/>
      <c r="Z1487" s="208"/>
      <c r="AA1487" s="208"/>
      <c r="AB1487" s="208"/>
      <c r="AC1487" s="208"/>
      <c r="AD1487" s="208"/>
      <c r="AE1487" s="208"/>
      <c r="AF1487" s="208"/>
      <c r="AG1487" s="208"/>
      <c r="AH1487" s="208"/>
      <c r="AI1487" s="208"/>
      <c r="AJ1487" s="208"/>
      <c r="AK1487" s="208"/>
      <c r="AL1487" s="208"/>
      <c r="AM1487" s="208"/>
      <c r="AN1487" s="208"/>
      <c r="AO1487" s="208"/>
      <c r="AP1487" s="208"/>
      <c r="AQ1487" s="208"/>
      <c r="AR1487" s="208"/>
      <c r="AS1487" s="208"/>
      <c r="AT1487" s="208"/>
      <c r="AU1487" s="208"/>
      <c r="AV1487" s="208"/>
      <c r="AW1487" s="208"/>
    </row>
    <row r="1488" spans="1:49" s="207" customFormat="1" x14ac:dyDescent="0.25">
      <c r="A1488" s="47"/>
      <c r="B1488" s="47"/>
      <c r="C1488" s="47"/>
      <c r="D1488" s="208"/>
      <c r="E1488" s="220"/>
      <c r="F1488" s="220"/>
      <c r="G1488" s="220"/>
      <c r="H1488" s="220"/>
      <c r="I1488" s="220"/>
      <c r="J1488" s="220"/>
      <c r="K1488" s="220"/>
      <c r="M1488" s="208"/>
      <c r="N1488" s="208"/>
      <c r="O1488" s="208"/>
      <c r="P1488" s="208"/>
      <c r="Q1488" s="208"/>
      <c r="R1488" s="208"/>
      <c r="S1488" s="208"/>
      <c r="T1488" s="208"/>
      <c r="U1488" s="208"/>
      <c r="V1488" s="208"/>
      <c r="W1488" s="208"/>
      <c r="X1488" s="208"/>
      <c r="Y1488" s="208"/>
      <c r="Z1488" s="208"/>
      <c r="AA1488" s="208"/>
      <c r="AB1488" s="208"/>
      <c r="AC1488" s="208"/>
      <c r="AD1488" s="208"/>
      <c r="AE1488" s="208"/>
      <c r="AF1488" s="208"/>
      <c r="AG1488" s="208"/>
      <c r="AH1488" s="208"/>
      <c r="AI1488" s="208"/>
      <c r="AJ1488" s="208"/>
      <c r="AK1488" s="208"/>
      <c r="AL1488" s="208"/>
      <c r="AM1488" s="208"/>
      <c r="AN1488" s="208"/>
      <c r="AO1488" s="208"/>
      <c r="AP1488" s="208"/>
      <c r="AQ1488" s="208"/>
      <c r="AR1488" s="208"/>
      <c r="AS1488" s="208"/>
      <c r="AT1488" s="208"/>
      <c r="AU1488" s="208"/>
      <c r="AV1488" s="208"/>
      <c r="AW1488" s="208"/>
    </row>
    <row r="1489" spans="1:49" s="207" customFormat="1" x14ac:dyDescent="0.25">
      <c r="A1489" s="47"/>
      <c r="B1489" s="47"/>
      <c r="C1489" s="47"/>
      <c r="D1489" s="208"/>
      <c r="E1489" s="220"/>
      <c r="F1489" s="220"/>
      <c r="G1489" s="220"/>
      <c r="H1489" s="220"/>
      <c r="I1489" s="220"/>
      <c r="J1489" s="220"/>
      <c r="K1489" s="220"/>
      <c r="M1489" s="208"/>
      <c r="N1489" s="208"/>
      <c r="O1489" s="208"/>
      <c r="P1489" s="208"/>
      <c r="Q1489" s="208"/>
      <c r="R1489" s="208"/>
      <c r="S1489" s="208"/>
      <c r="T1489" s="208"/>
      <c r="U1489" s="208"/>
      <c r="V1489" s="208"/>
      <c r="W1489" s="208"/>
      <c r="X1489" s="208"/>
      <c r="Y1489" s="208"/>
      <c r="Z1489" s="208"/>
      <c r="AA1489" s="208"/>
      <c r="AB1489" s="208"/>
      <c r="AC1489" s="208"/>
      <c r="AD1489" s="208"/>
      <c r="AE1489" s="208"/>
      <c r="AF1489" s="208"/>
      <c r="AG1489" s="208"/>
      <c r="AH1489" s="208"/>
      <c r="AI1489" s="208"/>
      <c r="AJ1489" s="208"/>
      <c r="AK1489" s="208"/>
      <c r="AL1489" s="208"/>
      <c r="AM1489" s="208"/>
      <c r="AN1489" s="208"/>
      <c r="AO1489" s="208"/>
      <c r="AP1489" s="208"/>
      <c r="AQ1489" s="208"/>
      <c r="AR1489" s="208"/>
      <c r="AS1489" s="208"/>
      <c r="AT1489" s="208"/>
      <c r="AU1489" s="208"/>
      <c r="AV1489" s="208"/>
      <c r="AW1489" s="208"/>
    </row>
    <row r="1490" spans="1:49" s="207" customFormat="1" x14ac:dyDescent="0.25">
      <c r="A1490" s="47"/>
      <c r="B1490" s="47"/>
      <c r="C1490" s="47"/>
      <c r="D1490" s="208"/>
      <c r="E1490" s="220"/>
      <c r="F1490" s="220"/>
      <c r="G1490" s="220"/>
      <c r="H1490" s="220"/>
      <c r="I1490" s="220"/>
      <c r="J1490" s="220"/>
      <c r="K1490" s="220"/>
      <c r="M1490" s="208"/>
      <c r="N1490" s="208"/>
      <c r="O1490" s="208"/>
      <c r="P1490" s="208"/>
      <c r="Q1490" s="208"/>
      <c r="R1490" s="208"/>
      <c r="S1490" s="208"/>
      <c r="T1490" s="208"/>
      <c r="U1490" s="208"/>
      <c r="V1490" s="208"/>
      <c r="W1490" s="208"/>
      <c r="X1490" s="208"/>
      <c r="Y1490" s="208"/>
      <c r="Z1490" s="208"/>
      <c r="AA1490" s="208"/>
      <c r="AB1490" s="208"/>
      <c r="AC1490" s="208"/>
      <c r="AD1490" s="208"/>
      <c r="AE1490" s="208"/>
      <c r="AF1490" s="208"/>
      <c r="AG1490" s="208"/>
      <c r="AH1490" s="208"/>
      <c r="AI1490" s="208"/>
      <c r="AJ1490" s="208"/>
      <c r="AK1490" s="208"/>
      <c r="AL1490" s="208"/>
      <c r="AM1490" s="208"/>
      <c r="AN1490" s="208"/>
      <c r="AO1490" s="208"/>
      <c r="AP1490" s="208"/>
      <c r="AQ1490" s="208"/>
      <c r="AR1490" s="208"/>
      <c r="AS1490" s="208"/>
      <c r="AT1490" s="208"/>
      <c r="AU1490" s="208"/>
      <c r="AV1490" s="208"/>
      <c r="AW1490" s="208"/>
    </row>
    <row r="1491" spans="1:49" s="207" customFormat="1" x14ac:dyDescent="0.25">
      <c r="A1491" s="47"/>
      <c r="B1491" s="47"/>
      <c r="C1491" s="47"/>
      <c r="D1491" s="208"/>
      <c r="E1491" s="220"/>
      <c r="F1491" s="220"/>
      <c r="G1491" s="220"/>
      <c r="H1491" s="220"/>
      <c r="I1491" s="220"/>
      <c r="J1491" s="220"/>
      <c r="K1491" s="220"/>
      <c r="M1491" s="208"/>
      <c r="N1491" s="208"/>
      <c r="O1491" s="208"/>
      <c r="P1491" s="208"/>
      <c r="Q1491" s="208"/>
      <c r="R1491" s="208"/>
      <c r="S1491" s="208"/>
      <c r="T1491" s="208"/>
      <c r="U1491" s="208"/>
      <c r="V1491" s="208"/>
      <c r="W1491" s="208"/>
      <c r="X1491" s="208"/>
      <c r="Y1491" s="208"/>
      <c r="Z1491" s="208"/>
      <c r="AA1491" s="208"/>
      <c r="AB1491" s="208"/>
      <c r="AC1491" s="208"/>
      <c r="AD1491" s="208"/>
      <c r="AE1491" s="208"/>
      <c r="AF1491" s="208"/>
      <c r="AG1491" s="208"/>
      <c r="AH1491" s="208"/>
      <c r="AI1491" s="208"/>
      <c r="AJ1491" s="208"/>
      <c r="AK1491" s="208"/>
      <c r="AL1491" s="208"/>
      <c r="AM1491" s="208"/>
      <c r="AN1491" s="208"/>
      <c r="AO1491" s="208"/>
      <c r="AP1491" s="208"/>
      <c r="AQ1491" s="208"/>
      <c r="AR1491" s="208"/>
      <c r="AS1491" s="208"/>
      <c r="AT1491" s="208"/>
      <c r="AU1491" s="208"/>
      <c r="AV1491" s="208"/>
      <c r="AW1491" s="208"/>
    </row>
    <row r="1492" spans="1:49" s="207" customFormat="1" x14ac:dyDescent="0.25">
      <c r="A1492" s="47"/>
      <c r="B1492" s="47"/>
      <c r="C1492" s="47"/>
      <c r="D1492" s="208"/>
      <c r="E1492" s="220"/>
      <c r="F1492" s="220"/>
      <c r="G1492" s="220"/>
      <c r="H1492" s="220"/>
      <c r="I1492" s="220"/>
      <c r="J1492" s="220"/>
      <c r="K1492" s="220"/>
      <c r="M1492" s="208"/>
      <c r="N1492" s="208"/>
      <c r="O1492" s="208"/>
      <c r="P1492" s="208"/>
      <c r="Q1492" s="208"/>
      <c r="R1492" s="208"/>
      <c r="S1492" s="208"/>
      <c r="T1492" s="208"/>
      <c r="U1492" s="208"/>
      <c r="V1492" s="208"/>
      <c r="W1492" s="208"/>
      <c r="X1492" s="208"/>
      <c r="Y1492" s="208"/>
      <c r="Z1492" s="208"/>
      <c r="AA1492" s="208"/>
      <c r="AB1492" s="208"/>
      <c r="AC1492" s="208"/>
      <c r="AD1492" s="208"/>
      <c r="AE1492" s="208"/>
      <c r="AF1492" s="208"/>
      <c r="AG1492" s="208"/>
      <c r="AH1492" s="208"/>
      <c r="AI1492" s="208"/>
      <c r="AJ1492" s="208"/>
      <c r="AK1492" s="208"/>
      <c r="AL1492" s="208"/>
      <c r="AM1492" s="208"/>
      <c r="AN1492" s="208"/>
      <c r="AO1492" s="208"/>
      <c r="AP1492" s="208"/>
      <c r="AQ1492" s="208"/>
      <c r="AR1492" s="208"/>
      <c r="AS1492" s="208"/>
      <c r="AT1492" s="208"/>
      <c r="AU1492" s="208"/>
      <c r="AV1492" s="208"/>
      <c r="AW1492" s="208"/>
    </row>
    <row r="1493" spans="1:49" s="207" customFormat="1" x14ac:dyDescent="0.25">
      <c r="A1493" s="47"/>
      <c r="B1493" s="47"/>
      <c r="C1493" s="47"/>
      <c r="D1493" s="208"/>
      <c r="E1493" s="220"/>
      <c r="F1493" s="220"/>
      <c r="G1493" s="220"/>
      <c r="H1493" s="220"/>
      <c r="I1493" s="220"/>
      <c r="J1493" s="220"/>
      <c r="K1493" s="220"/>
      <c r="M1493" s="208"/>
      <c r="N1493" s="208"/>
      <c r="O1493" s="208"/>
      <c r="P1493" s="208"/>
      <c r="Q1493" s="208"/>
      <c r="R1493" s="208"/>
      <c r="S1493" s="208"/>
      <c r="T1493" s="208"/>
      <c r="U1493" s="208"/>
      <c r="V1493" s="208"/>
      <c r="W1493" s="208"/>
      <c r="X1493" s="208"/>
      <c r="Y1493" s="208"/>
      <c r="Z1493" s="208"/>
      <c r="AA1493" s="208"/>
      <c r="AB1493" s="208"/>
      <c r="AC1493" s="208"/>
      <c r="AD1493" s="208"/>
      <c r="AE1493" s="208"/>
      <c r="AF1493" s="208"/>
      <c r="AG1493" s="208"/>
      <c r="AH1493" s="208"/>
      <c r="AI1493" s="208"/>
      <c r="AJ1493" s="208"/>
      <c r="AK1493" s="208"/>
      <c r="AL1493" s="208"/>
      <c r="AM1493" s="208"/>
      <c r="AN1493" s="208"/>
      <c r="AO1493" s="208"/>
      <c r="AP1493" s="208"/>
      <c r="AQ1493" s="208"/>
      <c r="AR1493" s="208"/>
      <c r="AS1493" s="208"/>
      <c r="AT1493" s="208"/>
      <c r="AU1493" s="208"/>
      <c r="AV1493" s="208"/>
      <c r="AW1493" s="208"/>
    </row>
    <row r="1494" spans="1:49" s="207" customFormat="1" x14ac:dyDescent="0.25">
      <c r="A1494" s="47"/>
      <c r="B1494" s="47"/>
      <c r="C1494" s="47"/>
      <c r="D1494" s="208"/>
      <c r="E1494" s="220"/>
      <c r="F1494" s="220"/>
      <c r="G1494" s="220"/>
      <c r="H1494" s="220"/>
      <c r="I1494" s="220"/>
      <c r="J1494" s="220"/>
      <c r="K1494" s="220"/>
      <c r="M1494" s="208"/>
      <c r="N1494" s="208"/>
      <c r="O1494" s="208"/>
      <c r="P1494" s="208"/>
      <c r="Q1494" s="208"/>
      <c r="R1494" s="208"/>
      <c r="S1494" s="208"/>
      <c r="T1494" s="208"/>
      <c r="U1494" s="208"/>
      <c r="V1494" s="208"/>
      <c r="W1494" s="208"/>
      <c r="X1494" s="208"/>
      <c r="Y1494" s="208"/>
      <c r="Z1494" s="208"/>
      <c r="AA1494" s="208"/>
      <c r="AB1494" s="208"/>
      <c r="AC1494" s="208"/>
      <c r="AD1494" s="208"/>
      <c r="AE1494" s="208"/>
      <c r="AF1494" s="208"/>
      <c r="AG1494" s="208"/>
      <c r="AH1494" s="208"/>
      <c r="AI1494" s="208"/>
      <c r="AJ1494" s="208"/>
      <c r="AK1494" s="208"/>
      <c r="AL1494" s="208"/>
      <c r="AM1494" s="208"/>
      <c r="AN1494" s="208"/>
      <c r="AO1494" s="208"/>
      <c r="AP1494" s="208"/>
      <c r="AQ1494" s="208"/>
      <c r="AR1494" s="208"/>
      <c r="AS1494" s="208"/>
      <c r="AT1494" s="208"/>
      <c r="AU1494" s="208"/>
      <c r="AV1494" s="208"/>
      <c r="AW1494" s="208"/>
    </row>
    <row r="1495" spans="1:49" s="207" customFormat="1" x14ac:dyDescent="0.25">
      <c r="A1495" s="47"/>
      <c r="B1495" s="47"/>
      <c r="C1495" s="47"/>
      <c r="D1495" s="208"/>
      <c r="E1495" s="220"/>
      <c r="F1495" s="220"/>
      <c r="G1495" s="220"/>
      <c r="H1495" s="220"/>
      <c r="I1495" s="220"/>
      <c r="J1495" s="220"/>
      <c r="K1495" s="220"/>
      <c r="M1495" s="208"/>
      <c r="N1495" s="208"/>
      <c r="O1495" s="208"/>
      <c r="P1495" s="208"/>
      <c r="Q1495" s="208"/>
      <c r="R1495" s="208"/>
      <c r="S1495" s="208"/>
      <c r="T1495" s="208"/>
      <c r="U1495" s="208"/>
      <c r="V1495" s="208"/>
      <c r="W1495" s="208"/>
      <c r="X1495" s="208"/>
      <c r="Y1495" s="208"/>
      <c r="Z1495" s="208"/>
      <c r="AA1495" s="208"/>
      <c r="AB1495" s="208"/>
      <c r="AC1495" s="208"/>
      <c r="AD1495" s="208"/>
      <c r="AE1495" s="208"/>
      <c r="AF1495" s="208"/>
      <c r="AG1495" s="208"/>
      <c r="AH1495" s="208"/>
      <c r="AI1495" s="208"/>
      <c r="AJ1495" s="208"/>
      <c r="AK1495" s="208"/>
      <c r="AL1495" s="208"/>
      <c r="AM1495" s="208"/>
      <c r="AN1495" s="208"/>
      <c r="AO1495" s="208"/>
      <c r="AP1495" s="208"/>
      <c r="AQ1495" s="208"/>
      <c r="AR1495" s="208"/>
      <c r="AS1495" s="208"/>
      <c r="AT1495" s="208"/>
      <c r="AU1495" s="208"/>
      <c r="AV1495" s="208"/>
      <c r="AW1495" s="208"/>
    </row>
    <row r="1496" spans="1:49" s="207" customFormat="1" x14ac:dyDescent="0.25">
      <c r="A1496" s="47"/>
      <c r="B1496" s="47"/>
      <c r="C1496" s="47"/>
      <c r="D1496" s="208"/>
      <c r="E1496" s="220"/>
      <c r="F1496" s="220"/>
      <c r="G1496" s="220"/>
      <c r="H1496" s="220"/>
      <c r="I1496" s="220"/>
      <c r="J1496" s="220"/>
      <c r="K1496" s="220"/>
      <c r="M1496" s="208"/>
      <c r="N1496" s="208"/>
      <c r="O1496" s="208"/>
      <c r="P1496" s="208"/>
      <c r="Q1496" s="208"/>
      <c r="R1496" s="208"/>
      <c r="S1496" s="208"/>
      <c r="T1496" s="208"/>
      <c r="U1496" s="208"/>
      <c r="V1496" s="208"/>
      <c r="W1496" s="208"/>
      <c r="X1496" s="208"/>
      <c r="Y1496" s="208"/>
      <c r="Z1496" s="208"/>
      <c r="AA1496" s="208"/>
      <c r="AB1496" s="208"/>
      <c r="AC1496" s="208"/>
      <c r="AD1496" s="208"/>
      <c r="AE1496" s="208"/>
      <c r="AF1496" s="208"/>
      <c r="AG1496" s="208"/>
      <c r="AH1496" s="208"/>
      <c r="AI1496" s="208"/>
      <c r="AJ1496" s="208"/>
      <c r="AK1496" s="208"/>
      <c r="AL1496" s="208"/>
      <c r="AM1496" s="208"/>
      <c r="AN1496" s="208"/>
      <c r="AO1496" s="208"/>
      <c r="AP1496" s="208"/>
      <c r="AQ1496" s="208"/>
      <c r="AR1496" s="208"/>
      <c r="AS1496" s="208"/>
      <c r="AT1496" s="208"/>
      <c r="AU1496" s="208"/>
      <c r="AV1496" s="208"/>
      <c r="AW1496" s="208"/>
    </row>
    <row r="1497" spans="1:49" s="207" customFormat="1" x14ac:dyDescent="0.25">
      <c r="A1497" s="47"/>
      <c r="B1497" s="47"/>
      <c r="C1497" s="47"/>
      <c r="D1497" s="208"/>
      <c r="E1497" s="220"/>
      <c r="F1497" s="220"/>
      <c r="G1497" s="220"/>
      <c r="H1497" s="220"/>
      <c r="I1497" s="220"/>
      <c r="J1497" s="220"/>
      <c r="K1497" s="220"/>
      <c r="M1497" s="208"/>
      <c r="N1497" s="208"/>
      <c r="O1497" s="208"/>
      <c r="P1497" s="208"/>
      <c r="Q1497" s="208"/>
      <c r="R1497" s="208"/>
      <c r="S1497" s="208"/>
      <c r="T1497" s="208"/>
      <c r="U1497" s="208"/>
      <c r="V1497" s="208"/>
      <c r="W1497" s="208"/>
      <c r="X1497" s="208"/>
      <c r="Y1497" s="208"/>
      <c r="Z1497" s="208"/>
      <c r="AA1497" s="208"/>
      <c r="AB1497" s="208"/>
      <c r="AC1497" s="208"/>
      <c r="AD1497" s="208"/>
      <c r="AE1497" s="208"/>
      <c r="AF1497" s="208"/>
      <c r="AG1497" s="208"/>
      <c r="AH1497" s="208"/>
      <c r="AI1497" s="208"/>
      <c r="AJ1497" s="208"/>
      <c r="AK1497" s="208"/>
      <c r="AL1497" s="208"/>
      <c r="AM1497" s="208"/>
      <c r="AN1497" s="208"/>
      <c r="AO1497" s="208"/>
      <c r="AP1497" s="208"/>
      <c r="AQ1497" s="208"/>
      <c r="AR1497" s="208"/>
      <c r="AS1497" s="208"/>
      <c r="AT1497" s="208"/>
      <c r="AU1497" s="208"/>
      <c r="AV1497" s="208"/>
      <c r="AW1497" s="208"/>
    </row>
    <row r="1498" spans="1:49" s="207" customFormat="1" x14ac:dyDescent="0.25">
      <c r="A1498" s="47"/>
      <c r="B1498" s="47"/>
      <c r="C1498" s="47"/>
      <c r="D1498" s="208"/>
      <c r="E1498" s="220"/>
      <c r="F1498" s="220"/>
      <c r="G1498" s="220"/>
      <c r="H1498" s="220"/>
      <c r="I1498" s="220"/>
      <c r="J1498" s="220"/>
      <c r="K1498" s="220"/>
      <c r="M1498" s="208"/>
      <c r="N1498" s="208"/>
      <c r="O1498" s="208"/>
      <c r="P1498" s="208"/>
      <c r="Q1498" s="208"/>
      <c r="R1498" s="208"/>
      <c r="S1498" s="208"/>
      <c r="T1498" s="208"/>
      <c r="U1498" s="208"/>
      <c r="V1498" s="208"/>
      <c r="W1498" s="208"/>
      <c r="X1498" s="208"/>
      <c r="Y1498" s="208"/>
      <c r="Z1498" s="208"/>
      <c r="AA1498" s="208"/>
      <c r="AB1498" s="208"/>
      <c r="AC1498" s="208"/>
      <c r="AD1498" s="208"/>
      <c r="AE1498" s="208"/>
      <c r="AF1498" s="208"/>
      <c r="AG1498" s="208"/>
      <c r="AH1498" s="208"/>
      <c r="AI1498" s="208"/>
      <c r="AJ1498" s="208"/>
      <c r="AK1498" s="208"/>
      <c r="AL1498" s="208"/>
      <c r="AM1498" s="208"/>
      <c r="AN1498" s="208"/>
      <c r="AO1498" s="208"/>
      <c r="AP1498" s="208"/>
      <c r="AQ1498" s="208"/>
      <c r="AR1498" s="208"/>
      <c r="AS1498" s="208"/>
      <c r="AT1498" s="208"/>
      <c r="AU1498" s="208"/>
      <c r="AV1498" s="208"/>
      <c r="AW1498" s="208"/>
    </row>
    <row r="1499" spans="1:49" s="207" customFormat="1" x14ac:dyDescent="0.25">
      <c r="A1499" s="47"/>
      <c r="B1499" s="47"/>
      <c r="C1499" s="47"/>
      <c r="D1499" s="208"/>
      <c r="E1499" s="220"/>
      <c r="F1499" s="220"/>
      <c r="G1499" s="220"/>
      <c r="H1499" s="220"/>
      <c r="I1499" s="220"/>
      <c r="J1499" s="220"/>
      <c r="K1499" s="220"/>
      <c r="M1499" s="208"/>
      <c r="N1499" s="208"/>
      <c r="O1499" s="208"/>
      <c r="P1499" s="208"/>
      <c r="Q1499" s="208"/>
      <c r="R1499" s="208"/>
      <c r="S1499" s="208"/>
      <c r="T1499" s="208"/>
      <c r="U1499" s="208"/>
      <c r="V1499" s="208"/>
      <c r="W1499" s="208"/>
      <c r="X1499" s="208"/>
      <c r="Y1499" s="208"/>
      <c r="Z1499" s="208"/>
      <c r="AA1499" s="208"/>
      <c r="AB1499" s="208"/>
      <c r="AC1499" s="208"/>
      <c r="AD1499" s="208"/>
      <c r="AE1499" s="208"/>
      <c r="AF1499" s="208"/>
      <c r="AG1499" s="208"/>
      <c r="AH1499" s="208"/>
      <c r="AI1499" s="208"/>
      <c r="AJ1499" s="208"/>
      <c r="AK1499" s="208"/>
      <c r="AL1499" s="208"/>
      <c r="AM1499" s="208"/>
      <c r="AN1499" s="208"/>
      <c r="AO1499" s="208"/>
      <c r="AP1499" s="208"/>
      <c r="AQ1499" s="208"/>
      <c r="AR1499" s="208"/>
      <c r="AS1499" s="208"/>
      <c r="AT1499" s="208"/>
      <c r="AU1499" s="208"/>
      <c r="AV1499" s="208"/>
      <c r="AW1499" s="208"/>
    </row>
    <row r="1500" spans="1:49" s="207" customFormat="1" x14ac:dyDescent="0.25">
      <c r="A1500" s="47"/>
      <c r="B1500" s="47"/>
      <c r="C1500" s="47"/>
      <c r="D1500" s="208"/>
      <c r="E1500" s="220"/>
      <c r="F1500" s="220"/>
      <c r="G1500" s="220"/>
      <c r="H1500" s="220"/>
      <c r="I1500" s="220"/>
      <c r="J1500" s="220"/>
      <c r="K1500" s="220"/>
      <c r="M1500" s="208"/>
      <c r="N1500" s="208"/>
      <c r="O1500" s="208"/>
      <c r="P1500" s="208"/>
      <c r="Q1500" s="208"/>
      <c r="R1500" s="208"/>
      <c r="S1500" s="208"/>
      <c r="T1500" s="208"/>
      <c r="U1500" s="208"/>
      <c r="V1500" s="208"/>
      <c r="W1500" s="208"/>
      <c r="X1500" s="208"/>
      <c r="Y1500" s="208"/>
      <c r="Z1500" s="208"/>
      <c r="AA1500" s="208"/>
      <c r="AB1500" s="208"/>
      <c r="AC1500" s="208"/>
      <c r="AD1500" s="208"/>
      <c r="AE1500" s="208"/>
      <c r="AF1500" s="208"/>
      <c r="AG1500" s="208"/>
      <c r="AH1500" s="208"/>
      <c r="AI1500" s="208"/>
      <c r="AJ1500" s="208"/>
      <c r="AK1500" s="208"/>
      <c r="AL1500" s="208"/>
      <c r="AM1500" s="208"/>
      <c r="AN1500" s="208"/>
      <c r="AO1500" s="208"/>
      <c r="AP1500" s="208"/>
      <c r="AQ1500" s="208"/>
      <c r="AR1500" s="208"/>
      <c r="AS1500" s="208"/>
      <c r="AT1500" s="208"/>
      <c r="AU1500" s="208"/>
      <c r="AV1500" s="208"/>
      <c r="AW1500" s="208"/>
    </row>
    <row r="1501" spans="1:49" s="207" customFormat="1" x14ac:dyDescent="0.25">
      <c r="A1501" s="47"/>
      <c r="B1501" s="47"/>
      <c r="C1501" s="47"/>
      <c r="D1501" s="208"/>
      <c r="E1501" s="220"/>
      <c r="F1501" s="220"/>
      <c r="G1501" s="220"/>
      <c r="H1501" s="220"/>
      <c r="I1501" s="220"/>
      <c r="J1501" s="220"/>
      <c r="K1501" s="220"/>
      <c r="M1501" s="208"/>
      <c r="N1501" s="208"/>
      <c r="O1501" s="208"/>
      <c r="P1501" s="208"/>
      <c r="Q1501" s="208"/>
      <c r="R1501" s="208"/>
      <c r="S1501" s="208"/>
      <c r="T1501" s="208"/>
      <c r="U1501" s="208"/>
      <c r="V1501" s="208"/>
      <c r="W1501" s="208"/>
      <c r="X1501" s="208"/>
      <c r="Y1501" s="208"/>
      <c r="Z1501" s="208"/>
      <c r="AA1501" s="208"/>
      <c r="AB1501" s="208"/>
      <c r="AC1501" s="208"/>
      <c r="AD1501" s="208"/>
      <c r="AE1501" s="208"/>
      <c r="AF1501" s="208"/>
      <c r="AG1501" s="208"/>
      <c r="AH1501" s="208"/>
      <c r="AI1501" s="208"/>
      <c r="AJ1501" s="208"/>
      <c r="AK1501" s="208"/>
      <c r="AL1501" s="208"/>
      <c r="AM1501" s="208"/>
      <c r="AN1501" s="208"/>
      <c r="AO1501" s="208"/>
      <c r="AP1501" s="208"/>
      <c r="AQ1501" s="208"/>
      <c r="AR1501" s="208"/>
      <c r="AS1501" s="208"/>
      <c r="AT1501" s="208"/>
      <c r="AU1501" s="208"/>
      <c r="AV1501" s="208"/>
      <c r="AW1501" s="208"/>
    </row>
    <row r="1502" spans="1:49" s="207" customFormat="1" x14ac:dyDescent="0.25">
      <c r="A1502" s="47"/>
      <c r="B1502" s="47"/>
      <c r="C1502" s="47"/>
      <c r="D1502" s="208"/>
      <c r="E1502" s="220"/>
      <c r="F1502" s="220"/>
      <c r="G1502" s="220"/>
      <c r="H1502" s="220"/>
      <c r="I1502" s="220"/>
      <c r="J1502" s="220"/>
      <c r="K1502" s="220"/>
      <c r="M1502" s="208"/>
      <c r="N1502" s="208"/>
      <c r="O1502" s="208"/>
      <c r="P1502" s="208"/>
      <c r="Q1502" s="208"/>
      <c r="R1502" s="208"/>
      <c r="S1502" s="208"/>
      <c r="T1502" s="208"/>
      <c r="U1502" s="208"/>
      <c r="V1502" s="208"/>
      <c r="W1502" s="208"/>
      <c r="X1502" s="208"/>
      <c r="Y1502" s="208"/>
      <c r="Z1502" s="208"/>
      <c r="AA1502" s="208"/>
      <c r="AB1502" s="208"/>
      <c r="AC1502" s="208"/>
      <c r="AD1502" s="208"/>
      <c r="AE1502" s="208"/>
      <c r="AF1502" s="208"/>
      <c r="AG1502" s="208"/>
      <c r="AH1502" s="208"/>
      <c r="AI1502" s="208"/>
      <c r="AJ1502" s="208"/>
      <c r="AK1502" s="208"/>
      <c r="AL1502" s="208"/>
      <c r="AM1502" s="208"/>
      <c r="AN1502" s="208"/>
      <c r="AO1502" s="208"/>
      <c r="AP1502" s="208"/>
      <c r="AQ1502" s="208"/>
      <c r="AR1502" s="208"/>
      <c r="AS1502" s="208"/>
      <c r="AT1502" s="208"/>
      <c r="AU1502" s="208"/>
      <c r="AV1502" s="208"/>
      <c r="AW1502" s="208"/>
    </row>
  </sheetData>
  <sheetProtection password="CF66" sheet="1" objects="1" scenarios="1"/>
  <mergeCells count="2">
    <mergeCell ref="E30:K32"/>
    <mergeCell ref="E35:K37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zonas!$P$6:$P$12</xm:f>
          </x14:formula1>
          <xm:sqref>E4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46"/>
  <sheetViews>
    <sheetView workbookViewId="0">
      <selection activeCell="F17" sqref="F17"/>
    </sheetView>
  </sheetViews>
  <sheetFormatPr baseColWidth="10" defaultRowHeight="15" x14ac:dyDescent="0.25"/>
  <sheetData>
    <row r="3" spans="3:11" x14ac:dyDescent="0.25">
      <c r="C3" s="23">
        <v>1</v>
      </c>
      <c r="D3" s="23">
        <v>2</v>
      </c>
      <c r="E3" s="23">
        <v>3</v>
      </c>
      <c r="F3" s="23">
        <v>4</v>
      </c>
      <c r="G3" s="681">
        <v>5</v>
      </c>
      <c r="H3" s="23">
        <v>6</v>
      </c>
      <c r="I3" s="23">
        <v>7</v>
      </c>
      <c r="J3" s="681">
        <v>8</v>
      </c>
      <c r="K3" s="23">
        <v>9</v>
      </c>
    </row>
    <row r="4" spans="3:11" x14ac:dyDescent="0.25">
      <c r="G4" s="532"/>
      <c r="J4" s="532"/>
    </row>
    <row r="5" spans="3:11" x14ac:dyDescent="0.25">
      <c r="D5" t="s">
        <v>410</v>
      </c>
      <c r="E5" t="s">
        <v>1866</v>
      </c>
      <c r="F5" t="s">
        <v>1866</v>
      </c>
      <c r="G5" s="532" t="s">
        <v>1866</v>
      </c>
      <c r="H5" t="s">
        <v>1866</v>
      </c>
      <c r="I5" t="s">
        <v>1866</v>
      </c>
      <c r="J5" s="532" t="s">
        <v>1866</v>
      </c>
      <c r="K5" t="s">
        <v>1866</v>
      </c>
    </row>
    <row r="6" spans="3:11" x14ac:dyDescent="0.25">
      <c r="C6" s="17" t="s">
        <v>107</v>
      </c>
      <c r="D6" s="17" t="s">
        <v>412</v>
      </c>
      <c r="E6" t="s">
        <v>1867</v>
      </c>
      <c r="F6" t="s">
        <v>1867</v>
      </c>
      <c r="G6" s="532" t="s">
        <v>1867</v>
      </c>
      <c r="H6" t="s">
        <v>1867</v>
      </c>
      <c r="I6" t="s">
        <v>1867</v>
      </c>
      <c r="J6" s="532" t="s">
        <v>1867</v>
      </c>
      <c r="K6" t="s">
        <v>1867</v>
      </c>
    </row>
    <row r="7" spans="3:11" x14ac:dyDescent="0.25">
      <c r="C7" s="17" t="s">
        <v>108</v>
      </c>
      <c r="D7" s="17" t="s">
        <v>0</v>
      </c>
      <c r="E7">
        <v>2016</v>
      </c>
      <c r="F7">
        <v>2016</v>
      </c>
      <c r="G7" s="532">
        <v>2016</v>
      </c>
      <c r="H7">
        <v>2016</v>
      </c>
      <c r="I7">
        <v>2016</v>
      </c>
      <c r="J7" s="532">
        <v>2016</v>
      </c>
      <c r="K7">
        <v>2016</v>
      </c>
    </row>
    <row r="8" spans="3:11" x14ac:dyDescent="0.25">
      <c r="C8" s="17" t="s">
        <v>109</v>
      </c>
      <c r="D8" s="17" t="s">
        <v>37</v>
      </c>
      <c r="E8" t="s">
        <v>1868</v>
      </c>
      <c r="F8" t="s">
        <v>1869</v>
      </c>
      <c r="G8" s="532" t="s">
        <v>1869</v>
      </c>
      <c r="H8" t="s">
        <v>1869</v>
      </c>
      <c r="I8" t="s">
        <v>1869</v>
      </c>
      <c r="J8" s="532" t="s">
        <v>1869</v>
      </c>
      <c r="K8" t="s">
        <v>1870</v>
      </c>
    </row>
    <row r="9" spans="3:11" x14ac:dyDescent="0.25">
      <c r="C9" s="17" t="s">
        <v>110</v>
      </c>
      <c r="D9" s="17" t="s">
        <v>413</v>
      </c>
      <c r="E9" t="s">
        <v>1871</v>
      </c>
      <c r="F9" t="s">
        <v>1872</v>
      </c>
      <c r="G9" s="532" t="s">
        <v>1873</v>
      </c>
      <c r="H9" t="s">
        <v>1874</v>
      </c>
      <c r="I9" t="s">
        <v>1875</v>
      </c>
      <c r="J9" s="532" t="s">
        <v>1876</v>
      </c>
      <c r="K9" t="s">
        <v>1877</v>
      </c>
    </row>
    <row r="10" spans="3:11" x14ac:dyDescent="0.25">
      <c r="C10" s="17" t="s">
        <v>111</v>
      </c>
      <c r="D10" s="17" t="s">
        <v>414</v>
      </c>
      <c r="G10" s="532"/>
      <c r="J10" s="532"/>
    </row>
    <row r="11" spans="3:11" x14ac:dyDescent="0.25">
      <c r="C11" s="17" t="s">
        <v>112</v>
      </c>
      <c r="D11" s="17" t="s">
        <v>415</v>
      </c>
      <c r="G11" s="532"/>
      <c r="J11" s="532"/>
    </row>
    <row r="12" spans="3:11" x14ac:dyDescent="0.25">
      <c r="C12" s="17" t="s">
        <v>113</v>
      </c>
      <c r="D12" s="17" t="s">
        <v>416</v>
      </c>
      <c r="E12" t="s">
        <v>416</v>
      </c>
      <c r="F12" t="s">
        <v>416</v>
      </c>
      <c r="G12" s="532"/>
      <c r="J12" s="532"/>
    </row>
    <row r="13" spans="3:11" x14ac:dyDescent="0.25">
      <c r="C13" s="17" t="s">
        <v>114</v>
      </c>
      <c r="D13" s="17" t="s">
        <v>417</v>
      </c>
      <c r="G13" s="532"/>
      <c r="J13" s="532"/>
    </row>
    <row r="14" spans="3:11" x14ac:dyDescent="0.25">
      <c r="C14" s="3" t="s">
        <v>41</v>
      </c>
      <c r="D14" s="4" t="s">
        <v>42</v>
      </c>
      <c r="E14" s="5">
        <v>917551</v>
      </c>
      <c r="F14" s="5">
        <v>29468121.053498205</v>
      </c>
      <c r="G14" s="532">
        <v>2782674.0782320001</v>
      </c>
      <c r="H14">
        <v>44163424.032733999</v>
      </c>
      <c r="I14">
        <v>32.116057912310275</v>
      </c>
      <c r="J14" s="532">
        <f>G14/E14</f>
        <v>3.0327187025375157</v>
      </c>
      <c r="K14">
        <v>207.76264977097557</v>
      </c>
    </row>
    <row r="15" spans="3:11" x14ac:dyDescent="0.25">
      <c r="C15" s="3" t="s">
        <v>43</v>
      </c>
      <c r="D15" s="9" t="s">
        <v>44</v>
      </c>
      <c r="E15" s="10">
        <v>179037</v>
      </c>
      <c r="F15" s="10">
        <v>3854738.3392226449</v>
      </c>
      <c r="G15" s="532">
        <v>55336.791098000002</v>
      </c>
      <c r="H15">
        <v>5359755.1417889996</v>
      </c>
      <c r="I15">
        <v>21.530400639100549</v>
      </c>
      <c r="J15" s="532">
        <f t="shared" ref="J15:J44" si="0">G15/E15</f>
        <v>0.30908019626110805</v>
      </c>
      <c r="K15">
        <v>334.03951349210394</v>
      </c>
    </row>
    <row r="16" spans="3:11" x14ac:dyDescent="0.25">
      <c r="C16" s="3" t="s">
        <v>45</v>
      </c>
      <c r="D16" s="9" t="s">
        <v>46</v>
      </c>
      <c r="E16" s="10">
        <v>190541</v>
      </c>
      <c r="F16" s="10">
        <v>5010860.4689509599</v>
      </c>
      <c r="G16" s="532">
        <v>1866997.702083</v>
      </c>
      <c r="H16">
        <v>5338619.7726389999</v>
      </c>
      <c r="I16">
        <v>26.298069543830252</v>
      </c>
      <c r="J16" s="532">
        <f t="shared" si="0"/>
        <v>9.7984040289648942</v>
      </c>
      <c r="K16">
        <v>356.9106025803581</v>
      </c>
    </row>
    <row r="17" spans="3:11" x14ac:dyDescent="0.25">
      <c r="C17" s="3" t="s">
        <v>47</v>
      </c>
      <c r="D17" s="9" t="s">
        <v>48</v>
      </c>
      <c r="E17" s="10">
        <v>183732</v>
      </c>
      <c r="F17" s="10">
        <v>4423515.3625766076</v>
      </c>
      <c r="G17" s="532">
        <v>112826.39404599999</v>
      </c>
      <c r="H17">
        <v>6144243.8432899993</v>
      </c>
      <c r="I17">
        <v>24.075911450246053</v>
      </c>
      <c r="J17" s="532">
        <f t="shared" si="0"/>
        <v>0.61408134699453543</v>
      </c>
      <c r="K17">
        <v>299.03110079306157</v>
      </c>
    </row>
    <row r="18" spans="3:11" x14ac:dyDescent="0.25">
      <c r="C18" s="3" t="s">
        <v>49</v>
      </c>
      <c r="D18" s="9" t="s">
        <v>50</v>
      </c>
      <c r="E18" s="10">
        <v>134886</v>
      </c>
      <c r="F18" s="10">
        <v>3375769.715086726</v>
      </c>
      <c r="G18" s="532">
        <v>136321.81274699999</v>
      </c>
      <c r="H18">
        <v>4928966.089687</v>
      </c>
      <c r="I18">
        <v>25.026835365321279</v>
      </c>
      <c r="J18" s="532">
        <f t="shared" si="0"/>
        <v>1.0106446387838619</v>
      </c>
      <c r="K18">
        <v>273.65982550017009</v>
      </c>
    </row>
    <row r="19" spans="3:11" x14ac:dyDescent="0.25">
      <c r="C19" s="3" t="s">
        <v>51</v>
      </c>
      <c r="D19" s="9" t="s">
        <v>52</v>
      </c>
      <c r="E19" s="10">
        <v>147480</v>
      </c>
      <c r="F19" s="10">
        <v>7352700.9315756969</v>
      </c>
      <c r="G19" s="532">
        <v>261534.18599999999</v>
      </c>
      <c r="H19">
        <v>16617741.436070001</v>
      </c>
      <c r="I19">
        <v>49.855579953727265</v>
      </c>
      <c r="J19" s="532">
        <f t="shared" si="0"/>
        <v>1.7733535801464604</v>
      </c>
      <c r="K19">
        <v>88.748522515751802</v>
      </c>
    </row>
    <row r="20" spans="3:11" x14ac:dyDescent="0.25">
      <c r="C20" s="3" t="s">
        <v>53</v>
      </c>
      <c r="D20" s="9" t="s">
        <v>54</v>
      </c>
      <c r="E20" s="10">
        <v>7590</v>
      </c>
      <c r="F20" s="10">
        <v>3415995.0868786331</v>
      </c>
      <c r="G20" s="532">
        <v>18742.32519</v>
      </c>
      <c r="H20">
        <v>3897603.3569200002</v>
      </c>
      <c r="I20">
        <v>450.06522883776455</v>
      </c>
      <c r="J20" s="532">
        <f t="shared" si="0"/>
        <v>2.4693445573122528</v>
      </c>
      <c r="K20">
        <v>19.473505395371578</v>
      </c>
    </row>
    <row r="21" spans="3:11" x14ac:dyDescent="0.25">
      <c r="C21" s="3" t="s">
        <v>55</v>
      </c>
      <c r="D21" s="9" t="s">
        <v>56</v>
      </c>
      <c r="E21" s="10">
        <v>74285</v>
      </c>
      <c r="F21" s="10">
        <v>2034541.1492069343</v>
      </c>
      <c r="G21" s="532">
        <v>330914.86706799996</v>
      </c>
      <c r="H21">
        <v>1876494.392339</v>
      </c>
      <c r="I21">
        <v>27.388317280836432</v>
      </c>
      <c r="J21" s="532">
        <f t="shared" si="0"/>
        <v>4.4546660438581132</v>
      </c>
      <c r="K21">
        <v>395.87115369636535</v>
      </c>
    </row>
    <row r="22" spans="3:11" x14ac:dyDescent="0.25">
      <c r="C22" s="3" t="s">
        <v>57</v>
      </c>
      <c r="D22" s="9" t="s">
        <v>58</v>
      </c>
      <c r="E22" s="10"/>
      <c r="F22" s="10"/>
      <c r="G22" s="532"/>
      <c r="J22" s="532"/>
    </row>
    <row r="23" spans="3:11" x14ac:dyDescent="0.25">
      <c r="C23" s="3" t="s">
        <v>59</v>
      </c>
      <c r="D23" s="9" t="s">
        <v>60</v>
      </c>
      <c r="E23" s="10"/>
      <c r="F23" s="10"/>
      <c r="G23" s="532"/>
      <c r="J23" s="532"/>
    </row>
    <row r="24" spans="3:11" x14ac:dyDescent="0.25">
      <c r="C24" s="3" t="s">
        <v>61</v>
      </c>
      <c r="D24" s="20" t="s">
        <v>62</v>
      </c>
      <c r="E24" s="14">
        <v>35944</v>
      </c>
      <c r="F24" s="14">
        <v>976750.66494315537</v>
      </c>
      <c r="G24" s="532">
        <v>10021.988063000001</v>
      </c>
      <c r="H24">
        <v>1292977.594</v>
      </c>
      <c r="I24">
        <v>27.174233945669801</v>
      </c>
      <c r="J24" s="532">
        <f t="shared" si="0"/>
        <v>0.27882228085354999</v>
      </c>
      <c r="K24">
        <v>277.99398973962417</v>
      </c>
    </row>
    <row r="25" spans="3:11" x14ac:dyDescent="0.25">
      <c r="C25" s="3" t="s">
        <v>63</v>
      </c>
      <c r="D25" s="20" t="s">
        <v>64</v>
      </c>
      <c r="E25" s="14">
        <v>53461</v>
      </c>
      <c r="F25" s="14">
        <v>1575887.6315917666</v>
      </c>
      <c r="G25" s="532">
        <v>29190.876429</v>
      </c>
      <c r="H25">
        <v>2488072.7179899998</v>
      </c>
      <c r="I25">
        <v>29.477331729518092</v>
      </c>
      <c r="J25" s="532">
        <f t="shared" si="0"/>
        <v>0.54602189313705318</v>
      </c>
      <c r="K25">
        <v>214.86912184459263</v>
      </c>
    </row>
    <row r="26" spans="3:11" x14ac:dyDescent="0.25">
      <c r="C26" s="3" t="s">
        <v>65</v>
      </c>
      <c r="D26" s="20" t="s">
        <v>66</v>
      </c>
      <c r="E26" s="14">
        <v>50716.000000000007</v>
      </c>
      <c r="F26" s="14">
        <v>697532.52892880421</v>
      </c>
      <c r="G26" s="532">
        <v>11109.024248000002</v>
      </c>
      <c r="H26">
        <v>907249.58245700004</v>
      </c>
      <c r="I26">
        <v>13.753697628535454</v>
      </c>
      <c r="J26" s="532">
        <f t="shared" si="0"/>
        <v>0.21904377805820649</v>
      </c>
      <c r="K26">
        <v>559.00824845409875</v>
      </c>
    </row>
    <row r="27" spans="3:11" x14ac:dyDescent="0.25">
      <c r="C27" s="3" t="s">
        <v>67</v>
      </c>
      <c r="D27" s="20" t="s">
        <v>68</v>
      </c>
      <c r="E27" s="14">
        <v>38916</v>
      </c>
      <c r="F27" s="14">
        <v>604567.51375891862</v>
      </c>
      <c r="G27" s="532">
        <v>5014.9023580000003</v>
      </c>
      <c r="H27">
        <v>671455.24734200002</v>
      </c>
      <c r="I27">
        <v>15.535191534559528</v>
      </c>
      <c r="J27" s="532">
        <f t="shared" si="0"/>
        <v>0.12886479489156133</v>
      </c>
      <c r="K27">
        <v>579.57697335826265</v>
      </c>
    </row>
    <row r="28" spans="3:11" x14ac:dyDescent="0.25">
      <c r="C28" s="3" t="s">
        <v>69</v>
      </c>
      <c r="D28" s="20" t="s">
        <v>70</v>
      </c>
      <c r="E28" s="14">
        <v>61886.999999999993</v>
      </c>
      <c r="F28" s="14">
        <v>647641.79848785291</v>
      </c>
      <c r="G28" s="532">
        <v>10518.576797000002</v>
      </c>
      <c r="H28">
        <v>1039656.57605</v>
      </c>
      <c r="I28">
        <v>10.464908599348053</v>
      </c>
      <c r="J28" s="532">
        <f t="shared" si="0"/>
        <v>0.16996423799828725</v>
      </c>
      <c r="K28">
        <v>595.26387295244376</v>
      </c>
    </row>
    <row r="29" spans="3:11" x14ac:dyDescent="0.25">
      <c r="C29" s="3" t="s">
        <v>71</v>
      </c>
      <c r="D29" s="20" t="s">
        <v>72</v>
      </c>
      <c r="E29" s="14">
        <v>45461</v>
      </c>
      <c r="F29" s="14">
        <v>650754.1495170811</v>
      </c>
      <c r="G29" s="532">
        <v>6464.832973999999</v>
      </c>
      <c r="H29">
        <v>890338.27694899996</v>
      </c>
      <c r="I29">
        <v>14.314558622051452</v>
      </c>
      <c r="J29" s="532">
        <f t="shared" si="0"/>
        <v>0.14220613215723366</v>
      </c>
      <c r="K29">
        <v>510.60367926430371</v>
      </c>
    </row>
    <row r="30" spans="3:11" x14ac:dyDescent="0.25">
      <c r="C30" s="3" t="s">
        <v>73</v>
      </c>
      <c r="D30" s="20" t="s">
        <v>74</v>
      </c>
      <c r="E30" s="14">
        <v>53744.999999999993</v>
      </c>
      <c r="F30" s="14">
        <v>1266767.4907281487</v>
      </c>
      <c r="G30" s="532">
        <v>30493.810185999999</v>
      </c>
      <c r="H30">
        <v>1408775.44768</v>
      </c>
      <c r="I30">
        <v>23.569959823763121</v>
      </c>
      <c r="J30" s="532">
        <f t="shared" si="0"/>
        <v>0.56737948062145316</v>
      </c>
      <c r="K30">
        <v>381.50153800954115</v>
      </c>
    </row>
    <row r="31" spans="3:11" x14ac:dyDescent="0.25">
      <c r="C31" s="3" t="s">
        <v>75</v>
      </c>
      <c r="D31" s="20" t="s">
        <v>76</v>
      </c>
      <c r="E31" s="14">
        <v>29448</v>
      </c>
      <c r="F31" s="14">
        <v>2445697.0302178771</v>
      </c>
      <c r="G31" s="532">
        <v>1819520.4821260001</v>
      </c>
      <c r="H31">
        <v>1999849.47196</v>
      </c>
      <c r="I31">
        <v>83.051379727583438</v>
      </c>
      <c r="J31" s="532">
        <f t="shared" si="0"/>
        <v>61.787574100991584</v>
      </c>
      <c r="K31">
        <v>147.25108270843398</v>
      </c>
    </row>
    <row r="32" spans="3:11" x14ac:dyDescent="0.25">
      <c r="C32" s="3" t="s">
        <v>77</v>
      </c>
      <c r="D32" s="20" t="s">
        <v>78</v>
      </c>
      <c r="E32" s="14">
        <v>84683.999999999985</v>
      </c>
      <c r="F32" s="14">
        <v>1800769.8942528192</v>
      </c>
      <c r="G32" s="532">
        <v>24263.996569999996</v>
      </c>
      <c r="H32">
        <v>2478550.5543399998</v>
      </c>
      <c r="I32">
        <v>21.264582379821686</v>
      </c>
      <c r="J32" s="532">
        <f t="shared" si="0"/>
        <v>0.28652397820131309</v>
      </c>
      <c r="K32">
        <v>341.66743079626247</v>
      </c>
    </row>
    <row r="33" spans="3:11" x14ac:dyDescent="0.25">
      <c r="C33" s="3" t="s">
        <v>79</v>
      </c>
      <c r="D33" s="20" t="s">
        <v>80</v>
      </c>
      <c r="E33" s="14">
        <v>49615</v>
      </c>
      <c r="F33" s="14">
        <v>1051052.6313630613</v>
      </c>
      <c r="G33" s="532">
        <v>44238.083366999992</v>
      </c>
      <c r="H33">
        <v>1539489.4534700001</v>
      </c>
      <c r="I33">
        <v>21.184170741974427</v>
      </c>
      <c r="J33" s="532">
        <f t="shared" si="0"/>
        <v>0.89162719675501345</v>
      </c>
      <c r="K33">
        <v>322.28216885908563</v>
      </c>
    </row>
    <row r="34" spans="3:11" x14ac:dyDescent="0.25">
      <c r="C34" s="3" t="s">
        <v>81</v>
      </c>
      <c r="D34" s="20" t="s">
        <v>82</v>
      </c>
      <c r="E34" s="14">
        <v>49432.999999999993</v>
      </c>
      <c r="F34" s="14">
        <v>1571692.8369607273</v>
      </c>
      <c r="G34" s="532">
        <v>44324.314108999999</v>
      </c>
      <c r="H34">
        <v>2126203.8354799999</v>
      </c>
      <c r="I34">
        <v>31.79440529526283</v>
      </c>
      <c r="J34" s="532">
        <f t="shared" si="0"/>
        <v>0.89665434242307784</v>
      </c>
      <c r="K34">
        <v>232.49417189034597</v>
      </c>
    </row>
    <row r="35" spans="3:11" x14ac:dyDescent="0.25">
      <c r="C35" s="3" t="s">
        <v>83</v>
      </c>
      <c r="D35" s="20" t="s">
        <v>84</v>
      </c>
      <c r="E35" s="14">
        <v>34558</v>
      </c>
      <c r="F35" s="14">
        <v>761173.13381004473</v>
      </c>
      <c r="G35" s="532">
        <v>14893.039509999999</v>
      </c>
      <c r="H35">
        <v>1225225.70252</v>
      </c>
      <c r="I35">
        <v>22.025960235257966</v>
      </c>
      <c r="J35" s="532">
        <f t="shared" si="0"/>
        <v>0.43095779587939115</v>
      </c>
      <c r="K35">
        <v>282.05415482977833</v>
      </c>
    </row>
    <row r="36" spans="3:11" x14ac:dyDescent="0.25">
      <c r="C36" s="3" t="s">
        <v>85</v>
      </c>
      <c r="D36" s="20" t="s">
        <v>86</v>
      </c>
      <c r="E36" s="14">
        <v>37220</v>
      </c>
      <c r="F36" s="14">
        <v>616905.07602051401</v>
      </c>
      <c r="G36" s="532">
        <v>37413.531218000004</v>
      </c>
      <c r="H36">
        <v>899611.41222699999</v>
      </c>
      <c r="I36">
        <v>16.574558732415746</v>
      </c>
      <c r="J36" s="532">
        <f t="shared" si="0"/>
        <v>1.0051996565824826</v>
      </c>
      <c r="K36">
        <v>413.7341911643984</v>
      </c>
    </row>
    <row r="37" spans="3:11" x14ac:dyDescent="0.25">
      <c r="C37" s="3" t="s">
        <v>87</v>
      </c>
      <c r="D37" s="20" t="s">
        <v>88</v>
      </c>
      <c r="E37" s="14">
        <v>28273</v>
      </c>
      <c r="F37" s="14">
        <v>1019691.4283839221</v>
      </c>
      <c r="G37" s="532">
        <v>26942.552667999993</v>
      </c>
      <c r="H37">
        <v>1531312.0057900001</v>
      </c>
      <c r="I37">
        <v>36.065908406745734</v>
      </c>
      <c r="J37" s="532">
        <f t="shared" si="0"/>
        <v>0.9529428312524314</v>
      </c>
      <c r="K37">
        <v>184.6325235686638</v>
      </c>
    </row>
    <row r="38" spans="3:11" x14ac:dyDescent="0.25">
      <c r="C38" s="3" t="s">
        <v>89</v>
      </c>
      <c r="D38" s="20" t="s">
        <v>90</v>
      </c>
      <c r="E38" s="14">
        <v>34835</v>
      </c>
      <c r="F38" s="14">
        <v>978000.07687224494</v>
      </c>
      <c r="G38" s="532">
        <v>57072.689350999994</v>
      </c>
      <c r="H38">
        <v>1272816.96915</v>
      </c>
      <c r="I38">
        <v>28.075213919111381</v>
      </c>
      <c r="J38" s="532">
        <f t="shared" si="0"/>
        <v>1.6383720209846417</v>
      </c>
      <c r="K38">
        <v>273.68428332050888</v>
      </c>
    </row>
    <row r="39" spans="3:11" x14ac:dyDescent="0.25">
      <c r="C39" s="3" t="s">
        <v>91</v>
      </c>
      <c r="D39" s="20" t="s">
        <v>92</v>
      </c>
      <c r="E39" s="14">
        <v>60964.000000000007</v>
      </c>
      <c r="F39" s="14">
        <v>2926247.3640178517</v>
      </c>
      <c r="G39" s="532">
        <v>98418.060245999979</v>
      </c>
      <c r="H39">
        <v>5999250.9208800001</v>
      </c>
      <c r="I39">
        <v>47.999595892950779</v>
      </c>
      <c r="J39" s="532">
        <f t="shared" si="0"/>
        <v>1.6143635628567674</v>
      </c>
      <c r="K39">
        <v>101.61935348931446</v>
      </c>
    </row>
    <row r="40" spans="3:11" x14ac:dyDescent="0.25">
      <c r="C40" s="3" t="s">
        <v>93</v>
      </c>
      <c r="D40" s="20" t="s">
        <v>94</v>
      </c>
      <c r="E40" s="14">
        <v>31323</v>
      </c>
      <c r="F40" s="14">
        <v>2267336.6853389847</v>
      </c>
      <c r="G40" s="532">
        <v>31231.205148000001</v>
      </c>
      <c r="H40">
        <v>7272881.2891199999</v>
      </c>
      <c r="I40">
        <v>72.38568098007805</v>
      </c>
      <c r="J40" s="532">
        <f t="shared" si="0"/>
        <v>0.99706941059285514</v>
      </c>
      <c r="K40">
        <v>43.068212933515383</v>
      </c>
    </row>
    <row r="41" spans="3:11" x14ac:dyDescent="0.25">
      <c r="C41" s="3" t="s">
        <v>95</v>
      </c>
      <c r="D41" s="20" t="s">
        <v>96</v>
      </c>
      <c r="E41" s="14">
        <v>55193.000000000007</v>
      </c>
      <c r="F41" s="14">
        <v>2159116.8822188601</v>
      </c>
      <c r="G41" s="532">
        <v>131884.920606</v>
      </c>
      <c r="H41">
        <v>3345609.2260699999</v>
      </c>
      <c r="I41">
        <v>39.119397065186888</v>
      </c>
      <c r="J41" s="532">
        <f t="shared" si="0"/>
        <v>2.3895225953653538</v>
      </c>
      <c r="K41">
        <v>164.97144845823428</v>
      </c>
    </row>
    <row r="42" spans="3:11" x14ac:dyDescent="0.25">
      <c r="C42" s="3" t="s">
        <v>97</v>
      </c>
      <c r="D42" s="20" t="s">
        <v>98</v>
      </c>
      <c r="E42" s="14">
        <v>7590</v>
      </c>
      <c r="F42" s="14">
        <v>3415995.0868786331</v>
      </c>
      <c r="G42" s="532">
        <v>18742.32519</v>
      </c>
      <c r="H42">
        <v>3897603.3569200002</v>
      </c>
      <c r="I42">
        <v>450.06522883776455</v>
      </c>
      <c r="J42" s="532">
        <f t="shared" si="0"/>
        <v>2.4693445573122528</v>
      </c>
      <c r="K42">
        <v>19.473505395371578</v>
      </c>
    </row>
    <row r="43" spans="3:11" x14ac:dyDescent="0.25">
      <c r="C43" s="3" t="s">
        <v>99</v>
      </c>
      <c r="D43" s="20" t="s">
        <v>100</v>
      </c>
      <c r="E43" s="14">
        <v>33889</v>
      </c>
      <c r="F43" s="14">
        <v>748035.67411500867</v>
      </c>
      <c r="G43" s="532">
        <v>36982.740897000003</v>
      </c>
      <c r="H43">
        <v>740611.89821899997</v>
      </c>
      <c r="I43">
        <v>22.073111455487286</v>
      </c>
      <c r="J43" s="532">
        <f t="shared" si="0"/>
        <v>1.0912904156806045</v>
      </c>
      <c r="K43">
        <v>457.58109046715549</v>
      </c>
    </row>
    <row r="44" spans="3:11" x14ac:dyDescent="0.25">
      <c r="C44" s="3" t="s">
        <v>101</v>
      </c>
      <c r="D44" s="20" t="s">
        <v>102</v>
      </c>
      <c r="E44" s="14">
        <v>40396.000000000007</v>
      </c>
      <c r="F44" s="14">
        <v>1286505.4750919256</v>
      </c>
      <c r="G44" s="532">
        <v>293932.12617099995</v>
      </c>
      <c r="H44">
        <v>1135882.4941199999</v>
      </c>
      <c r="I44">
        <v>31.847348130803184</v>
      </c>
      <c r="J44" s="532">
        <f t="shared" si="0"/>
        <v>7.276268100084164</v>
      </c>
      <c r="K44">
        <v>355.63537785918538</v>
      </c>
    </row>
    <row r="45" spans="3:11" x14ac:dyDescent="0.25">
      <c r="C45" s="3" t="s">
        <v>205</v>
      </c>
      <c r="D45" s="20" t="s">
        <v>103</v>
      </c>
      <c r="E45" s="14"/>
      <c r="F45" s="14"/>
      <c r="G45" s="532"/>
      <c r="J45" s="532"/>
    </row>
    <row r="46" spans="3:11" x14ac:dyDescent="0.25">
      <c r="C46" s="3" t="s">
        <v>206</v>
      </c>
      <c r="D46" s="20" t="s">
        <v>104</v>
      </c>
      <c r="E46" s="14"/>
      <c r="F46" s="14"/>
      <c r="G46" s="532"/>
      <c r="J46" s="532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K46"/>
  <sheetViews>
    <sheetView workbookViewId="0">
      <selection activeCell="J14" sqref="J14"/>
    </sheetView>
  </sheetViews>
  <sheetFormatPr baseColWidth="10" defaultRowHeight="15" x14ac:dyDescent="0.25"/>
  <sheetData>
    <row r="4" spans="3:11" x14ac:dyDescent="0.25"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</row>
    <row r="5" spans="3:11" x14ac:dyDescent="0.25">
      <c r="D5" t="s">
        <v>410</v>
      </c>
      <c r="E5" s="618" t="s">
        <v>1829</v>
      </c>
      <c r="F5" s="618" t="s">
        <v>1829</v>
      </c>
      <c r="G5" s="618" t="s">
        <v>1829</v>
      </c>
      <c r="H5" s="618" t="s">
        <v>1829</v>
      </c>
      <c r="I5" s="618" t="s">
        <v>1829</v>
      </c>
      <c r="J5" s="618" t="s">
        <v>1829</v>
      </c>
    </row>
    <row r="6" spans="3:11" x14ac:dyDescent="0.25">
      <c r="C6" s="17" t="s">
        <v>107</v>
      </c>
      <c r="D6" s="17" t="s">
        <v>412</v>
      </c>
      <c r="E6" s="18" t="s">
        <v>1830</v>
      </c>
      <c r="F6" s="18" t="s">
        <v>1830</v>
      </c>
      <c r="G6" s="18" t="s">
        <v>1830</v>
      </c>
      <c r="H6" s="18" t="s">
        <v>1830</v>
      </c>
      <c r="I6" s="18" t="s">
        <v>1830</v>
      </c>
      <c r="J6" s="18" t="s">
        <v>1830</v>
      </c>
    </row>
    <row r="7" spans="3:11" x14ac:dyDescent="0.25">
      <c r="C7" s="17" t="s">
        <v>108</v>
      </c>
      <c r="D7" s="17" t="s">
        <v>0</v>
      </c>
      <c r="E7">
        <v>2017</v>
      </c>
      <c r="F7">
        <v>2017</v>
      </c>
      <c r="G7">
        <v>2017</v>
      </c>
      <c r="H7">
        <v>2017</v>
      </c>
      <c r="I7">
        <v>2017</v>
      </c>
      <c r="J7">
        <v>2017</v>
      </c>
      <c r="K7">
        <v>2017</v>
      </c>
    </row>
    <row r="8" spans="3:11" x14ac:dyDescent="0.25">
      <c r="C8" s="17" t="s">
        <v>109</v>
      </c>
      <c r="D8" s="17" t="s">
        <v>37</v>
      </c>
      <c r="E8" t="s">
        <v>1831</v>
      </c>
      <c r="F8" t="s">
        <v>1832</v>
      </c>
      <c r="G8" t="s">
        <v>1833</v>
      </c>
      <c r="H8" t="s">
        <v>1834</v>
      </c>
      <c r="I8" t="s">
        <v>1835</v>
      </c>
      <c r="J8" t="s">
        <v>1835</v>
      </c>
    </row>
    <row r="9" spans="3:11" x14ac:dyDescent="0.25">
      <c r="C9" s="17" t="s">
        <v>110</v>
      </c>
      <c r="D9" s="17" t="s">
        <v>413</v>
      </c>
      <c r="E9" t="s">
        <v>1836</v>
      </c>
      <c r="F9" t="s">
        <v>1837</v>
      </c>
      <c r="G9" t="s">
        <v>1838</v>
      </c>
      <c r="H9" t="s">
        <v>1839</v>
      </c>
      <c r="I9" t="s">
        <v>1840</v>
      </c>
      <c r="J9" t="s">
        <v>1841</v>
      </c>
    </row>
    <row r="10" spans="3:11" x14ac:dyDescent="0.25">
      <c r="C10" s="17" t="s">
        <v>111</v>
      </c>
      <c r="D10" s="17" t="s">
        <v>414</v>
      </c>
    </row>
    <row r="11" spans="3:11" x14ac:dyDescent="0.25">
      <c r="C11" s="17" t="s">
        <v>112</v>
      </c>
      <c r="D11" s="17" t="s">
        <v>415</v>
      </c>
    </row>
    <row r="12" spans="3:11" x14ac:dyDescent="0.25">
      <c r="C12" s="17" t="s">
        <v>113</v>
      </c>
      <c r="D12" s="17" t="s">
        <v>416</v>
      </c>
    </row>
    <row r="13" spans="3:11" x14ac:dyDescent="0.25">
      <c r="C13" s="17" t="s">
        <v>114</v>
      </c>
      <c r="D13" s="17" t="s">
        <v>417</v>
      </c>
    </row>
    <row r="14" spans="3:11" x14ac:dyDescent="0.25">
      <c r="C14" s="3" t="s">
        <v>41</v>
      </c>
      <c r="D14" s="4" t="s">
        <v>42</v>
      </c>
      <c r="E14" s="5">
        <v>630</v>
      </c>
      <c r="F14" s="5">
        <v>8630.0361031999983</v>
      </c>
      <c r="G14" s="4">
        <v>443</v>
      </c>
      <c r="H14" s="4">
        <v>464.63319000000001</v>
      </c>
      <c r="I14" s="4">
        <v>66882</v>
      </c>
      <c r="J14" s="4">
        <v>73319</v>
      </c>
    </row>
    <row r="15" spans="3:11" x14ac:dyDescent="0.25">
      <c r="C15" s="3" t="s">
        <v>43</v>
      </c>
      <c r="D15" s="9" t="s">
        <v>44</v>
      </c>
      <c r="E15" s="10">
        <v>84</v>
      </c>
      <c r="F15" s="10">
        <v>1078.932685</v>
      </c>
      <c r="G15" s="9">
        <v>61</v>
      </c>
      <c r="H15" s="9">
        <v>54.988930000000003</v>
      </c>
      <c r="I15" s="9">
        <v>10877</v>
      </c>
      <c r="J15" s="9">
        <v>12630</v>
      </c>
    </row>
    <row r="16" spans="3:11" x14ac:dyDescent="0.25">
      <c r="C16" s="3" t="s">
        <v>45</v>
      </c>
      <c r="D16" s="9" t="s">
        <v>46</v>
      </c>
      <c r="E16" s="10">
        <v>83</v>
      </c>
      <c r="F16" s="10">
        <v>798.47025219999989</v>
      </c>
      <c r="G16" s="9">
        <v>49</v>
      </c>
      <c r="H16" s="9">
        <v>27.514090000000003</v>
      </c>
      <c r="I16" s="9">
        <v>11877</v>
      </c>
      <c r="J16" s="9">
        <v>15618</v>
      </c>
    </row>
    <row r="17" spans="3:10" x14ac:dyDescent="0.25">
      <c r="C17" s="3" t="s">
        <v>47</v>
      </c>
      <c r="D17" s="9" t="s">
        <v>48</v>
      </c>
      <c r="E17" s="10">
        <v>111</v>
      </c>
      <c r="F17" s="10">
        <v>1166.0405719999999</v>
      </c>
      <c r="G17" s="9">
        <v>71</v>
      </c>
      <c r="H17" s="9">
        <v>41.456909999999993</v>
      </c>
      <c r="I17" s="9">
        <v>12527</v>
      </c>
      <c r="J17" s="9">
        <v>13793</v>
      </c>
    </row>
    <row r="18" spans="3:10" x14ac:dyDescent="0.25">
      <c r="C18" s="3" t="s">
        <v>49</v>
      </c>
      <c r="D18" s="9" t="s">
        <v>50</v>
      </c>
      <c r="E18" s="10">
        <v>85</v>
      </c>
      <c r="F18" s="10">
        <v>976.88389299999994</v>
      </c>
      <c r="G18" s="9">
        <v>91</v>
      </c>
      <c r="H18" s="9">
        <v>55.493679999999998</v>
      </c>
      <c r="I18" s="9">
        <v>9652</v>
      </c>
      <c r="J18" s="9">
        <v>10185</v>
      </c>
    </row>
    <row r="19" spans="3:10" x14ac:dyDescent="0.25">
      <c r="C19" s="3" t="s">
        <v>51</v>
      </c>
      <c r="D19" s="9" t="s">
        <v>52</v>
      </c>
      <c r="E19" s="10">
        <v>232</v>
      </c>
      <c r="F19" s="10">
        <v>2624.3928080000001</v>
      </c>
      <c r="G19" s="9">
        <v>143</v>
      </c>
      <c r="H19" s="9">
        <v>239.68160999999998</v>
      </c>
      <c r="I19" s="9">
        <v>17012</v>
      </c>
      <c r="J19" s="9">
        <v>16078</v>
      </c>
    </row>
    <row r="20" spans="3:10" x14ac:dyDescent="0.25">
      <c r="C20" s="3" t="s">
        <v>53</v>
      </c>
      <c r="D20" s="9" t="s">
        <v>54</v>
      </c>
      <c r="E20" s="10">
        <v>17</v>
      </c>
      <c r="F20" s="10">
        <v>312.973703</v>
      </c>
      <c r="G20" s="9">
        <v>7</v>
      </c>
      <c r="H20" s="9">
        <v>5.7332099999999988</v>
      </c>
      <c r="I20" s="9">
        <v>1011</v>
      </c>
      <c r="J20" s="9">
        <v>914</v>
      </c>
    </row>
    <row r="21" spans="3:10" x14ac:dyDescent="0.25">
      <c r="C21" s="3" t="s">
        <v>55</v>
      </c>
      <c r="D21" s="9" t="s">
        <v>56</v>
      </c>
      <c r="E21" s="10">
        <v>16</v>
      </c>
      <c r="F21" s="10">
        <v>357.34663</v>
      </c>
      <c r="G21" s="9">
        <v>21</v>
      </c>
      <c r="H21" s="9">
        <v>39.764760000000003</v>
      </c>
      <c r="I21" s="9">
        <v>3529</v>
      </c>
      <c r="J21" s="9">
        <v>3716</v>
      </c>
    </row>
    <row r="22" spans="3:10" x14ac:dyDescent="0.25">
      <c r="C22" s="3" t="s">
        <v>57</v>
      </c>
      <c r="D22" s="9" t="s">
        <v>58</v>
      </c>
      <c r="E22" s="10">
        <v>2</v>
      </c>
      <c r="F22" s="10">
        <v>1314.9955600000001</v>
      </c>
      <c r="G22" s="9">
        <v>0</v>
      </c>
      <c r="H22" s="9">
        <v>0</v>
      </c>
      <c r="I22" s="9">
        <v>159</v>
      </c>
      <c r="J22" s="9">
        <v>165</v>
      </c>
    </row>
    <row r="23" spans="3:10" x14ac:dyDescent="0.25">
      <c r="C23" s="3" t="s">
        <v>59</v>
      </c>
      <c r="D23" s="9" t="s">
        <v>60</v>
      </c>
      <c r="E23" s="10">
        <v>0</v>
      </c>
      <c r="F23" s="10">
        <v>0</v>
      </c>
      <c r="G23" s="9">
        <v>0</v>
      </c>
      <c r="H23" s="9">
        <v>0</v>
      </c>
      <c r="I23" s="9">
        <v>17</v>
      </c>
      <c r="J23" s="9">
        <v>0</v>
      </c>
    </row>
    <row r="24" spans="3:10" x14ac:dyDescent="0.25">
      <c r="C24" s="3" t="s">
        <v>61</v>
      </c>
      <c r="D24" s="20" t="s">
        <v>62</v>
      </c>
      <c r="E24" s="14">
        <v>16</v>
      </c>
      <c r="F24" s="14">
        <v>178.160989</v>
      </c>
      <c r="G24">
        <v>17</v>
      </c>
      <c r="H24">
        <v>30.781720000000004</v>
      </c>
      <c r="I24">
        <v>2108</v>
      </c>
      <c r="J24">
        <v>2065</v>
      </c>
    </row>
    <row r="25" spans="3:10" x14ac:dyDescent="0.25">
      <c r="C25" s="3" t="s">
        <v>63</v>
      </c>
      <c r="D25" s="20" t="s">
        <v>64</v>
      </c>
      <c r="E25" s="14">
        <v>46</v>
      </c>
      <c r="F25" s="14">
        <v>562.5323360000001</v>
      </c>
      <c r="G25">
        <v>20</v>
      </c>
      <c r="H25">
        <v>11.117650000000001</v>
      </c>
      <c r="I25">
        <v>4386</v>
      </c>
      <c r="J25">
        <v>4664</v>
      </c>
    </row>
    <row r="26" spans="3:10" x14ac:dyDescent="0.25">
      <c r="C26" s="3" t="s">
        <v>65</v>
      </c>
      <c r="D26" s="20" t="s">
        <v>66</v>
      </c>
      <c r="E26" s="14">
        <v>17</v>
      </c>
      <c r="F26" s="14">
        <v>136.11986000000002</v>
      </c>
      <c r="G26">
        <v>10</v>
      </c>
      <c r="H26">
        <v>3.7002599999999992</v>
      </c>
      <c r="I26">
        <v>2628</v>
      </c>
      <c r="J26">
        <v>3960</v>
      </c>
    </row>
    <row r="27" spans="3:10" x14ac:dyDescent="0.25">
      <c r="C27" s="3" t="s">
        <v>67</v>
      </c>
      <c r="D27" s="20" t="s">
        <v>68</v>
      </c>
      <c r="E27" s="14">
        <v>5</v>
      </c>
      <c r="F27" s="14">
        <v>202.11949999999999</v>
      </c>
      <c r="G27">
        <v>14</v>
      </c>
      <c r="H27">
        <v>9.3892999999999986</v>
      </c>
      <c r="I27">
        <v>1755</v>
      </c>
      <c r="J27">
        <v>1941</v>
      </c>
    </row>
    <row r="28" spans="3:10" x14ac:dyDescent="0.25">
      <c r="C28" s="3" t="s">
        <v>69</v>
      </c>
      <c r="D28" s="20" t="s">
        <v>70</v>
      </c>
      <c r="E28" s="14">
        <v>11</v>
      </c>
      <c r="F28" s="14">
        <v>152.428</v>
      </c>
      <c r="G28">
        <v>13</v>
      </c>
      <c r="H28">
        <v>9.5677400000000024</v>
      </c>
      <c r="I28">
        <v>2963</v>
      </c>
      <c r="J28">
        <v>4170</v>
      </c>
    </row>
    <row r="29" spans="3:10" x14ac:dyDescent="0.25">
      <c r="C29" s="3" t="s">
        <v>71</v>
      </c>
      <c r="D29" s="20" t="s">
        <v>72</v>
      </c>
      <c r="E29" s="14">
        <v>7</v>
      </c>
      <c r="F29" s="14">
        <v>131.38590019999998</v>
      </c>
      <c r="G29">
        <v>14</v>
      </c>
      <c r="H29">
        <v>8.9838900000000006</v>
      </c>
      <c r="I29">
        <v>2628</v>
      </c>
      <c r="J29">
        <v>2950</v>
      </c>
    </row>
    <row r="30" spans="3:10" x14ac:dyDescent="0.25">
      <c r="C30" s="3" t="s">
        <v>73</v>
      </c>
      <c r="D30" s="20" t="s">
        <v>74</v>
      </c>
      <c r="E30" s="14">
        <v>29</v>
      </c>
      <c r="F30" s="14">
        <v>183.00211100000001</v>
      </c>
      <c r="G30">
        <v>10</v>
      </c>
      <c r="H30">
        <v>5.1780600000000003</v>
      </c>
      <c r="I30">
        <v>2687</v>
      </c>
      <c r="J30">
        <v>4655</v>
      </c>
    </row>
    <row r="31" spans="3:10" x14ac:dyDescent="0.25">
      <c r="C31" s="3" t="s">
        <v>75</v>
      </c>
      <c r="D31" s="20" t="s">
        <v>76</v>
      </c>
      <c r="E31" s="14">
        <v>36</v>
      </c>
      <c r="F31" s="14">
        <v>331.6542409999999</v>
      </c>
      <c r="G31">
        <v>12</v>
      </c>
      <c r="H31">
        <v>3.7843999999999998</v>
      </c>
      <c r="I31">
        <v>3599</v>
      </c>
      <c r="J31">
        <v>3843</v>
      </c>
    </row>
    <row r="32" spans="3:10" x14ac:dyDescent="0.25">
      <c r="C32" s="3" t="s">
        <v>77</v>
      </c>
      <c r="D32" s="20" t="s">
        <v>78</v>
      </c>
      <c r="E32" s="14">
        <v>35</v>
      </c>
      <c r="F32" s="14">
        <v>473.47194599999989</v>
      </c>
      <c r="G32">
        <v>24</v>
      </c>
      <c r="H32">
        <v>12.394329999999998</v>
      </c>
      <c r="I32">
        <v>5124</v>
      </c>
      <c r="J32">
        <v>5907</v>
      </c>
    </row>
    <row r="33" spans="3:10" x14ac:dyDescent="0.25">
      <c r="C33" s="3" t="s">
        <v>79</v>
      </c>
      <c r="D33" s="20" t="s">
        <v>80</v>
      </c>
      <c r="E33" s="14">
        <v>31</v>
      </c>
      <c r="F33" s="14">
        <v>301.75080600000007</v>
      </c>
      <c r="G33">
        <v>27</v>
      </c>
      <c r="H33">
        <v>10.900409999999999</v>
      </c>
      <c r="I33">
        <v>3396</v>
      </c>
      <c r="J33">
        <v>3521</v>
      </c>
    </row>
    <row r="34" spans="3:10" x14ac:dyDescent="0.25">
      <c r="C34" s="3" t="s">
        <v>81</v>
      </c>
      <c r="D34" s="20" t="s">
        <v>82</v>
      </c>
      <c r="E34" s="14">
        <v>45</v>
      </c>
      <c r="F34" s="14">
        <v>390.81782000000004</v>
      </c>
      <c r="G34">
        <v>20</v>
      </c>
      <c r="H34">
        <v>18.16217</v>
      </c>
      <c r="I34">
        <v>4007</v>
      </c>
      <c r="J34">
        <v>4365</v>
      </c>
    </row>
    <row r="35" spans="3:10" x14ac:dyDescent="0.25">
      <c r="C35" s="3" t="s">
        <v>83</v>
      </c>
      <c r="D35" s="20" t="s">
        <v>84</v>
      </c>
      <c r="E35" s="14">
        <v>29</v>
      </c>
      <c r="F35" s="14">
        <v>246.86803899999992</v>
      </c>
      <c r="G35">
        <v>22</v>
      </c>
      <c r="H35">
        <v>19.260960000000001</v>
      </c>
      <c r="I35">
        <v>2260</v>
      </c>
      <c r="J35">
        <v>2370</v>
      </c>
    </row>
    <row r="36" spans="3:10" x14ac:dyDescent="0.25">
      <c r="C36" s="3" t="s">
        <v>85</v>
      </c>
      <c r="D36" s="20" t="s">
        <v>86</v>
      </c>
      <c r="E36" s="14">
        <v>17</v>
      </c>
      <c r="F36" s="14">
        <v>105.34558200000001</v>
      </c>
      <c r="G36">
        <v>18</v>
      </c>
      <c r="H36">
        <v>8.2867799999999985</v>
      </c>
      <c r="I36">
        <v>2038</v>
      </c>
      <c r="J36">
        <v>2092</v>
      </c>
    </row>
    <row r="37" spans="3:10" x14ac:dyDescent="0.25">
      <c r="C37" s="3" t="s">
        <v>87</v>
      </c>
      <c r="D37" s="20" t="s">
        <v>88</v>
      </c>
      <c r="E37" s="14">
        <v>17</v>
      </c>
      <c r="F37" s="14">
        <v>298.88007499999998</v>
      </c>
      <c r="G37">
        <v>43</v>
      </c>
      <c r="H37">
        <v>23.869970000000002</v>
      </c>
      <c r="I37">
        <v>3224</v>
      </c>
      <c r="J37">
        <v>3113</v>
      </c>
    </row>
    <row r="38" spans="3:10" x14ac:dyDescent="0.25">
      <c r="C38" s="3" t="s">
        <v>89</v>
      </c>
      <c r="D38" s="20" t="s">
        <v>90</v>
      </c>
      <c r="E38" s="14">
        <v>22</v>
      </c>
      <c r="F38" s="14">
        <v>325.79019700000003</v>
      </c>
      <c r="G38">
        <v>8</v>
      </c>
      <c r="H38">
        <v>4.0759699999999999</v>
      </c>
      <c r="I38">
        <v>2130</v>
      </c>
      <c r="J38">
        <v>2610</v>
      </c>
    </row>
    <row r="39" spans="3:10" x14ac:dyDescent="0.25">
      <c r="C39" s="3" t="s">
        <v>91</v>
      </c>
      <c r="D39" s="20" t="s">
        <v>92</v>
      </c>
      <c r="E39" s="14">
        <v>101</v>
      </c>
      <c r="F39" s="14">
        <v>1156.7050549999999</v>
      </c>
      <c r="G39">
        <v>81</v>
      </c>
      <c r="H39">
        <v>134.64888999999999</v>
      </c>
      <c r="I39">
        <v>8769</v>
      </c>
      <c r="J39">
        <v>7971</v>
      </c>
    </row>
    <row r="40" spans="3:10" x14ac:dyDescent="0.25">
      <c r="C40" s="3" t="s">
        <v>93</v>
      </c>
      <c r="D40" s="20" t="s">
        <v>94</v>
      </c>
      <c r="E40" s="14">
        <v>88</v>
      </c>
      <c r="F40" s="14">
        <v>992.49886700000013</v>
      </c>
      <c r="G40">
        <v>46</v>
      </c>
      <c r="H40">
        <v>79.633379999999988</v>
      </c>
      <c r="I40">
        <v>3467</v>
      </c>
      <c r="J40">
        <v>3592</v>
      </c>
    </row>
    <row r="41" spans="3:10" x14ac:dyDescent="0.25">
      <c r="C41" s="3" t="s">
        <v>95</v>
      </c>
      <c r="D41" s="20" t="s">
        <v>96</v>
      </c>
      <c r="E41" s="14">
        <v>43</v>
      </c>
      <c r="F41" s="14">
        <v>475.18888599999985</v>
      </c>
      <c r="G41">
        <v>16</v>
      </c>
      <c r="H41">
        <v>25.399340000000002</v>
      </c>
      <c r="I41">
        <v>4776</v>
      </c>
      <c r="J41">
        <v>4515</v>
      </c>
    </row>
    <row r="42" spans="3:10" x14ac:dyDescent="0.25">
      <c r="C42" s="3" t="s">
        <v>97</v>
      </c>
      <c r="D42" s="20" t="s">
        <v>98</v>
      </c>
      <c r="E42" s="14">
        <v>17</v>
      </c>
      <c r="F42" s="14">
        <v>312.973703</v>
      </c>
      <c r="G42">
        <v>7</v>
      </c>
      <c r="H42">
        <v>5.7332099999999988</v>
      </c>
      <c r="I42">
        <v>1011</v>
      </c>
      <c r="J42">
        <v>914</v>
      </c>
    </row>
    <row r="43" spans="3:10" x14ac:dyDescent="0.25">
      <c r="C43" s="3" t="s">
        <v>99</v>
      </c>
      <c r="D43" s="20" t="s">
        <v>100</v>
      </c>
      <c r="E43" s="14">
        <v>4</v>
      </c>
      <c r="F43" s="14">
        <v>145.88730000000001</v>
      </c>
      <c r="G43">
        <v>8</v>
      </c>
      <c r="H43">
        <v>15.438479999999998</v>
      </c>
      <c r="I43">
        <v>1427</v>
      </c>
      <c r="J43">
        <v>1582</v>
      </c>
    </row>
    <row r="44" spans="3:10" x14ac:dyDescent="0.25">
      <c r="C44" s="3" t="s">
        <v>101</v>
      </c>
      <c r="D44" s="20" t="s">
        <v>102</v>
      </c>
      <c r="E44" s="14">
        <v>12</v>
      </c>
      <c r="F44" s="14">
        <v>211.45932999999999</v>
      </c>
      <c r="G44">
        <v>13</v>
      </c>
      <c r="H44">
        <v>24.326280000000004</v>
      </c>
      <c r="I44">
        <v>2102</v>
      </c>
      <c r="J44">
        <v>2134</v>
      </c>
    </row>
    <row r="45" spans="3:10" x14ac:dyDescent="0.25">
      <c r="C45" s="3" t="s">
        <v>205</v>
      </c>
      <c r="D45" s="20" t="s">
        <v>103</v>
      </c>
      <c r="E45" s="14">
        <v>2</v>
      </c>
      <c r="F45" s="14">
        <v>1314.9955600000001</v>
      </c>
      <c r="I45">
        <v>159</v>
      </c>
      <c r="J45">
        <v>165</v>
      </c>
    </row>
    <row r="46" spans="3:10" x14ac:dyDescent="0.25">
      <c r="C46" s="3" t="s">
        <v>206</v>
      </c>
      <c r="D46" s="20" t="s">
        <v>104</v>
      </c>
      <c r="E46" s="14"/>
      <c r="F46" s="14"/>
      <c r="I46">
        <v>17</v>
      </c>
      <c r="J46">
        <v>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361"/>
  <sheetViews>
    <sheetView topLeftCell="A144" zoomScale="110" zoomScaleNormal="110" workbookViewId="0">
      <selection activeCell="H7" sqref="E7:H144"/>
    </sheetView>
  </sheetViews>
  <sheetFormatPr baseColWidth="10" defaultRowHeight="15" x14ac:dyDescent="0.25"/>
  <cols>
    <col min="1" max="1" width="11.42578125" style="105"/>
    <col min="2" max="2" width="6.42578125" style="558" customWidth="1"/>
    <col min="3" max="4" width="19.5703125" style="105" customWidth="1"/>
    <col min="5" max="5" width="40" style="105" customWidth="1"/>
    <col min="6" max="6" width="9.7109375" style="105" customWidth="1"/>
    <col min="7" max="7" width="33.28515625" style="105" customWidth="1"/>
    <col min="8" max="16384" width="11.42578125" style="105"/>
  </cols>
  <sheetData>
    <row r="1" spans="1:15" ht="18.75" x14ac:dyDescent="0.3">
      <c r="C1" s="559" t="s">
        <v>1013</v>
      </c>
      <c r="D1" s="105" t="s">
        <v>1014</v>
      </c>
    </row>
    <row r="2" spans="1:15" x14ac:dyDescent="0.25">
      <c r="D2" s="105" t="s">
        <v>1015</v>
      </c>
    </row>
    <row r="3" spans="1:15" x14ac:dyDescent="0.25">
      <c r="L3" s="105" t="s">
        <v>1016</v>
      </c>
    </row>
    <row r="4" spans="1:15" x14ac:dyDescent="0.25">
      <c r="A4" s="105">
        <v>1</v>
      </c>
      <c r="B4" s="558">
        <v>2</v>
      </c>
      <c r="C4" s="105">
        <v>3</v>
      </c>
      <c r="D4" s="558">
        <v>4</v>
      </c>
      <c r="E4" s="105">
        <v>5</v>
      </c>
      <c r="F4" s="558">
        <v>6</v>
      </c>
      <c r="G4" s="105">
        <v>7</v>
      </c>
      <c r="H4" s="558">
        <v>8</v>
      </c>
      <c r="I4" s="105">
        <v>9</v>
      </c>
      <c r="J4" s="558">
        <v>10</v>
      </c>
      <c r="K4" s="105">
        <v>11</v>
      </c>
      <c r="L4" s="558">
        <v>12</v>
      </c>
      <c r="M4" s="105">
        <v>13</v>
      </c>
      <c r="N4" s="558">
        <v>14</v>
      </c>
      <c r="O4" s="105">
        <v>15</v>
      </c>
    </row>
    <row r="5" spans="1:15" x14ac:dyDescent="0.25">
      <c r="D5" s="558"/>
      <c r="F5" s="558"/>
      <c r="H5" s="558"/>
      <c r="J5" s="558"/>
      <c r="L5" s="558"/>
      <c r="N5" s="558"/>
    </row>
    <row r="6" spans="1:15" ht="30.75" thickBot="1" x14ac:dyDescent="0.3">
      <c r="A6" s="105" t="s">
        <v>1756</v>
      </c>
      <c r="B6" s="105" t="s">
        <v>1017</v>
      </c>
      <c r="C6" s="105" t="s">
        <v>1018</v>
      </c>
      <c r="D6" s="560" t="s">
        <v>1019</v>
      </c>
      <c r="E6" s="561" t="s">
        <v>1020</v>
      </c>
      <c r="F6" s="561" t="s">
        <v>1021</v>
      </c>
      <c r="G6" s="561" t="s">
        <v>1022</v>
      </c>
      <c r="H6" s="561" t="s">
        <v>1023</v>
      </c>
      <c r="I6" s="562" t="s">
        <v>1024</v>
      </c>
      <c r="J6" s="563" t="s">
        <v>1025</v>
      </c>
      <c r="K6" s="563" t="s">
        <v>1026</v>
      </c>
      <c r="L6" s="563" t="s">
        <v>1027</v>
      </c>
      <c r="M6" s="563" t="s">
        <v>1028</v>
      </c>
      <c r="N6" s="563" t="s">
        <v>1029</v>
      </c>
    </row>
    <row r="7" spans="1:15" ht="16.5" thickTop="1" thickBot="1" x14ac:dyDescent="0.3">
      <c r="A7" s="105" t="str">
        <f>K7&amp;"_"&amp;O7</f>
        <v>1_1</v>
      </c>
      <c r="B7" s="105" t="s">
        <v>1030</v>
      </c>
      <c r="C7" s="105">
        <v>20</v>
      </c>
      <c r="D7" s="564">
        <v>31</v>
      </c>
      <c r="E7" s="565" t="s">
        <v>1031</v>
      </c>
      <c r="F7" s="565" t="s">
        <v>1032</v>
      </c>
      <c r="G7" s="565" t="s">
        <v>1033</v>
      </c>
      <c r="H7" s="565">
        <v>1</v>
      </c>
      <c r="I7" s="565" t="s">
        <v>1034</v>
      </c>
      <c r="J7" s="105">
        <v>3</v>
      </c>
      <c r="K7" s="105">
        <v>1</v>
      </c>
      <c r="L7" s="105" t="s">
        <v>44</v>
      </c>
      <c r="M7" s="105" t="s">
        <v>61</v>
      </c>
      <c r="N7" s="105">
        <v>1</v>
      </c>
      <c r="O7" s="105">
        <f>IF(K7=K6,O6+1,1)</f>
        <v>1</v>
      </c>
    </row>
    <row r="8" spans="1:15" ht="15.75" thickBot="1" x14ac:dyDescent="0.3">
      <c r="A8" s="105" t="str">
        <f t="shared" ref="A8:A71" si="0">K8&amp;"_"&amp;O8</f>
        <v>1_2</v>
      </c>
      <c r="B8" s="105" t="s">
        <v>1035</v>
      </c>
      <c r="C8" s="105">
        <v>21</v>
      </c>
      <c r="D8" s="564">
        <v>32</v>
      </c>
      <c r="E8" s="565" t="s">
        <v>1036</v>
      </c>
      <c r="F8" s="565" t="s">
        <v>1037</v>
      </c>
      <c r="G8" s="565" t="s">
        <v>1033</v>
      </c>
      <c r="H8" s="565">
        <v>1</v>
      </c>
      <c r="I8" s="565" t="s">
        <v>1034</v>
      </c>
      <c r="J8" s="105">
        <v>3</v>
      </c>
      <c r="K8" s="105">
        <v>1</v>
      </c>
      <c r="L8" s="105" t="s">
        <v>44</v>
      </c>
      <c r="M8" s="105" t="s">
        <v>61</v>
      </c>
      <c r="N8" s="105">
        <v>2</v>
      </c>
      <c r="O8" s="105">
        <f t="shared" ref="O8:O71" si="1">IF(K8=K7,O7+1,1)</f>
        <v>2</v>
      </c>
    </row>
    <row r="9" spans="1:15" ht="15.75" thickBot="1" x14ac:dyDescent="0.3">
      <c r="A9" s="105" t="str">
        <f t="shared" si="0"/>
        <v>1_3</v>
      </c>
      <c r="B9" s="105" t="s">
        <v>1038</v>
      </c>
      <c r="C9" s="105">
        <v>22</v>
      </c>
      <c r="D9" s="564">
        <v>33</v>
      </c>
      <c r="E9" s="565" t="s">
        <v>1039</v>
      </c>
      <c r="F9" s="565" t="s">
        <v>1040</v>
      </c>
      <c r="G9" s="565" t="s">
        <v>1033</v>
      </c>
      <c r="H9" s="565">
        <v>1</v>
      </c>
      <c r="I9" s="565" t="s">
        <v>1034</v>
      </c>
      <c r="J9" s="105">
        <v>3</v>
      </c>
      <c r="K9" s="105">
        <v>1</v>
      </c>
      <c r="L9" s="105" t="s">
        <v>44</v>
      </c>
      <c r="M9" s="105" t="s">
        <v>61</v>
      </c>
      <c r="N9" s="105">
        <v>3</v>
      </c>
      <c r="O9" s="105">
        <f t="shared" si="1"/>
        <v>3</v>
      </c>
    </row>
    <row r="10" spans="1:15" ht="15.75" thickBot="1" x14ac:dyDescent="0.3">
      <c r="A10" s="105" t="str">
        <f t="shared" si="0"/>
        <v>1_4</v>
      </c>
      <c r="B10" s="105" t="s">
        <v>1041</v>
      </c>
      <c r="C10" s="105">
        <v>27</v>
      </c>
      <c r="D10" s="564">
        <v>38</v>
      </c>
      <c r="E10" s="565" t="s">
        <v>1042</v>
      </c>
      <c r="F10" s="565" t="s">
        <v>1043</v>
      </c>
      <c r="G10" s="565" t="s">
        <v>1033</v>
      </c>
      <c r="H10" s="565">
        <v>1</v>
      </c>
      <c r="I10" s="565" t="s">
        <v>1034</v>
      </c>
      <c r="J10" s="105">
        <v>3</v>
      </c>
      <c r="K10" s="105">
        <v>1</v>
      </c>
      <c r="L10" s="105" t="s">
        <v>44</v>
      </c>
      <c r="M10" s="105" t="s">
        <v>61</v>
      </c>
      <c r="N10" s="105">
        <v>4</v>
      </c>
      <c r="O10" s="105">
        <f t="shared" si="1"/>
        <v>4</v>
      </c>
    </row>
    <row r="11" spans="1:15" ht="15.75" thickBot="1" x14ac:dyDescent="0.3">
      <c r="A11" s="105" t="str">
        <f t="shared" si="0"/>
        <v>1_5</v>
      </c>
      <c r="B11" s="105" t="s">
        <v>1044</v>
      </c>
      <c r="C11" s="105">
        <v>30</v>
      </c>
      <c r="D11" s="564">
        <v>43</v>
      </c>
      <c r="E11" s="565" t="s">
        <v>1045</v>
      </c>
      <c r="F11" s="565" t="s">
        <v>1046</v>
      </c>
      <c r="G11" s="565" t="s">
        <v>1047</v>
      </c>
      <c r="H11" s="565">
        <v>1</v>
      </c>
      <c r="I11" s="565" t="s">
        <v>1034</v>
      </c>
      <c r="J11" s="105">
        <v>3</v>
      </c>
      <c r="K11" s="105">
        <v>1</v>
      </c>
      <c r="L11" s="105" t="s">
        <v>44</v>
      </c>
      <c r="M11" s="105" t="s">
        <v>61</v>
      </c>
      <c r="N11" s="105">
        <v>5</v>
      </c>
      <c r="O11" s="105">
        <f t="shared" si="1"/>
        <v>5</v>
      </c>
    </row>
    <row r="12" spans="1:15" ht="15.75" thickBot="1" x14ac:dyDescent="0.3">
      <c r="A12" s="105" t="str">
        <f t="shared" si="0"/>
        <v>1_6</v>
      </c>
      <c r="B12" s="105" t="s">
        <v>1048</v>
      </c>
      <c r="C12" s="105">
        <v>36</v>
      </c>
      <c r="D12" s="564">
        <v>50</v>
      </c>
      <c r="E12" s="565" t="s">
        <v>1049</v>
      </c>
      <c r="F12" s="565" t="s">
        <v>1050</v>
      </c>
      <c r="G12" s="565" t="s">
        <v>1047</v>
      </c>
      <c r="H12" s="565">
        <v>1</v>
      </c>
      <c r="I12" s="565" t="s">
        <v>1034</v>
      </c>
      <c r="J12" s="105">
        <v>3</v>
      </c>
      <c r="K12" s="105">
        <v>1</v>
      </c>
      <c r="L12" s="105" t="s">
        <v>44</v>
      </c>
      <c r="M12" s="105" t="s">
        <v>61</v>
      </c>
      <c r="N12" s="105">
        <v>6</v>
      </c>
      <c r="O12" s="105">
        <f t="shared" si="1"/>
        <v>6</v>
      </c>
    </row>
    <row r="13" spans="1:15" ht="15.75" thickBot="1" x14ac:dyDescent="0.3">
      <c r="A13" s="105" t="str">
        <f t="shared" si="0"/>
        <v>1_7</v>
      </c>
      <c r="B13" s="105" t="s">
        <v>1051</v>
      </c>
      <c r="C13" s="105">
        <v>43</v>
      </c>
      <c r="D13" s="564">
        <v>65</v>
      </c>
      <c r="E13" s="565" t="s">
        <v>1052</v>
      </c>
      <c r="F13" s="565" t="s">
        <v>1053</v>
      </c>
      <c r="G13" s="565" t="s">
        <v>1047</v>
      </c>
      <c r="H13" s="565">
        <v>1</v>
      </c>
      <c r="I13" s="565" t="s">
        <v>1034</v>
      </c>
      <c r="J13" s="105">
        <v>3</v>
      </c>
      <c r="K13" s="105">
        <v>1</v>
      </c>
      <c r="L13" s="105" t="s">
        <v>44</v>
      </c>
      <c r="M13" s="105" t="s">
        <v>61</v>
      </c>
      <c r="N13" s="105">
        <v>7</v>
      </c>
      <c r="O13" s="105">
        <f t="shared" si="1"/>
        <v>7</v>
      </c>
    </row>
    <row r="14" spans="1:15" ht="15.75" thickBot="1" x14ac:dyDescent="0.3">
      <c r="A14" s="105" t="str">
        <f t="shared" si="0"/>
        <v>1_8</v>
      </c>
      <c r="B14" s="105" t="s">
        <v>1054</v>
      </c>
      <c r="C14" s="105">
        <v>44</v>
      </c>
      <c r="D14" s="564">
        <v>66</v>
      </c>
      <c r="E14" s="565" t="s">
        <v>1055</v>
      </c>
      <c r="F14" s="565" t="s">
        <v>1056</v>
      </c>
      <c r="G14" s="565" t="s">
        <v>1057</v>
      </c>
      <c r="H14" s="565">
        <v>1</v>
      </c>
      <c r="I14" s="565" t="s">
        <v>1034</v>
      </c>
      <c r="J14" s="105">
        <v>3</v>
      </c>
      <c r="K14" s="105">
        <v>1</v>
      </c>
      <c r="L14" s="105" t="s">
        <v>44</v>
      </c>
      <c r="M14" s="105" t="s">
        <v>61</v>
      </c>
      <c r="N14" s="105">
        <v>8</v>
      </c>
      <c r="O14" s="105">
        <f t="shared" si="1"/>
        <v>8</v>
      </c>
    </row>
    <row r="15" spans="1:15" ht="15.75" thickBot="1" x14ac:dyDescent="0.3">
      <c r="A15" s="105" t="str">
        <f t="shared" si="0"/>
        <v>1_9</v>
      </c>
      <c r="B15" s="105" t="s">
        <v>1058</v>
      </c>
      <c r="C15" s="105">
        <v>45</v>
      </c>
      <c r="D15" s="564">
        <v>67</v>
      </c>
      <c r="E15" s="565" t="s">
        <v>1059</v>
      </c>
      <c r="F15" s="565" t="s">
        <v>1060</v>
      </c>
      <c r="G15" s="565" t="s">
        <v>1057</v>
      </c>
      <c r="H15" s="565">
        <v>1</v>
      </c>
      <c r="I15" s="565" t="s">
        <v>1034</v>
      </c>
      <c r="J15" s="105">
        <v>3</v>
      </c>
      <c r="K15" s="105">
        <v>1</v>
      </c>
      <c r="L15" s="105" t="s">
        <v>44</v>
      </c>
      <c r="M15" s="105" t="s">
        <v>61</v>
      </c>
      <c r="N15" s="105">
        <v>9</v>
      </c>
      <c r="O15" s="105">
        <f t="shared" si="1"/>
        <v>9</v>
      </c>
    </row>
    <row r="16" spans="1:15" ht="15.75" thickBot="1" x14ac:dyDescent="0.3">
      <c r="A16" s="105" t="str">
        <f t="shared" si="0"/>
        <v>1_10</v>
      </c>
      <c r="B16" s="105" t="s">
        <v>1061</v>
      </c>
      <c r="C16" s="105">
        <v>47</v>
      </c>
      <c r="D16" s="564">
        <v>69</v>
      </c>
      <c r="E16" s="565" t="s">
        <v>1062</v>
      </c>
      <c r="F16" s="565" t="s">
        <v>1063</v>
      </c>
      <c r="G16" s="565" t="s">
        <v>1064</v>
      </c>
      <c r="H16" s="565">
        <v>2</v>
      </c>
      <c r="I16" s="565" t="s">
        <v>1034</v>
      </c>
      <c r="J16" s="105">
        <v>3</v>
      </c>
      <c r="K16" s="105">
        <v>1</v>
      </c>
      <c r="L16" s="105" t="s">
        <v>44</v>
      </c>
      <c r="M16" s="105" t="s">
        <v>61</v>
      </c>
      <c r="N16" s="105">
        <v>10</v>
      </c>
      <c r="O16" s="105">
        <f t="shared" si="1"/>
        <v>10</v>
      </c>
    </row>
    <row r="17" spans="1:15" ht="15.75" thickBot="1" x14ac:dyDescent="0.3">
      <c r="A17" s="105" t="str">
        <f t="shared" si="0"/>
        <v>1_11</v>
      </c>
      <c r="B17" s="105" t="s">
        <v>1065</v>
      </c>
      <c r="C17" s="105">
        <v>48</v>
      </c>
      <c r="D17" s="564">
        <v>71</v>
      </c>
      <c r="E17" s="565" t="s">
        <v>1066</v>
      </c>
      <c r="F17" s="565" t="s">
        <v>1067</v>
      </c>
      <c r="G17" s="565" t="s">
        <v>1047</v>
      </c>
      <c r="H17" s="565">
        <v>4</v>
      </c>
      <c r="I17" s="565" t="s">
        <v>1034</v>
      </c>
      <c r="J17" s="105">
        <v>3</v>
      </c>
      <c r="K17" s="105">
        <v>1</v>
      </c>
      <c r="L17" s="105" t="s">
        <v>44</v>
      </c>
      <c r="M17" s="105" t="s">
        <v>61</v>
      </c>
      <c r="N17" s="105">
        <v>11</v>
      </c>
      <c r="O17" s="105">
        <f t="shared" si="1"/>
        <v>11</v>
      </c>
    </row>
    <row r="18" spans="1:15" ht="15.75" thickBot="1" x14ac:dyDescent="0.3">
      <c r="A18" s="105" t="str">
        <f t="shared" si="0"/>
        <v>1_12</v>
      </c>
      <c r="B18" s="105" t="s">
        <v>1068</v>
      </c>
      <c r="C18" s="105">
        <v>49</v>
      </c>
      <c r="D18" s="564">
        <v>74</v>
      </c>
      <c r="E18" s="565" t="s">
        <v>1069</v>
      </c>
      <c r="F18" s="565" t="s">
        <v>1070</v>
      </c>
      <c r="G18" s="565" t="s">
        <v>1047</v>
      </c>
      <c r="H18" s="565">
        <v>1</v>
      </c>
      <c r="I18" s="565" t="s">
        <v>1034</v>
      </c>
      <c r="J18" s="105">
        <v>3</v>
      </c>
      <c r="K18" s="105">
        <v>1</v>
      </c>
      <c r="L18" s="105" t="s">
        <v>44</v>
      </c>
      <c r="M18" s="105" t="s">
        <v>61</v>
      </c>
      <c r="N18" s="105">
        <v>12</v>
      </c>
      <c r="O18" s="105">
        <f t="shared" si="1"/>
        <v>12</v>
      </c>
    </row>
    <row r="19" spans="1:15" ht="15.75" thickBot="1" x14ac:dyDescent="0.3">
      <c r="A19" s="105" t="str">
        <f t="shared" si="0"/>
        <v>1_13</v>
      </c>
      <c r="B19" s="105" t="s">
        <v>1071</v>
      </c>
      <c r="C19" s="105">
        <v>60</v>
      </c>
      <c r="D19" s="564">
        <v>85</v>
      </c>
      <c r="E19" s="565" t="s">
        <v>1072</v>
      </c>
      <c r="F19" s="565" t="s">
        <v>1073</v>
      </c>
      <c r="G19" s="565" t="s">
        <v>1047</v>
      </c>
      <c r="H19" s="565">
        <v>1</v>
      </c>
      <c r="I19" s="565" t="s">
        <v>1034</v>
      </c>
      <c r="J19" s="105">
        <v>3</v>
      </c>
      <c r="K19" s="105">
        <v>1</v>
      </c>
      <c r="L19" s="105" t="s">
        <v>44</v>
      </c>
      <c r="M19" s="105" t="s">
        <v>61</v>
      </c>
      <c r="N19" s="105">
        <v>13</v>
      </c>
      <c r="O19" s="105">
        <f t="shared" si="1"/>
        <v>13</v>
      </c>
    </row>
    <row r="20" spans="1:15" ht="15.75" thickBot="1" x14ac:dyDescent="0.3">
      <c r="A20" s="105" t="str">
        <f t="shared" si="0"/>
        <v>1_14</v>
      </c>
      <c r="B20" s="105" t="s">
        <v>1074</v>
      </c>
      <c r="C20" s="105">
        <v>94</v>
      </c>
      <c r="D20" s="564">
        <v>121</v>
      </c>
      <c r="E20" s="565" t="s">
        <v>1075</v>
      </c>
      <c r="F20" s="565" t="s">
        <v>1076</v>
      </c>
      <c r="G20" s="565" t="s">
        <v>1064</v>
      </c>
      <c r="H20" s="565">
        <v>1</v>
      </c>
      <c r="I20" s="565" t="s">
        <v>1034</v>
      </c>
      <c r="J20" s="105">
        <v>3</v>
      </c>
      <c r="K20" s="105">
        <v>1</v>
      </c>
      <c r="L20" s="105" t="s">
        <v>44</v>
      </c>
      <c r="M20" s="105" t="s">
        <v>61</v>
      </c>
      <c r="N20" s="105">
        <v>14</v>
      </c>
      <c r="O20" s="105">
        <f t="shared" si="1"/>
        <v>14</v>
      </c>
    </row>
    <row r="21" spans="1:15" ht="15.75" thickBot="1" x14ac:dyDescent="0.3">
      <c r="A21" s="105" t="str">
        <f t="shared" si="0"/>
        <v>1_15</v>
      </c>
      <c r="B21" s="105" t="s">
        <v>1077</v>
      </c>
      <c r="C21" s="105">
        <v>99</v>
      </c>
      <c r="D21" s="564">
        <v>126</v>
      </c>
      <c r="E21" s="565" t="s">
        <v>1078</v>
      </c>
      <c r="F21" s="565" t="s">
        <v>1079</v>
      </c>
      <c r="G21" s="565" t="s">
        <v>1064</v>
      </c>
      <c r="H21" s="565">
        <v>1</v>
      </c>
      <c r="I21" s="565" t="s">
        <v>1034</v>
      </c>
      <c r="J21" s="105">
        <v>3</v>
      </c>
      <c r="K21" s="105">
        <v>1</v>
      </c>
      <c r="L21" s="105" t="s">
        <v>44</v>
      </c>
      <c r="M21" s="105" t="s">
        <v>61</v>
      </c>
      <c r="N21" s="105">
        <v>15</v>
      </c>
      <c r="O21" s="105">
        <f t="shared" si="1"/>
        <v>15</v>
      </c>
    </row>
    <row r="22" spans="1:15" ht="15.75" thickBot="1" x14ac:dyDescent="0.3">
      <c r="A22" s="105" t="str">
        <f t="shared" si="0"/>
        <v>1_16</v>
      </c>
      <c r="B22" s="105" t="s">
        <v>1080</v>
      </c>
      <c r="C22" s="105">
        <v>126</v>
      </c>
      <c r="D22" s="564">
        <v>154</v>
      </c>
      <c r="E22" s="565" t="s">
        <v>1081</v>
      </c>
      <c r="F22" s="565" t="s">
        <v>1082</v>
      </c>
      <c r="G22" s="565" t="s">
        <v>1033</v>
      </c>
      <c r="H22" s="565">
        <v>1</v>
      </c>
      <c r="I22" s="565" t="s">
        <v>1034</v>
      </c>
      <c r="J22" s="105">
        <v>3</v>
      </c>
      <c r="K22" s="105">
        <v>1</v>
      </c>
      <c r="L22" s="105" t="s">
        <v>44</v>
      </c>
      <c r="M22" s="105" t="s">
        <v>61</v>
      </c>
      <c r="N22" s="105">
        <v>16</v>
      </c>
      <c r="O22" s="105">
        <f t="shared" si="1"/>
        <v>16</v>
      </c>
    </row>
    <row r="23" spans="1:15" ht="15.75" thickBot="1" x14ac:dyDescent="0.3">
      <c r="A23" s="105" t="str">
        <f t="shared" si="0"/>
        <v>1_17</v>
      </c>
      <c r="B23" s="105" t="s">
        <v>1083</v>
      </c>
      <c r="C23" s="105">
        <v>128</v>
      </c>
      <c r="D23" s="564">
        <v>156</v>
      </c>
      <c r="E23" s="565" t="s">
        <v>1084</v>
      </c>
      <c r="F23" s="565" t="s">
        <v>1085</v>
      </c>
      <c r="G23" s="565" t="s">
        <v>1033</v>
      </c>
      <c r="H23" s="565">
        <v>1</v>
      </c>
      <c r="I23" s="565" t="s">
        <v>1034</v>
      </c>
      <c r="J23" s="105">
        <v>3</v>
      </c>
      <c r="K23" s="105">
        <v>1</v>
      </c>
      <c r="L23" s="105" t="s">
        <v>44</v>
      </c>
      <c r="M23" s="105" t="s">
        <v>61</v>
      </c>
      <c r="N23" s="105">
        <v>17</v>
      </c>
      <c r="O23" s="105">
        <f t="shared" si="1"/>
        <v>17</v>
      </c>
    </row>
    <row r="24" spans="1:15" ht="15.75" thickBot="1" x14ac:dyDescent="0.3">
      <c r="A24" s="105" t="str">
        <f t="shared" si="0"/>
        <v>1_18</v>
      </c>
      <c r="B24" s="105" t="s">
        <v>1086</v>
      </c>
      <c r="C24" s="105">
        <v>136</v>
      </c>
      <c r="D24" s="564">
        <v>169</v>
      </c>
      <c r="E24" s="565" t="s">
        <v>1087</v>
      </c>
      <c r="F24" s="565" t="s">
        <v>1088</v>
      </c>
      <c r="G24" s="565" t="s">
        <v>1033</v>
      </c>
      <c r="H24" s="565">
        <v>1</v>
      </c>
      <c r="I24" s="565" t="s">
        <v>1034</v>
      </c>
      <c r="J24" s="105">
        <v>3</v>
      </c>
      <c r="K24" s="105">
        <v>1</v>
      </c>
      <c r="L24" s="105" t="s">
        <v>44</v>
      </c>
      <c r="M24" s="105" t="s">
        <v>61</v>
      </c>
      <c r="N24" s="105">
        <v>18</v>
      </c>
      <c r="O24" s="105">
        <f t="shared" si="1"/>
        <v>18</v>
      </c>
    </row>
    <row r="25" spans="1:15" ht="15.75" thickBot="1" x14ac:dyDescent="0.3">
      <c r="A25" s="105" t="str">
        <f t="shared" si="0"/>
        <v>1_19</v>
      </c>
      <c r="B25" s="105" t="s">
        <v>1089</v>
      </c>
      <c r="C25" s="105">
        <v>108</v>
      </c>
      <c r="D25" s="564">
        <v>135</v>
      </c>
      <c r="E25" s="565" t="s">
        <v>1090</v>
      </c>
      <c r="F25" s="565" t="s">
        <v>1091</v>
      </c>
      <c r="G25" s="565" t="s">
        <v>1064</v>
      </c>
      <c r="H25" s="565">
        <v>1</v>
      </c>
      <c r="I25" s="565" t="s">
        <v>1092</v>
      </c>
      <c r="J25" s="105">
        <v>5</v>
      </c>
      <c r="K25" s="105">
        <v>1</v>
      </c>
      <c r="L25" s="105" t="s">
        <v>44</v>
      </c>
      <c r="M25" s="105" t="s">
        <v>65</v>
      </c>
      <c r="N25" s="105">
        <v>1</v>
      </c>
      <c r="O25" s="105">
        <f t="shared" si="1"/>
        <v>19</v>
      </c>
    </row>
    <row r="26" spans="1:15" ht="15.75" thickBot="1" x14ac:dyDescent="0.3">
      <c r="A26" s="105" t="str">
        <f t="shared" si="0"/>
        <v>1_20</v>
      </c>
      <c r="B26" s="105" t="s">
        <v>1093</v>
      </c>
      <c r="C26" s="105">
        <v>109</v>
      </c>
      <c r="D26" s="564">
        <v>136</v>
      </c>
      <c r="E26" s="565" t="s">
        <v>1094</v>
      </c>
      <c r="F26" s="565" t="s">
        <v>1095</v>
      </c>
      <c r="G26" s="565" t="s">
        <v>1064</v>
      </c>
      <c r="H26" s="565">
        <v>1</v>
      </c>
      <c r="I26" s="565" t="s">
        <v>1092</v>
      </c>
      <c r="J26" s="105">
        <v>5</v>
      </c>
      <c r="K26" s="105">
        <v>1</v>
      </c>
      <c r="L26" s="105" t="s">
        <v>44</v>
      </c>
      <c r="M26" s="105" t="s">
        <v>65</v>
      </c>
      <c r="N26" s="105">
        <v>2</v>
      </c>
      <c r="O26" s="105">
        <f t="shared" si="1"/>
        <v>20</v>
      </c>
    </row>
    <row r="27" spans="1:15" ht="15.75" thickBot="1" x14ac:dyDescent="0.3">
      <c r="A27" s="105" t="str">
        <f t="shared" si="0"/>
        <v>1_21</v>
      </c>
      <c r="B27" s="105" t="s">
        <v>1096</v>
      </c>
      <c r="C27" s="105">
        <v>13</v>
      </c>
      <c r="D27" s="564">
        <v>23</v>
      </c>
      <c r="E27" s="565" t="s">
        <v>1097</v>
      </c>
      <c r="F27" s="565" t="s">
        <v>1098</v>
      </c>
      <c r="G27" s="565" t="s">
        <v>159</v>
      </c>
      <c r="H27" s="565">
        <v>1</v>
      </c>
      <c r="I27" s="565" t="s">
        <v>1099</v>
      </c>
      <c r="J27" s="105">
        <v>6</v>
      </c>
      <c r="K27" s="105">
        <v>1</v>
      </c>
      <c r="L27" s="105" t="s">
        <v>44</v>
      </c>
      <c r="M27" s="105" t="s">
        <v>67</v>
      </c>
      <c r="N27" s="105">
        <v>1</v>
      </c>
      <c r="O27" s="105">
        <f t="shared" si="1"/>
        <v>21</v>
      </c>
    </row>
    <row r="28" spans="1:15" ht="15.75" thickBot="1" x14ac:dyDescent="0.3">
      <c r="A28" s="105" t="str">
        <f t="shared" si="0"/>
        <v>1_22</v>
      </c>
      <c r="B28" s="105" t="s">
        <v>1100</v>
      </c>
      <c r="C28" s="105">
        <v>17</v>
      </c>
      <c r="D28" s="564">
        <v>28</v>
      </c>
      <c r="E28" s="565" t="s">
        <v>1101</v>
      </c>
      <c r="F28" s="565" t="s">
        <v>1102</v>
      </c>
      <c r="G28" s="565" t="s">
        <v>1033</v>
      </c>
      <c r="H28" s="565">
        <v>1</v>
      </c>
      <c r="I28" s="565" t="s">
        <v>1099</v>
      </c>
      <c r="J28" s="105">
        <v>6</v>
      </c>
      <c r="K28" s="105">
        <v>1</v>
      </c>
      <c r="L28" s="105" t="s">
        <v>44</v>
      </c>
      <c r="M28" s="105" t="s">
        <v>67</v>
      </c>
      <c r="N28" s="105">
        <v>2</v>
      </c>
      <c r="O28" s="105">
        <f t="shared" si="1"/>
        <v>22</v>
      </c>
    </row>
    <row r="29" spans="1:15" ht="15.75" thickBot="1" x14ac:dyDescent="0.3">
      <c r="A29" s="105" t="str">
        <f t="shared" si="0"/>
        <v>1_23</v>
      </c>
      <c r="B29" s="105" t="s">
        <v>1103</v>
      </c>
      <c r="C29" s="105">
        <v>23</v>
      </c>
      <c r="D29" s="564">
        <v>34</v>
      </c>
      <c r="E29" s="565" t="s">
        <v>1104</v>
      </c>
      <c r="F29" s="565" t="s">
        <v>1105</v>
      </c>
      <c r="G29" s="565" t="s">
        <v>159</v>
      </c>
      <c r="H29" s="565">
        <v>1</v>
      </c>
      <c r="I29" s="565" t="s">
        <v>1099</v>
      </c>
      <c r="J29" s="105">
        <v>6</v>
      </c>
      <c r="K29" s="105">
        <v>1</v>
      </c>
      <c r="L29" s="105" t="s">
        <v>44</v>
      </c>
      <c r="M29" s="105" t="s">
        <v>67</v>
      </c>
      <c r="N29" s="105">
        <v>3</v>
      </c>
      <c r="O29" s="105">
        <f t="shared" si="1"/>
        <v>23</v>
      </c>
    </row>
    <row r="30" spans="1:15" ht="15.75" thickBot="1" x14ac:dyDescent="0.3">
      <c r="A30" s="105" t="str">
        <f t="shared" si="0"/>
        <v>1_24</v>
      </c>
      <c r="B30" s="105" t="s">
        <v>1106</v>
      </c>
      <c r="C30" s="105">
        <v>32</v>
      </c>
      <c r="D30" s="564">
        <v>45</v>
      </c>
      <c r="E30" s="565" t="s">
        <v>1107</v>
      </c>
      <c r="F30" s="565" t="s">
        <v>1108</v>
      </c>
      <c r="G30" s="565" t="s">
        <v>1047</v>
      </c>
      <c r="H30" s="565">
        <v>2</v>
      </c>
      <c r="I30" s="565" t="s">
        <v>1099</v>
      </c>
      <c r="J30" s="105">
        <v>6</v>
      </c>
      <c r="K30" s="105">
        <v>1</v>
      </c>
      <c r="L30" s="105" t="s">
        <v>44</v>
      </c>
      <c r="M30" s="105" t="s">
        <v>67</v>
      </c>
      <c r="N30" s="105">
        <v>4</v>
      </c>
      <c r="O30" s="105">
        <f t="shared" si="1"/>
        <v>24</v>
      </c>
    </row>
    <row r="31" spans="1:15" ht="15.75" thickBot="1" x14ac:dyDescent="0.3">
      <c r="A31" s="105" t="str">
        <f t="shared" si="0"/>
        <v>1_25</v>
      </c>
      <c r="B31" s="105" t="s">
        <v>1109</v>
      </c>
      <c r="C31" s="105">
        <v>54</v>
      </c>
      <c r="D31" s="564">
        <v>79</v>
      </c>
      <c r="E31" s="565" t="s">
        <v>1110</v>
      </c>
      <c r="F31" s="565" t="s">
        <v>1111</v>
      </c>
      <c r="G31" s="565" t="s">
        <v>1112</v>
      </c>
      <c r="H31" s="565">
        <v>1</v>
      </c>
      <c r="I31" s="565" t="s">
        <v>1099</v>
      </c>
      <c r="J31" s="105">
        <v>6</v>
      </c>
      <c r="K31" s="105">
        <v>1</v>
      </c>
      <c r="L31" s="105" t="s">
        <v>44</v>
      </c>
      <c r="M31" s="105" t="s">
        <v>67</v>
      </c>
      <c r="N31" s="105">
        <v>5</v>
      </c>
      <c r="O31" s="105">
        <f t="shared" si="1"/>
        <v>25</v>
      </c>
    </row>
    <row r="32" spans="1:15" ht="15.75" thickBot="1" x14ac:dyDescent="0.3">
      <c r="A32" s="105" t="str">
        <f t="shared" si="0"/>
        <v>1_26</v>
      </c>
      <c r="B32" s="105" t="s">
        <v>1113</v>
      </c>
      <c r="C32" s="105">
        <v>63</v>
      </c>
      <c r="D32" s="564">
        <v>88</v>
      </c>
      <c r="E32" s="565" t="s">
        <v>1114</v>
      </c>
      <c r="F32" s="565" t="s">
        <v>1115</v>
      </c>
      <c r="G32" s="565" t="s">
        <v>1033</v>
      </c>
      <c r="H32" s="565">
        <v>1</v>
      </c>
      <c r="I32" s="565" t="s">
        <v>1099</v>
      </c>
      <c r="J32" s="105">
        <v>6</v>
      </c>
      <c r="K32" s="105">
        <v>1</v>
      </c>
      <c r="L32" s="105" t="s">
        <v>44</v>
      </c>
      <c r="M32" s="105" t="s">
        <v>67</v>
      </c>
      <c r="N32" s="105">
        <v>6</v>
      </c>
      <c r="O32" s="105">
        <f t="shared" si="1"/>
        <v>26</v>
      </c>
    </row>
    <row r="33" spans="1:15" ht="15.75" thickBot="1" x14ac:dyDescent="0.3">
      <c r="A33" s="105" t="str">
        <f t="shared" si="0"/>
        <v>1_27</v>
      </c>
      <c r="B33" s="105" t="s">
        <v>1116</v>
      </c>
      <c r="C33" s="105">
        <v>67</v>
      </c>
      <c r="D33" s="564">
        <v>93</v>
      </c>
      <c r="E33" s="565" t="s">
        <v>1117</v>
      </c>
      <c r="F33" s="565" t="s">
        <v>1118</v>
      </c>
      <c r="G33" s="565" t="s">
        <v>1033</v>
      </c>
      <c r="H33" s="565">
        <v>1</v>
      </c>
      <c r="I33" s="565" t="s">
        <v>1099</v>
      </c>
      <c r="J33" s="105">
        <v>6</v>
      </c>
      <c r="K33" s="105">
        <v>1</v>
      </c>
      <c r="L33" s="105" t="s">
        <v>44</v>
      </c>
      <c r="M33" s="105" t="s">
        <v>67</v>
      </c>
      <c r="N33" s="105">
        <v>7</v>
      </c>
      <c r="O33" s="105">
        <f t="shared" si="1"/>
        <v>27</v>
      </c>
    </row>
    <row r="34" spans="1:15" ht="15.75" thickBot="1" x14ac:dyDescent="0.3">
      <c r="A34" s="105" t="str">
        <f t="shared" si="0"/>
        <v>1_28</v>
      </c>
      <c r="B34" s="105" t="s">
        <v>1119</v>
      </c>
      <c r="C34" s="105">
        <v>72</v>
      </c>
      <c r="D34" s="564">
        <v>98</v>
      </c>
      <c r="E34" s="565" t="s">
        <v>1120</v>
      </c>
      <c r="F34" s="565" t="s">
        <v>1121</v>
      </c>
      <c r="G34" s="565" t="s">
        <v>1064</v>
      </c>
      <c r="H34" s="565">
        <v>1</v>
      </c>
      <c r="I34" s="565" t="s">
        <v>1099</v>
      </c>
      <c r="J34" s="105">
        <v>6</v>
      </c>
      <c r="K34" s="105">
        <v>1</v>
      </c>
      <c r="L34" s="105" t="s">
        <v>44</v>
      </c>
      <c r="M34" s="105" t="s">
        <v>67</v>
      </c>
      <c r="N34" s="105">
        <v>8</v>
      </c>
      <c r="O34" s="105">
        <f t="shared" si="1"/>
        <v>28</v>
      </c>
    </row>
    <row r="35" spans="1:15" ht="15.75" thickBot="1" x14ac:dyDescent="0.3">
      <c r="A35" s="105" t="str">
        <f t="shared" si="0"/>
        <v>1_29</v>
      </c>
      <c r="B35" s="105" t="s">
        <v>1122</v>
      </c>
      <c r="C35" s="105">
        <v>74</v>
      </c>
      <c r="D35" s="564">
        <v>100</v>
      </c>
      <c r="E35" s="565" t="s">
        <v>1123</v>
      </c>
      <c r="F35" s="565" t="s">
        <v>1124</v>
      </c>
      <c r="G35" s="565" t="s">
        <v>1064</v>
      </c>
      <c r="H35" s="565">
        <v>1</v>
      </c>
      <c r="I35" s="565" t="s">
        <v>1099</v>
      </c>
      <c r="J35" s="105">
        <v>6</v>
      </c>
      <c r="K35" s="105">
        <v>1</v>
      </c>
      <c r="L35" s="105" t="s">
        <v>44</v>
      </c>
      <c r="M35" s="105" t="s">
        <v>67</v>
      </c>
      <c r="N35" s="105">
        <v>9</v>
      </c>
      <c r="O35" s="105">
        <f t="shared" si="1"/>
        <v>29</v>
      </c>
    </row>
    <row r="36" spans="1:15" ht="15.75" thickBot="1" x14ac:dyDescent="0.3">
      <c r="A36" s="105" t="str">
        <f t="shared" si="0"/>
        <v>1_30</v>
      </c>
      <c r="B36" s="105" t="s">
        <v>1125</v>
      </c>
      <c r="C36" s="105">
        <v>79</v>
      </c>
      <c r="D36" s="564">
        <v>106</v>
      </c>
      <c r="E36" s="565" t="s">
        <v>1126</v>
      </c>
      <c r="F36" s="565" t="s">
        <v>1127</v>
      </c>
      <c r="G36" s="565" t="s">
        <v>1064</v>
      </c>
      <c r="H36" s="565">
        <v>1</v>
      </c>
      <c r="I36" s="565" t="s">
        <v>1099</v>
      </c>
      <c r="J36" s="105">
        <v>6</v>
      </c>
      <c r="K36" s="105">
        <v>1</v>
      </c>
      <c r="L36" s="105" t="s">
        <v>44</v>
      </c>
      <c r="M36" s="105" t="s">
        <v>67</v>
      </c>
      <c r="N36" s="105">
        <v>10</v>
      </c>
      <c r="O36" s="105">
        <f t="shared" si="1"/>
        <v>30</v>
      </c>
    </row>
    <row r="37" spans="1:15" ht="15.75" thickBot="1" x14ac:dyDescent="0.3">
      <c r="A37" s="105" t="str">
        <f t="shared" si="0"/>
        <v>1_31</v>
      </c>
      <c r="B37" s="105" t="s">
        <v>1128</v>
      </c>
      <c r="C37" s="105">
        <v>83</v>
      </c>
      <c r="D37" s="564">
        <v>110</v>
      </c>
      <c r="E37" s="565" t="s">
        <v>1129</v>
      </c>
      <c r="F37" s="565" t="s">
        <v>1130</v>
      </c>
      <c r="G37" s="565" t="s">
        <v>1064</v>
      </c>
      <c r="H37" s="565">
        <v>1</v>
      </c>
      <c r="I37" s="565" t="s">
        <v>1099</v>
      </c>
      <c r="J37" s="105">
        <v>6</v>
      </c>
      <c r="K37" s="105">
        <v>1</v>
      </c>
      <c r="L37" s="105" t="s">
        <v>44</v>
      </c>
      <c r="M37" s="105" t="s">
        <v>67</v>
      </c>
      <c r="N37" s="105">
        <v>11</v>
      </c>
      <c r="O37" s="105">
        <f t="shared" si="1"/>
        <v>31</v>
      </c>
    </row>
    <row r="38" spans="1:15" ht="15.75" thickBot="1" x14ac:dyDescent="0.3">
      <c r="A38" s="105" t="str">
        <f t="shared" si="0"/>
        <v>1_32</v>
      </c>
      <c r="B38" s="105" t="s">
        <v>1131</v>
      </c>
      <c r="C38" s="105">
        <v>100</v>
      </c>
      <c r="D38" s="564">
        <v>127</v>
      </c>
      <c r="E38" s="565" t="s">
        <v>1132</v>
      </c>
      <c r="F38" s="565" t="s">
        <v>1133</v>
      </c>
      <c r="G38" s="565" t="s">
        <v>1064</v>
      </c>
      <c r="H38" s="565">
        <v>1</v>
      </c>
      <c r="I38" s="565" t="s">
        <v>1099</v>
      </c>
      <c r="J38" s="105">
        <v>6</v>
      </c>
      <c r="K38" s="105">
        <v>1</v>
      </c>
      <c r="L38" s="105" t="s">
        <v>44</v>
      </c>
      <c r="M38" s="105" t="s">
        <v>67</v>
      </c>
      <c r="N38" s="105">
        <v>12</v>
      </c>
      <c r="O38" s="105">
        <f t="shared" si="1"/>
        <v>32</v>
      </c>
    </row>
    <row r="39" spans="1:15" ht="15.75" thickBot="1" x14ac:dyDescent="0.3">
      <c r="A39" s="105" t="str">
        <f t="shared" si="0"/>
        <v>1_33</v>
      </c>
      <c r="B39" s="105" t="s">
        <v>1134</v>
      </c>
      <c r="C39" s="105">
        <v>135</v>
      </c>
      <c r="D39" s="564">
        <v>168</v>
      </c>
      <c r="E39" s="565" t="s">
        <v>1135</v>
      </c>
      <c r="F39" s="565" t="s">
        <v>1136</v>
      </c>
      <c r="G39" s="565" t="s">
        <v>1033</v>
      </c>
      <c r="H39" s="565">
        <v>1</v>
      </c>
      <c r="I39" s="565" t="s">
        <v>1099</v>
      </c>
      <c r="J39" s="105">
        <v>6</v>
      </c>
      <c r="K39" s="105">
        <v>1</v>
      </c>
      <c r="L39" s="105" t="s">
        <v>44</v>
      </c>
      <c r="M39" s="105" t="s">
        <v>67</v>
      </c>
      <c r="N39" s="105">
        <v>13</v>
      </c>
      <c r="O39" s="105">
        <f t="shared" si="1"/>
        <v>33</v>
      </c>
    </row>
    <row r="40" spans="1:15" ht="15.75" thickBot="1" x14ac:dyDescent="0.3">
      <c r="A40" s="105" t="str">
        <f t="shared" si="0"/>
        <v>2_1</v>
      </c>
      <c r="B40" s="105" t="s">
        <v>1137</v>
      </c>
      <c r="C40" s="105">
        <v>102</v>
      </c>
      <c r="D40" s="564">
        <v>129</v>
      </c>
      <c r="E40" s="565" t="s">
        <v>1138</v>
      </c>
      <c r="F40" s="565" t="s">
        <v>1139</v>
      </c>
      <c r="G40" s="565" t="s">
        <v>1064</v>
      </c>
      <c r="H40" s="565">
        <v>1</v>
      </c>
      <c r="I40" s="565" t="s">
        <v>1140</v>
      </c>
      <c r="J40" s="105">
        <v>7</v>
      </c>
      <c r="K40" s="105">
        <v>2</v>
      </c>
      <c r="L40" s="105" t="s">
        <v>46</v>
      </c>
      <c r="M40" s="105" t="s">
        <v>69</v>
      </c>
      <c r="N40" s="105">
        <v>1</v>
      </c>
      <c r="O40" s="105">
        <f t="shared" si="1"/>
        <v>1</v>
      </c>
    </row>
    <row r="41" spans="1:15" ht="15.75" thickBot="1" x14ac:dyDescent="0.3">
      <c r="A41" s="105" t="str">
        <f t="shared" si="0"/>
        <v>2_2</v>
      </c>
      <c r="B41" s="105" t="s">
        <v>1141</v>
      </c>
      <c r="C41" s="105">
        <v>35</v>
      </c>
      <c r="D41" s="564">
        <v>49</v>
      </c>
      <c r="E41" s="565" t="s">
        <v>1142</v>
      </c>
      <c r="F41" s="565" t="s">
        <v>1143</v>
      </c>
      <c r="G41" s="565" t="s">
        <v>1047</v>
      </c>
      <c r="H41" s="565">
        <v>1</v>
      </c>
      <c r="I41" s="565" t="s">
        <v>1144</v>
      </c>
      <c r="J41" s="105">
        <v>8</v>
      </c>
      <c r="K41" s="105">
        <v>2</v>
      </c>
      <c r="L41" s="105" t="s">
        <v>46</v>
      </c>
      <c r="M41" s="105" t="s">
        <v>71</v>
      </c>
      <c r="N41" s="105">
        <v>1</v>
      </c>
      <c r="O41" s="105">
        <f t="shared" si="1"/>
        <v>2</v>
      </c>
    </row>
    <row r="42" spans="1:15" ht="15.75" thickBot="1" x14ac:dyDescent="0.3">
      <c r="A42" s="105" t="str">
        <f t="shared" si="0"/>
        <v>2_3</v>
      </c>
      <c r="B42" s="105" t="s">
        <v>1145</v>
      </c>
      <c r="C42" s="105">
        <v>103</v>
      </c>
      <c r="D42" s="564">
        <v>130</v>
      </c>
      <c r="E42" s="565" t="s">
        <v>1146</v>
      </c>
      <c r="F42" s="565" t="s">
        <v>1147</v>
      </c>
      <c r="G42" s="565" t="s">
        <v>1064</v>
      </c>
      <c r="H42" s="565">
        <v>1</v>
      </c>
      <c r="I42" s="565" t="s">
        <v>1144</v>
      </c>
      <c r="J42" s="105">
        <v>8</v>
      </c>
      <c r="K42" s="105">
        <v>2</v>
      </c>
      <c r="L42" s="105" t="s">
        <v>46</v>
      </c>
      <c r="M42" s="105" t="s">
        <v>71</v>
      </c>
      <c r="N42" s="105">
        <v>2</v>
      </c>
      <c r="O42" s="105">
        <f t="shared" si="1"/>
        <v>3</v>
      </c>
    </row>
    <row r="43" spans="1:15" ht="15.75" thickBot="1" x14ac:dyDescent="0.3">
      <c r="A43" s="105" t="str">
        <f t="shared" si="0"/>
        <v>2_4</v>
      </c>
      <c r="B43" s="105" t="s">
        <v>1148</v>
      </c>
      <c r="C43" s="105">
        <v>104</v>
      </c>
      <c r="D43" s="564">
        <v>131</v>
      </c>
      <c r="E43" s="565" t="s">
        <v>1149</v>
      </c>
      <c r="F43" s="565" t="s">
        <v>1150</v>
      </c>
      <c r="G43" s="565" t="s">
        <v>1064</v>
      </c>
      <c r="H43" s="565">
        <v>1</v>
      </c>
      <c r="I43" s="565" t="s">
        <v>1144</v>
      </c>
      <c r="J43" s="105">
        <v>8</v>
      </c>
      <c r="K43" s="105">
        <v>2</v>
      </c>
      <c r="L43" s="105" t="s">
        <v>46</v>
      </c>
      <c r="M43" s="105" t="s">
        <v>71</v>
      </c>
      <c r="N43" s="105">
        <v>3</v>
      </c>
      <c r="O43" s="105">
        <f t="shared" si="1"/>
        <v>4</v>
      </c>
    </row>
    <row r="44" spans="1:15" ht="15.75" thickBot="1" x14ac:dyDescent="0.3">
      <c r="A44" s="105" t="str">
        <f t="shared" si="0"/>
        <v>2_5</v>
      </c>
      <c r="B44" s="105" t="s">
        <v>1151</v>
      </c>
      <c r="C44" s="105">
        <v>106</v>
      </c>
      <c r="D44" s="564">
        <v>133</v>
      </c>
      <c r="E44" s="565" t="s">
        <v>1152</v>
      </c>
      <c r="F44" s="565" t="s">
        <v>1153</v>
      </c>
      <c r="G44" s="565" t="s">
        <v>1064</v>
      </c>
      <c r="H44" s="565">
        <v>1</v>
      </c>
      <c r="I44" s="565" t="s">
        <v>1144</v>
      </c>
      <c r="J44" s="105">
        <v>8</v>
      </c>
      <c r="K44" s="105">
        <v>2</v>
      </c>
      <c r="L44" s="105" t="s">
        <v>46</v>
      </c>
      <c r="M44" s="105" t="s">
        <v>71</v>
      </c>
      <c r="N44" s="105">
        <v>4</v>
      </c>
      <c r="O44" s="105">
        <f t="shared" si="1"/>
        <v>5</v>
      </c>
    </row>
    <row r="45" spans="1:15" ht="15.75" thickBot="1" x14ac:dyDescent="0.3">
      <c r="A45" s="105" t="str">
        <f t="shared" si="0"/>
        <v>2_6</v>
      </c>
      <c r="B45" s="105" t="s">
        <v>1154</v>
      </c>
      <c r="C45" s="105">
        <v>107</v>
      </c>
      <c r="D45" s="564">
        <v>134</v>
      </c>
      <c r="E45" s="565" t="s">
        <v>1155</v>
      </c>
      <c r="F45" s="565" t="s">
        <v>1156</v>
      </c>
      <c r="G45" s="565" t="s">
        <v>1064</v>
      </c>
      <c r="H45" s="565">
        <v>1</v>
      </c>
      <c r="I45" s="565" t="s">
        <v>1144</v>
      </c>
      <c r="J45" s="105">
        <v>8</v>
      </c>
      <c r="K45" s="105">
        <v>2</v>
      </c>
      <c r="L45" s="105" t="s">
        <v>46</v>
      </c>
      <c r="M45" s="105" t="s">
        <v>71</v>
      </c>
      <c r="N45" s="105">
        <v>5</v>
      </c>
      <c r="O45" s="105">
        <f t="shared" si="1"/>
        <v>6</v>
      </c>
    </row>
    <row r="46" spans="1:15" ht="15.75" thickBot="1" x14ac:dyDescent="0.3">
      <c r="A46" s="105" t="str">
        <f t="shared" si="0"/>
        <v>2_7</v>
      </c>
      <c r="B46" s="105" t="s">
        <v>1157</v>
      </c>
      <c r="C46" s="105">
        <v>105</v>
      </c>
      <c r="D46" s="564">
        <v>132</v>
      </c>
      <c r="E46" s="565" t="s">
        <v>1158</v>
      </c>
      <c r="F46" s="565" t="s">
        <v>1159</v>
      </c>
      <c r="G46" s="565" t="s">
        <v>1064</v>
      </c>
      <c r="H46" s="565">
        <v>1</v>
      </c>
      <c r="I46" s="565" t="s">
        <v>1160</v>
      </c>
      <c r="J46" s="105">
        <v>9</v>
      </c>
      <c r="K46" s="105">
        <v>2</v>
      </c>
      <c r="L46" s="105" t="s">
        <v>46</v>
      </c>
      <c r="M46" s="105" t="s">
        <v>73</v>
      </c>
      <c r="N46" s="105">
        <v>1</v>
      </c>
      <c r="O46" s="105">
        <f t="shared" si="1"/>
        <v>7</v>
      </c>
    </row>
    <row r="47" spans="1:15" ht="15.75" thickBot="1" x14ac:dyDescent="0.3">
      <c r="A47" s="105" t="str">
        <f t="shared" si="0"/>
        <v>3_1</v>
      </c>
      <c r="B47" s="105" t="s">
        <v>1161</v>
      </c>
      <c r="C47" s="105">
        <v>2</v>
      </c>
      <c r="D47" s="564">
        <v>6</v>
      </c>
      <c r="E47" s="565" t="s">
        <v>1162</v>
      </c>
      <c r="F47" s="565" t="s">
        <v>1163</v>
      </c>
      <c r="G47" s="565" t="s">
        <v>1047</v>
      </c>
      <c r="H47" s="565">
        <v>2</v>
      </c>
      <c r="I47" s="565" t="s">
        <v>1164</v>
      </c>
      <c r="J47" s="105">
        <v>11</v>
      </c>
      <c r="K47" s="105">
        <v>3</v>
      </c>
      <c r="L47" s="105" t="s">
        <v>48</v>
      </c>
      <c r="M47" s="105" t="s">
        <v>77</v>
      </c>
      <c r="N47" s="105">
        <v>1</v>
      </c>
      <c r="O47" s="105">
        <f t="shared" si="1"/>
        <v>1</v>
      </c>
    </row>
    <row r="48" spans="1:15" ht="15.75" thickBot="1" x14ac:dyDescent="0.3">
      <c r="A48" s="105" t="str">
        <f t="shared" si="0"/>
        <v>3_2</v>
      </c>
      <c r="B48" s="105" t="s">
        <v>1165</v>
      </c>
      <c r="C48" s="105">
        <v>24</v>
      </c>
      <c r="D48" s="564">
        <v>35</v>
      </c>
      <c r="E48" s="565" t="s">
        <v>1166</v>
      </c>
      <c r="F48" s="565" t="s">
        <v>1167</v>
      </c>
      <c r="G48" s="565" t="s">
        <v>159</v>
      </c>
      <c r="H48" s="565">
        <v>1</v>
      </c>
      <c r="I48" s="565" t="s">
        <v>1164</v>
      </c>
      <c r="J48" s="105">
        <v>11</v>
      </c>
      <c r="K48" s="105">
        <v>3</v>
      </c>
      <c r="L48" s="105" t="s">
        <v>48</v>
      </c>
      <c r="M48" s="105" t="s">
        <v>77</v>
      </c>
      <c r="N48" s="105">
        <v>2</v>
      </c>
      <c r="O48" s="105">
        <f t="shared" si="1"/>
        <v>2</v>
      </c>
    </row>
    <row r="49" spans="1:15" ht="15.75" thickBot="1" x14ac:dyDescent="0.3">
      <c r="A49" s="105" t="str">
        <f t="shared" si="0"/>
        <v>3_3</v>
      </c>
      <c r="B49" s="105" t="s">
        <v>1168</v>
      </c>
      <c r="C49" s="105">
        <v>110</v>
      </c>
      <c r="D49" s="564">
        <v>137</v>
      </c>
      <c r="E49" s="565" t="s">
        <v>1169</v>
      </c>
      <c r="F49" s="565" t="s">
        <v>1170</v>
      </c>
      <c r="G49" s="565" t="s">
        <v>1064</v>
      </c>
      <c r="H49" s="565">
        <v>1</v>
      </c>
      <c r="I49" s="565" t="s">
        <v>1164</v>
      </c>
      <c r="J49" s="105">
        <v>11</v>
      </c>
      <c r="K49" s="105">
        <v>3</v>
      </c>
      <c r="L49" s="105" t="s">
        <v>48</v>
      </c>
      <c r="M49" s="105" t="s">
        <v>77</v>
      </c>
      <c r="N49" s="105">
        <v>3</v>
      </c>
      <c r="O49" s="105">
        <f t="shared" si="1"/>
        <v>3</v>
      </c>
    </row>
    <row r="50" spans="1:15" ht="15.75" thickBot="1" x14ac:dyDescent="0.3">
      <c r="A50" s="105" t="str">
        <f t="shared" si="0"/>
        <v>3_4</v>
      </c>
      <c r="B50" s="105" t="s">
        <v>1171</v>
      </c>
      <c r="C50" s="105">
        <v>111</v>
      </c>
      <c r="D50" s="564">
        <v>138</v>
      </c>
      <c r="E50" s="565" t="s">
        <v>1172</v>
      </c>
      <c r="F50" s="565" t="s">
        <v>1173</v>
      </c>
      <c r="G50" s="565" t="s">
        <v>1064</v>
      </c>
      <c r="H50" s="565">
        <v>1</v>
      </c>
      <c r="I50" s="565" t="s">
        <v>1174</v>
      </c>
      <c r="J50" s="105">
        <v>13</v>
      </c>
      <c r="K50" s="105">
        <v>3</v>
      </c>
      <c r="L50" s="105" t="s">
        <v>48</v>
      </c>
      <c r="M50" s="105" t="s">
        <v>81</v>
      </c>
      <c r="N50" s="105">
        <v>1</v>
      </c>
      <c r="O50" s="105">
        <f t="shared" si="1"/>
        <v>4</v>
      </c>
    </row>
    <row r="51" spans="1:15" ht="15.75" thickBot="1" x14ac:dyDescent="0.3">
      <c r="A51" s="105" t="str">
        <f t="shared" si="0"/>
        <v>4_1</v>
      </c>
      <c r="B51" s="105" t="s">
        <v>1175</v>
      </c>
      <c r="C51" s="105">
        <v>113</v>
      </c>
      <c r="D51" s="564">
        <v>140</v>
      </c>
      <c r="E51" s="565" t="s">
        <v>1176</v>
      </c>
      <c r="F51" s="565" t="s">
        <v>1177</v>
      </c>
      <c r="G51" s="565" t="s">
        <v>1064</v>
      </c>
      <c r="H51" s="565">
        <v>1</v>
      </c>
      <c r="I51" s="565" t="s">
        <v>1178</v>
      </c>
      <c r="J51" s="105">
        <v>14</v>
      </c>
      <c r="K51" s="105">
        <v>4</v>
      </c>
      <c r="L51" s="105" t="s">
        <v>50</v>
      </c>
      <c r="M51" s="105" t="s">
        <v>83</v>
      </c>
      <c r="N51" s="105">
        <v>1</v>
      </c>
      <c r="O51" s="105">
        <f t="shared" si="1"/>
        <v>1</v>
      </c>
    </row>
    <row r="52" spans="1:15" ht="15.75" thickBot="1" x14ac:dyDescent="0.3">
      <c r="A52" s="105" t="str">
        <f t="shared" si="0"/>
        <v>4_2</v>
      </c>
      <c r="B52" s="105" t="s">
        <v>1179</v>
      </c>
      <c r="C52" s="105">
        <v>34</v>
      </c>
      <c r="D52" s="564">
        <v>48</v>
      </c>
      <c r="E52" s="565" t="s">
        <v>1180</v>
      </c>
      <c r="F52" s="565" t="s">
        <v>1181</v>
      </c>
      <c r="G52" s="565" t="s">
        <v>1047</v>
      </c>
      <c r="H52" s="565">
        <v>1</v>
      </c>
      <c r="I52" s="565" t="s">
        <v>1182</v>
      </c>
      <c r="J52" s="105">
        <v>15</v>
      </c>
      <c r="K52" s="105">
        <v>4</v>
      </c>
      <c r="L52" s="105" t="s">
        <v>50</v>
      </c>
      <c r="M52" s="105" t="s">
        <v>85</v>
      </c>
      <c r="N52" s="105">
        <v>1</v>
      </c>
      <c r="O52" s="105">
        <f t="shared" si="1"/>
        <v>2</v>
      </c>
    </row>
    <row r="53" spans="1:15" ht="15.75" thickBot="1" x14ac:dyDescent="0.3">
      <c r="A53" s="105" t="str">
        <f t="shared" si="0"/>
        <v>4_3</v>
      </c>
      <c r="B53" s="105" t="s">
        <v>1183</v>
      </c>
      <c r="C53" s="105">
        <v>64</v>
      </c>
      <c r="D53" s="564">
        <v>90</v>
      </c>
      <c r="E53" s="565" t="s">
        <v>1184</v>
      </c>
      <c r="F53" s="565" t="s">
        <v>1185</v>
      </c>
      <c r="G53" s="565" t="s">
        <v>1064</v>
      </c>
      <c r="H53" s="565">
        <v>1</v>
      </c>
      <c r="I53" s="565" t="s">
        <v>1182</v>
      </c>
      <c r="J53" s="105">
        <v>15</v>
      </c>
      <c r="K53" s="105">
        <v>4</v>
      </c>
      <c r="L53" s="105" t="s">
        <v>50</v>
      </c>
      <c r="M53" s="105" t="s">
        <v>85</v>
      </c>
      <c r="N53" s="105">
        <v>2</v>
      </c>
      <c r="O53" s="105">
        <f t="shared" si="1"/>
        <v>3</v>
      </c>
    </row>
    <row r="54" spans="1:15" ht="15.75" thickBot="1" x14ac:dyDescent="0.3">
      <c r="A54" s="105" t="str">
        <f t="shared" si="0"/>
        <v>4_4</v>
      </c>
      <c r="B54" s="105" t="s">
        <v>1186</v>
      </c>
      <c r="C54" s="105">
        <v>112</v>
      </c>
      <c r="D54" s="564">
        <v>139</v>
      </c>
      <c r="E54" s="565" t="s">
        <v>1187</v>
      </c>
      <c r="F54" s="565" t="s">
        <v>1188</v>
      </c>
      <c r="G54" s="565" t="s">
        <v>1064</v>
      </c>
      <c r="H54" s="565">
        <v>1</v>
      </c>
      <c r="I54" s="565" t="s">
        <v>1182</v>
      </c>
      <c r="J54" s="105">
        <v>15</v>
      </c>
      <c r="K54" s="105">
        <v>4</v>
      </c>
      <c r="L54" s="105" t="s">
        <v>50</v>
      </c>
      <c r="M54" s="105" t="s">
        <v>85</v>
      </c>
      <c r="N54" s="105">
        <v>3</v>
      </c>
      <c r="O54" s="105">
        <f t="shared" si="1"/>
        <v>4</v>
      </c>
    </row>
    <row r="55" spans="1:15" ht="15.75" thickBot="1" x14ac:dyDescent="0.3">
      <c r="A55" s="105" t="str">
        <f t="shared" si="0"/>
        <v>4_5</v>
      </c>
      <c r="B55" s="105" t="s">
        <v>1189</v>
      </c>
      <c r="C55" s="105">
        <v>114</v>
      </c>
      <c r="D55" s="564">
        <v>141</v>
      </c>
      <c r="E55" s="565" t="s">
        <v>1190</v>
      </c>
      <c r="F55" s="565" t="s">
        <v>1191</v>
      </c>
      <c r="G55" s="565" t="s">
        <v>1064</v>
      </c>
      <c r="H55" s="565">
        <v>1</v>
      </c>
      <c r="I55" s="565" t="s">
        <v>1182</v>
      </c>
      <c r="J55" s="105">
        <v>15</v>
      </c>
      <c r="K55" s="105">
        <v>4</v>
      </c>
      <c r="L55" s="105" t="s">
        <v>50</v>
      </c>
      <c r="M55" s="105" t="s">
        <v>85</v>
      </c>
      <c r="N55" s="105">
        <v>4</v>
      </c>
      <c r="O55" s="105">
        <f t="shared" si="1"/>
        <v>5</v>
      </c>
    </row>
    <row r="56" spans="1:15" ht="15.75" thickBot="1" x14ac:dyDescent="0.3">
      <c r="A56" s="105" t="str">
        <f t="shared" si="0"/>
        <v>4_6</v>
      </c>
      <c r="B56" s="105" t="s">
        <v>1192</v>
      </c>
      <c r="C56" s="105">
        <v>123</v>
      </c>
      <c r="D56" s="564">
        <v>151</v>
      </c>
      <c r="E56" s="565" t="s">
        <v>1184</v>
      </c>
      <c r="F56" s="565" t="s">
        <v>1193</v>
      </c>
      <c r="G56" s="565" t="s">
        <v>159</v>
      </c>
      <c r="H56" s="565">
        <v>1</v>
      </c>
      <c r="I56" s="565" t="s">
        <v>1182</v>
      </c>
      <c r="J56" s="105">
        <v>15</v>
      </c>
      <c r="K56" s="105">
        <v>4</v>
      </c>
      <c r="L56" s="105" t="s">
        <v>50</v>
      </c>
      <c r="M56" s="105" t="s">
        <v>85</v>
      </c>
      <c r="N56" s="105">
        <v>5</v>
      </c>
      <c r="O56" s="105">
        <f t="shared" si="1"/>
        <v>6</v>
      </c>
    </row>
    <row r="57" spans="1:15" ht="15.75" thickBot="1" x14ac:dyDescent="0.3">
      <c r="A57" s="105" t="str">
        <f t="shared" si="0"/>
        <v>4_7</v>
      </c>
      <c r="B57" s="105" t="s">
        <v>1194</v>
      </c>
      <c r="C57" s="105">
        <v>115</v>
      </c>
      <c r="D57" s="564">
        <v>142</v>
      </c>
      <c r="E57" s="565" t="s">
        <v>1195</v>
      </c>
      <c r="F57" s="565" t="s">
        <v>1196</v>
      </c>
      <c r="G57" s="565" t="s">
        <v>1064</v>
      </c>
      <c r="H57" s="565">
        <v>1</v>
      </c>
      <c r="I57" s="565" t="s">
        <v>1197</v>
      </c>
      <c r="J57" s="105">
        <v>16</v>
      </c>
      <c r="K57" s="105">
        <v>4</v>
      </c>
      <c r="L57" s="105" t="s">
        <v>50</v>
      </c>
      <c r="M57" s="105" t="s">
        <v>87</v>
      </c>
      <c r="N57" s="105">
        <v>1</v>
      </c>
      <c r="O57" s="105">
        <f t="shared" si="1"/>
        <v>7</v>
      </c>
    </row>
    <row r="58" spans="1:15" ht="15.75" thickBot="1" x14ac:dyDescent="0.3">
      <c r="A58" s="105" t="str">
        <f t="shared" si="0"/>
        <v>5_1</v>
      </c>
      <c r="B58" s="105" t="s">
        <v>1198</v>
      </c>
      <c r="C58" s="105">
        <v>25</v>
      </c>
      <c r="D58" s="564">
        <v>36</v>
      </c>
      <c r="E58" s="565" t="s">
        <v>1199</v>
      </c>
      <c r="F58" s="565" t="s">
        <v>1200</v>
      </c>
      <c r="G58" s="565" t="s">
        <v>159</v>
      </c>
      <c r="H58" s="565">
        <v>1</v>
      </c>
      <c r="I58" s="565" t="s">
        <v>1201</v>
      </c>
      <c r="J58" s="105">
        <v>18</v>
      </c>
      <c r="K58" s="105">
        <v>5</v>
      </c>
      <c r="L58" s="105" t="s">
        <v>52</v>
      </c>
      <c r="M58" s="105" t="s">
        <v>91</v>
      </c>
      <c r="N58" s="105">
        <v>1</v>
      </c>
      <c r="O58" s="105">
        <f t="shared" si="1"/>
        <v>1</v>
      </c>
    </row>
    <row r="59" spans="1:15" ht="15.75" thickBot="1" x14ac:dyDescent="0.3">
      <c r="A59" s="105" t="str">
        <f t="shared" si="0"/>
        <v>5_2</v>
      </c>
      <c r="B59" s="105" t="s">
        <v>1202</v>
      </c>
      <c r="C59" s="105">
        <v>59</v>
      </c>
      <c r="D59" s="564">
        <v>84</v>
      </c>
      <c r="E59" s="565" t="s">
        <v>1203</v>
      </c>
      <c r="F59" s="565" t="s">
        <v>1204</v>
      </c>
      <c r="G59" s="565" t="s">
        <v>1205</v>
      </c>
      <c r="H59" s="565">
        <v>1</v>
      </c>
      <c r="I59" s="565" t="s">
        <v>1201</v>
      </c>
      <c r="J59" s="105">
        <v>18</v>
      </c>
      <c r="K59" s="105">
        <v>5</v>
      </c>
      <c r="L59" s="105" t="s">
        <v>52</v>
      </c>
      <c r="M59" s="105" t="s">
        <v>91</v>
      </c>
      <c r="N59" s="105">
        <v>2</v>
      </c>
      <c r="O59" s="105">
        <f t="shared" si="1"/>
        <v>2</v>
      </c>
    </row>
    <row r="60" spans="1:15" ht="15.75" thickBot="1" x14ac:dyDescent="0.3">
      <c r="A60" s="105" t="str">
        <f t="shared" si="0"/>
        <v>5_3</v>
      </c>
      <c r="B60" s="105" t="s">
        <v>1206</v>
      </c>
      <c r="C60" s="105">
        <v>70</v>
      </c>
      <c r="D60" s="564">
        <v>96</v>
      </c>
      <c r="E60" s="565" t="s">
        <v>1207</v>
      </c>
      <c r="F60" s="565" t="s">
        <v>1208</v>
      </c>
      <c r="G60" s="565" t="s">
        <v>1112</v>
      </c>
      <c r="H60" s="565">
        <v>1</v>
      </c>
      <c r="I60" s="565" t="s">
        <v>1201</v>
      </c>
      <c r="J60" s="105">
        <v>18</v>
      </c>
      <c r="K60" s="105">
        <v>5</v>
      </c>
      <c r="L60" s="105" t="s">
        <v>52</v>
      </c>
      <c r="M60" s="105" t="s">
        <v>91</v>
      </c>
      <c r="N60" s="105">
        <v>3</v>
      </c>
      <c r="O60" s="105">
        <f t="shared" si="1"/>
        <v>3</v>
      </c>
    </row>
    <row r="61" spans="1:15" ht="15.75" thickBot="1" x14ac:dyDescent="0.3">
      <c r="A61" s="105" t="str">
        <f t="shared" si="0"/>
        <v>5_4</v>
      </c>
      <c r="B61" s="105" t="s">
        <v>1209</v>
      </c>
      <c r="C61" s="105">
        <v>125</v>
      </c>
      <c r="D61" s="564">
        <v>153</v>
      </c>
      <c r="E61" s="565" t="s">
        <v>1210</v>
      </c>
      <c r="F61" s="565" t="s">
        <v>1211</v>
      </c>
      <c r="G61" s="565" t="s">
        <v>1033</v>
      </c>
      <c r="H61" s="565">
        <v>1</v>
      </c>
      <c r="I61" s="565" t="s">
        <v>1201</v>
      </c>
      <c r="J61" s="105">
        <v>18</v>
      </c>
      <c r="K61" s="105">
        <v>5</v>
      </c>
      <c r="L61" s="105" t="s">
        <v>52</v>
      </c>
      <c r="M61" s="105" t="s">
        <v>91</v>
      </c>
      <c r="N61" s="105">
        <v>4</v>
      </c>
      <c r="O61" s="105">
        <f t="shared" si="1"/>
        <v>4</v>
      </c>
    </row>
    <row r="62" spans="1:15" ht="15.75" thickBot="1" x14ac:dyDescent="0.3">
      <c r="A62" s="105" t="str">
        <f t="shared" si="0"/>
        <v>5_5</v>
      </c>
      <c r="B62" s="105" t="s">
        <v>1212</v>
      </c>
      <c r="C62" s="105">
        <v>12</v>
      </c>
      <c r="D62" s="564">
        <v>21</v>
      </c>
      <c r="E62" s="565" t="s">
        <v>1213</v>
      </c>
      <c r="F62" s="565" t="s">
        <v>1214</v>
      </c>
      <c r="G62" s="565" t="s">
        <v>1215</v>
      </c>
      <c r="H62" s="565">
        <v>2</v>
      </c>
      <c r="I62" s="565" t="s">
        <v>1216</v>
      </c>
      <c r="J62" s="105">
        <v>19</v>
      </c>
      <c r="K62" s="105">
        <v>5</v>
      </c>
      <c r="L62" s="105" t="s">
        <v>52</v>
      </c>
      <c r="M62" s="105" t="s">
        <v>93</v>
      </c>
      <c r="N62" s="105">
        <v>1</v>
      </c>
      <c r="O62" s="105">
        <f t="shared" si="1"/>
        <v>5</v>
      </c>
    </row>
    <row r="63" spans="1:15" ht="15.75" thickBot="1" x14ac:dyDescent="0.3">
      <c r="A63" s="105" t="str">
        <f t="shared" si="0"/>
        <v>5_6</v>
      </c>
      <c r="B63" s="105" t="s">
        <v>1217</v>
      </c>
      <c r="C63" s="105">
        <v>28</v>
      </c>
      <c r="D63" s="564">
        <v>39</v>
      </c>
      <c r="E63" s="565" t="s">
        <v>1218</v>
      </c>
      <c r="F63" s="565" t="s">
        <v>1219</v>
      </c>
      <c r="G63" s="565" t="s">
        <v>1033</v>
      </c>
      <c r="H63" s="565">
        <v>1</v>
      </c>
      <c r="I63" s="565" t="s">
        <v>1216</v>
      </c>
      <c r="J63" s="105">
        <v>19</v>
      </c>
      <c r="K63" s="105">
        <v>5</v>
      </c>
      <c r="L63" s="105" t="s">
        <v>52</v>
      </c>
      <c r="M63" s="105" t="s">
        <v>93</v>
      </c>
      <c r="N63" s="105">
        <v>2</v>
      </c>
      <c r="O63" s="105">
        <f t="shared" si="1"/>
        <v>6</v>
      </c>
    </row>
    <row r="64" spans="1:15" ht="15.75" thickBot="1" x14ac:dyDescent="0.3">
      <c r="A64" s="105" t="str">
        <f t="shared" si="0"/>
        <v>5_7</v>
      </c>
      <c r="B64" s="105" t="s">
        <v>1220</v>
      </c>
      <c r="C64" s="105">
        <v>31</v>
      </c>
      <c r="D64" s="564">
        <v>44</v>
      </c>
      <c r="E64" s="565" t="s">
        <v>1221</v>
      </c>
      <c r="F64" s="565" t="s">
        <v>1222</v>
      </c>
      <c r="G64" s="565" t="s">
        <v>1047</v>
      </c>
      <c r="H64" s="565">
        <v>1</v>
      </c>
      <c r="I64" s="565" t="s">
        <v>1216</v>
      </c>
      <c r="J64" s="105">
        <v>19</v>
      </c>
      <c r="K64" s="105">
        <v>5</v>
      </c>
      <c r="L64" s="105" t="s">
        <v>52</v>
      </c>
      <c r="M64" s="105" t="s">
        <v>93</v>
      </c>
      <c r="N64" s="105">
        <v>3</v>
      </c>
      <c r="O64" s="105">
        <f t="shared" si="1"/>
        <v>7</v>
      </c>
    </row>
    <row r="65" spans="1:15" ht="15.75" thickBot="1" x14ac:dyDescent="0.3">
      <c r="A65" s="105" t="str">
        <f t="shared" si="0"/>
        <v>5_8</v>
      </c>
      <c r="B65" s="105" t="s">
        <v>1223</v>
      </c>
      <c r="C65" s="105">
        <v>41</v>
      </c>
      <c r="D65" s="564">
        <v>63</v>
      </c>
      <c r="E65" s="565" t="s">
        <v>1224</v>
      </c>
      <c r="F65" s="565" t="s">
        <v>1225</v>
      </c>
      <c r="G65" s="565" t="s">
        <v>1047</v>
      </c>
      <c r="H65" s="565">
        <v>1</v>
      </c>
      <c r="I65" s="565" t="s">
        <v>1216</v>
      </c>
      <c r="J65" s="105">
        <v>19</v>
      </c>
      <c r="K65" s="105">
        <v>5</v>
      </c>
      <c r="L65" s="105" t="s">
        <v>52</v>
      </c>
      <c r="M65" s="105" t="s">
        <v>93</v>
      </c>
      <c r="N65" s="105">
        <v>4</v>
      </c>
      <c r="O65" s="105">
        <f t="shared" si="1"/>
        <v>8</v>
      </c>
    </row>
    <row r="66" spans="1:15" ht="15.75" thickBot="1" x14ac:dyDescent="0.3">
      <c r="A66" s="105" t="str">
        <f t="shared" si="0"/>
        <v>5_9</v>
      </c>
      <c r="B66" s="105" t="s">
        <v>1226</v>
      </c>
      <c r="C66" s="105">
        <v>69</v>
      </c>
      <c r="D66" s="564">
        <v>95</v>
      </c>
      <c r="E66" s="565" t="s">
        <v>1227</v>
      </c>
      <c r="F66" s="565" t="s">
        <v>1228</v>
      </c>
      <c r="G66" s="565" t="s">
        <v>1112</v>
      </c>
      <c r="H66" s="565">
        <v>1</v>
      </c>
      <c r="I66" s="565" t="s">
        <v>1216</v>
      </c>
      <c r="J66" s="105">
        <v>19</v>
      </c>
      <c r="K66" s="105">
        <v>5</v>
      </c>
      <c r="L66" s="105" t="s">
        <v>52</v>
      </c>
      <c r="M66" s="105" t="s">
        <v>93</v>
      </c>
      <c r="N66" s="105">
        <v>5</v>
      </c>
      <c r="O66" s="105">
        <f t="shared" si="1"/>
        <v>9</v>
      </c>
    </row>
    <row r="67" spans="1:15" ht="15.75" thickBot="1" x14ac:dyDescent="0.3">
      <c r="A67" s="105" t="str">
        <f t="shared" si="0"/>
        <v>5_10</v>
      </c>
      <c r="B67" s="105" t="s">
        <v>1229</v>
      </c>
      <c r="C67" s="105">
        <v>71</v>
      </c>
      <c r="D67" s="564">
        <v>97</v>
      </c>
      <c r="E67" s="565" t="s">
        <v>1230</v>
      </c>
      <c r="F67" s="565" t="s">
        <v>1231</v>
      </c>
      <c r="G67" s="565" t="s">
        <v>1112</v>
      </c>
      <c r="H67" s="565">
        <v>1</v>
      </c>
      <c r="I67" s="565" t="s">
        <v>1216</v>
      </c>
      <c r="J67" s="105">
        <v>19</v>
      </c>
      <c r="K67" s="105">
        <v>5</v>
      </c>
      <c r="L67" s="105" t="s">
        <v>52</v>
      </c>
      <c r="M67" s="105" t="s">
        <v>93</v>
      </c>
      <c r="N67" s="105">
        <v>6</v>
      </c>
      <c r="O67" s="105">
        <f t="shared" si="1"/>
        <v>10</v>
      </c>
    </row>
    <row r="68" spans="1:15" ht="15.75" thickBot="1" x14ac:dyDescent="0.3">
      <c r="A68" s="105" t="str">
        <f t="shared" si="0"/>
        <v>5_11</v>
      </c>
      <c r="B68" s="105" t="s">
        <v>1232</v>
      </c>
      <c r="C68" s="105">
        <v>80</v>
      </c>
      <c r="D68" s="564">
        <v>107</v>
      </c>
      <c r="E68" s="565" t="s">
        <v>1233</v>
      </c>
      <c r="F68" s="565" t="s">
        <v>1234</v>
      </c>
      <c r="G68" s="565" t="s">
        <v>1064</v>
      </c>
      <c r="H68" s="565">
        <v>1</v>
      </c>
      <c r="I68" s="565" t="s">
        <v>1216</v>
      </c>
      <c r="J68" s="105">
        <v>19</v>
      </c>
      <c r="K68" s="105">
        <v>5</v>
      </c>
      <c r="L68" s="105" t="s">
        <v>52</v>
      </c>
      <c r="M68" s="105" t="s">
        <v>93</v>
      </c>
      <c r="N68" s="105">
        <v>7</v>
      </c>
      <c r="O68" s="105">
        <f t="shared" si="1"/>
        <v>11</v>
      </c>
    </row>
    <row r="69" spans="1:15" ht="15.75" thickBot="1" x14ac:dyDescent="0.3">
      <c r="A69" s="105" t="str">
        <f t="shared" si="0"/>
        <v>5_12</v>
      </c>
      <c r="B69" s="105" t="s">
        <v>1235</v>
      </c>
      <c r="C69" s="105">
        <v>88</v>
      </c>
      <c r="D69" s="564">
        <v>115</v>
      </c>
      <c r="E69" s="565" t="s">
        <v>1236</v>
      </c>
      <c r="F69" s="565" t="s">
        <v>1237</v>
      </c>
      <c r="G69" s="565" t="s">
        <v>1064</v>
      </c>
      <c r="H69" s="565">
        <v>1</v>
      </c>
      <c r="I69" s="565" t="s">
        <v>1216</v>
      </c>
      <c r="J69" s="105">
        <v>19</v>
      </c>
      <c r="K69" s="105">
        <v>5</v>
      </c>
      <c r="L69" s="105" t="s">
        <v>52</v>
      </c>
      <c r="M69" s="105" t="s">
        <v>93</v>
      </c>
      <c r="N69" s="105">
        <v>8</v>
      </c>
      <c r="O69" s="105">
        <f t="shared" si="1"/>
        <v>12</v>
      </c>
    </row>
    <row r="70" spans="1:15" ht="15.75" thickBot="1" x14ac:dyDescent="0.3">
      <c r="A70" s="105" t="str">
        <f t="shared" si="0"/>
        <v>5_13</v>
      </c>
      <c r="B70" s="105" t="s">
        <v>1238</v>
      </c>
      <c r="C70" s="105">
        <v>92</v>
      </c>
      <c r="D70" s="564">
        <v>119</v>
      </c>
      <c r="E70" s="565" t="s">
        <v>1239</v>
      </c>
      <c r="F70" s="565" t="s">
        <v>1240</v>
      </c>
      <c r="G70" s="565" t="s">
        <v>1064</v>
      </c>
      <c r="H70" s="565">
        <v>1</v>
      </c>
      <c r="I70" s="565" t="s">
        <v>1216</v>
      </c>
      <c r="J70" s="105">
        <v>19</v>
      </c>
      <c r="K70" s="105">
        <v>5</v>
      </c>
      <c r="L70" s="105" t="s">
        <v>52</v>
      </c>
      <c r="M70" s="105" t="s">
        <v>93</v>
      </c>
      <c r="N70" s="105">
        <v>9</v>
      </c>
      <c r="O70" s="105">
        <f t="shared" si="1"/>
        <v>13</v>
      </c>
    </row>
    <row r="71" spans="1:15" ht="15.75" thickBot="1" x14ac:dyDescent="0.3">
      <c r="A71" s="105" t="str">
        <f t="shared" si="0"/>
        <v>5_14</v>
      </c>
      <c r="B71" s="105" t="s">
        <v>1241</v>
      </c>
      <c r="C71" s="105">
        <v>93</v>
      </c>
      <c r="D71" s="564">
        <v>120</v>
      </c>
      <c r="E71" s="564" t="s">
        <v>1242</v>
      </c>
      <c r="F71" s="564" t="s">
        <v>1234</v>
      </c>
      <c r="G71" s="564" t="s">
        <v>1064</v>
      </c>
      <c r="H71" s="565">
        <v>1</v>
      </c>
      <c r="I71" s="564" t="s">
        <v>1216</v>
      </c>
      <c r="J71" s="558">
        <v>19</v>
      </c>
      <c r="K71" s="105">
        <v>5</v>
      </c>
      <c r="L71" s="105" t="s">
        <v>52</v>
      </c>
      <c r="M71" s="105" t="s">
        <v>93</v>
      </c>
      <c r="N71" s="105">
        <v>10</v>
      </c>
      <c r="O71" s="105">
        <f t="shared" si="1"/>
        <v>14</v>
      </c>
    </row>
    <row r="72" spans="1:15" ht="15.75" thickBot="1" x14ac:dyDescent="0.3">
      <c r="A72" s="105" t="str">
        <f t="shared" ref="A72:A135" si="2">K72&amp;"_"&amp;O72</f>
        <v>5_15</v>
      </c>
      <c r="B72" s="105" t="s">
        <v>1243</v>
      </c>
      <c r="C72" s="105">
        <v>127</v>
      </c>
      <c r="D72" s="564">
        <v>155</v>
      </c>
      <c r="E72" s="565" t="s">
        <v>1244</v>
      </c>
      <c r="F72" s="565" t="s">
        <v>1245</v>
      </c>
      <c r="G72" s="565" t="s">
        <v>1033</v>
      </c>
      <c r="H72" s="565">
        <v>1</v>
      </c>
      <c r="I72" s="565" t="s">
        <v>1216</v>
      </c>
      <c r="J72" s="105">
        <v>19</v>
      </c>
      <c r="K72" s="105">
        <v>5</v>
      </c>
      <c r="L72" s="105" t="s">
        <v>52</v>
      </c>
      <c r="M72" s="105" t="s">
        <v>93</v>
      </c>
      <c r="N72" s="105">
        <v>11</v>
      </c>
      <c r="O72" s="105">
        <f t="shared" ref="O72:O135" si="3">IF(K72=K71,O71+1,1)</f>
        <v>15</v>
      </c>
    </row>
    <row r="73" spans="1:15" ht="15.75" thickBot="1" x14ac:dyDescent="0.3">
      <c r="A73" s="105" t="str">
        <f t="shared" si="2"/>
        <v>5_16</v>
      </c>
      <c r="B73" s="105" t="s">
        <v>1246</v>
      </c>
      <c r="C73" s="105">
        <v>129</v>
      </c>
      <c r="D73" s="564">
        <v>157</v>
      </c>
      <c r="E73" s="565" t="s">
        <v>1218</v>
      </c>
      <c r="F73" s="565" t="s">
        <v>1247</v>
      </c>
      <c r="G73" s="565" t="s">
        <v>1033</v>
      </c>
      <c r="H73" s="565">
        <v>1</v>
      </c>
      <c r="I73" s="565" t="s">
        <v>1216</v>
      </c>
      <c r="J73" s="105">
        <v>19</v>
      </c>
      <c r="K73" s="105">
        <v>5</v>
      </c>
      <c r="L73" s="105" t="s">
        <v>52</v>
      </c>
      <c r="M73" s="105" t="s">
        <v>93</v>
      </c>
      <c r="N73" s="105">
        <v>12</v>
      </c>
      <c r="O73" s="105">
        <f t="shared" si="3"/>
        <v>16</v>
      </c>
    </row>
    <row r="74" spans="1:15" ht="15.75" thickBot="1" x14ac:dyDescent="0.3">
      <c r="A74" s="105" t="str">
        <f t="shared" si="2"/>
        <v>5_17</v>
      </c>
      <c r="B74" s="105" t="s">
        <v>1248</v>
      </c>
      <c r="C74" s="105">
        <v>130</v>
      </c>
      <c r="D74" s="564">
        <v>158</v>
      </c>
      <c r="E74" s="565" t="s">
        <v>1249</v>
      </c>
      <c r="F74" s="565" t="s">
        <v>1250</v>
      </c>
      <c r="G74" s="565" t="s">
        <v>1033</v>
      </c>
      <c r="H74" s="565">
        <v>1</v>
      </c>
      <c r="I74" s="565" t="s">
        <v>1216</v>
      </c>
      <c r="J74" s="105">
        <v>19</v>
      </c>
      <c r="K74" s="105">
        <v>5</v>
      </c>
      <c r="L74" s="105" t="s">
        <v>52</v>
      </c>
      <c r="M74" s="105" t="s">
        <v>93</v>
      </c>
      <c r="N74" s="105">
        <v>13</v>
      </c>
      <c r="O74" s="105">
        <f t="shared" si="3"/>
        <v>17</v>
      </c>
    </row>
    <row r="75" spans="1:15" ht="15.75" thickBot="1" x14ac:dyDescent="0.3">
      <c r="A75" s="105" t="str">
        <f t="shared" si="2"/>
        <v>5_18</v>
      </c>
      <c r="B75" s="105" t="s">
        <v>1251</v>
      </c>
      <c r="C75" s="105">
        <v>137</v>
      </c>
      <c r="D75" s="564">
        <v>171</v>
      </c>
      <c r="E75" s="565" t="s">
        <v>1252</v>
      </c>
      <c r="F75" s="565" t="s">
        <v>1253</v>
      </c>
      <c r="G75" s="565" t="s">
        <v>1033</v>
      </c>
      <c r="H75" s="565">
        <v>1</v>
      </c>
      <c r="I75" s="565" t="s">
        <v>1216</v>
      </c>
      <c r="J75" s="105">
        <v>19</v>
      </c>
      <c r="K75" s="105">
        <v>5</v>
      </c>
      <c r="L75" s="105" t="s">
        <v>52</v>
      </c>
      <c r="M75" s="105" t="s">
        <v>93</v>
      </c>
      <c r="N75" s="105">
        <v>14</v>
      </c>
      <c r="O75" s="105">
        <f t="shared" si="3"/>
        <v>18</v>
      </c>
    </row>
    <row r="76" spans="1:15" ht="15.75" thickBot="1" x14ac:dyDescent="0.3">
      <c r="A76" s="105" t="str">
        <f t="shared" si="2"/>
        <v>5_19</v>
      </c>
      <c r="B76" s="105" t="s">
        <v>1254</v>
      </c>
      <c r="C76" s="105">
        <v>78</v>
      </c>
      <c r="D76" s="564">
        <v>105</v>
      </c>
      <c r="E76" s="565" t="s">
        <v>1255</v>
      </c>
      <c r="F76" s="565" t="s">
        <v>1256</v>
      </c>
      <c r="G76" s="565" t="s">
        <v>1064</v>
      </c>
      <c r="H76" s="565">
        <v>1</v>
      </c>
      <c r="I76" s="565" t="s">
        <v>1257</v>
      </c>
      <c r="J76" s="105">
        <v>21</v>
      </c>
      <c r="K76" s="105">
        <v>5</v>
      </c>
      <c r="L76" s="105" t="s">
        <v>52</v>
      </c>
      <c r="M76" s="105" t="s">
        <v>95</v>
      </c>
      <c r="N76" s="105">
        <v>1</v>
      </c>
      <c r="O76" s="105">
        <f t="shared" si="3"/>
        <v>19</v>
      </c>
    </row>
    <row r="77" spans="1:15" ht="15.75" thickBot="1" x14ac:dyDescent="0.3">
      <c r="A77" s="105" t="str">
        <f t="shared" si="2"/>
        <v>5_20</v>
      </c>
      <c r="B77" s="105" t="s">
        <v>1258</v>
      </c>
      <c r="C77" s="105">
        <v>96</v>
      </c>
      <c r="D77" s="564">
        <v>123</v>
      </c>
      <c r="E77" s="565" t="s">
        <v>1259</v>
      </c>
      <c r="F77" s="565"/>
      <c r="G77" s="565" t="s">
        <v>1033</v>
      </c>
      <c r="H77" s="565">
        <v>1</v>
      </c>
      <c r="I77" s="565" t="s">
        <v>1257</v>
      </c>
      <c r="J77" s="105">
        <v>21</v>
      </c>
      <c r="K77" s="105">
        <v>5</v>
      </c>
      <c r="L77" s="105" t="s">
        <v>52</v>
      </c>
      <c r="M77" s="105" t="s">
        <v>95</v>
      </c>
      <c r="N77" s="105">
        <v>2</v>
      </c>
      <c r="O77" s="105">
        <f t="shared" si="3"/>
        <v>20</v>
      </c>
    </row>
    <row r="78" spans="1:15" ht="15.75" thickBot="1" x14ac:dyDescent="0.3">
      <c r="A78" s="105" t="str">
        <f t="shared" si="2"/>
        <v>5_21</v>
      </c>
      <c r="B78" s="105" t="s">
        <v>1260</v>
      </c>
      <c r="C78" s="105">
        <v>117</v>
      </c>
      <c r="D78" s="564">
        <v>144</v>
      </c>
      <c r="E78" s="565" t="s">
        <v>1261</v>
      </c>
      <c r="F78" s="565" t="s">
        <v>1262</v>
      </c>
      <c r="G78" s="565" t="s">
        <v>1064</v>
      </c>
      <c r="H78" s="565">
        <v>1</v>
      </c>
      <c r="I78" s="565" t="s">
        <v>1257</v>
      </c>
      <c r="J78" s="105">
        <v>21</v>
      </c>
      <c r="K78" s="105">
        <v>5</v>
      </c>
      <c r="L78" s="105" t="s">
        <v>52</v>
      </c>
      <c r="M78" s="105" t="s">
        <v>95</v>
      </c>
      <c r="N78" s="105">
        <v>3</v>
      </c>
      <c r="O78" s="105">
        <f t="shared" si="3"/>
        <v>21</v>
      </c>
    </row>
    <row r="79" spans="1:15" ht="15.75" thickBot="1" x14ac:dyDescent="0.3">
      <c r="A79" s="105" t="str">
        <f t="shared" si="2"/>
        <v>5_22</v>
      </c>
      <c r="B79" s="105" t="s">
        <v>1263</v>
      </c>
      <c r="C79" s="105">
        <v>118</v>
      </c>
      <c r="D79" s="564">
        <v>146</v>
      </c>
      <c r="E79" s="565" t="s">
        <v>1264</v>
      </c>
      <c r="F79" s="565" t="s">
        <v>1265</v>
      </c>
      <c r="G79" s="565" t="s">
        <v>1064</v>
      </c>
      <c r="H79" s="565">
        <v>1</v>
      </c>
      <c r="I79" s="565" t="s">
        <v>1257</v>
      </c>
      <c r="J79" s="105">
        <v>21</v>
      </c>
      <c r="K79" s="105">
        <v>5</v>
      </c>
      <c r="L79" s="105" t="s">
        <v>52</v>
      </c>
      <c r="M79" s="105" t="s">
        <v>95</v>
      </c>
      <c r="N79" s="105">
        <v>4</v>
      </c>
      <c r="O79" s="105">
        <f t="shared" si="3"/>
        <v>22</v>
      </c>
    </row>
    <row r="80" spans="1:15" ht="15.75" thickBot="1" x14ac:dyDescent="0.3">
      <c r="A80" s="105" t="str">
        <f t="shared" si="2"/>
        <v>6_1</v>
      </c>
      <c r="B80" s="105" t="s">
        <v>1266</v>
      </c>
      <c r="C80" s="105">
        <v>38</v>
      </c>
      <c r="D80" s="564">
        <v>55</v>
      </c>
      <c r="E80" s="565" t="s">
        <v>1267</v>
      </c>
      <c r="F80" s="565" t="s">
        <v>1268</v>
      </c>
      <c r="G80" s="565" t="s">
        <v>1047</v>
      </c>
      <c r="H80" s="565">
        <v>1</v>
      </c>
      <c r="I80" s="565" t="s">
        <v>1269</v>
      </c>
      <c r="J80" s="105">
        <v>20</v>
      </c>
      <c r="K80" s="105">
        <v>6</v>
      </c>
      <c r="L80" s="105" t="s">
        <v>54</v>
      </c>
      <c r="M80" s="105" t="s">
        <v>97</v>
      </c>
      <c r="N80" s="105">
        <v>1</v>
      </c>
      <c r="O80" s="105">
        <f t="shared" si="3"/>
        <v>1</v>
      </c>
    </row>
    <row r="81" spans="1:15" ht="15.75" thickBot="1" x14ac:dyDescent="0.3">
      <c r="A81" s="105" t="str">
        <f t="shared" si="2"/>
        <v>6_2</v>
      </c>
      <c r="B81" s="105" t="s">
        <v>1270</v>
      </c>
      <c r="C81" s="105">
        <v>119</v>
      </c>
      <c r="D81" s="564">
        <v>147</v>
      </c>
      <c r="E81" s="565" t="s">
        <v>1271</v>
      </c>
      <c r="F81" s="565" t="s">
        <v>1272</v>
      </c>
      <c r="G81" s="565" t="s">
        <v>1064</v>
      </c>
      <c r="H81" s="565">
        <v>1</v>
      </c>
      <c r="I81" s="565" t="s">
        <v>1269</v>
      </c>
      <c r="J81" s="105">
        <v>20</v>
      </c>
      <c r="K81" s="105">
        <v>6</v>
      </c>
      <c r="L81" s="105" t="s">
        <v>54</v>
      </c>
      <c r="M81" s="105" t="s">
        <v>97</v>
      </c>
      <c r="N81" s="105">
        <v>2</v>
      </c>
      <c r="O81" s="105">
        <f t="shared" si="3"/>
        <v>2</v>
      </c>
    </row>
    <row r="82" spans="1:15" ht="15.75" thickBot="1" x14ac:dyDescent="0.3">
      <c r="A82" s="105" t="str">
        <f t="shared" si="2"/>
        <v>7_1</v>
      </c>
      <c r="B82" s="105" t="s">
        <v>1273</v>
      </c>
      <c r="C82" s="105">
        <v>1</v>
      </c>
      <c r="D82" s="564">
        <v>1</v>
      </c>
      <c r="E82" s="565" t="s">
        <v>1274</v>
      </c>
      <c r="F82" s="565" t="s">
        <v>1275</v>
      </c>
      <c r="G82" s="565" t="s">
        <v>1276</v>
      </c>
      <c r="H82" s="565">
        <v>5</v>
      </c>
      <c r="I82" s="565" t="s">
        <v>1277</v>
      </c>
      <c r="J82" s="105">
        <v>1</v>
      </c>
      <c r="K82" s="105">
        <v>7</v>
      </c>
      <c r="L82" s="105" t="s">
        <v>56</v>
      </c>
      <c r="M82" s="105" t="s">
        <v>99</v>
      </c>
      <c r="N82" s="105">
        <v>1</v>
      </c>
      <c r="O82" s="105">
        <f t="shared" si="3"/>
        <v>1</v>
      </c>
    </row>
    <row r="83" spans="1:15" ht="15.75" thickBot="1" x14ac:dyDescent="0.3">
      <c r="A83" s="105" t="str">
        <f t="shared" si="2"/>
        <v>7_2</v>
      </c>
      <c r="B83" s="105" t="s">
        <v>1278</v>
      </c>
      <c r="C83" s="105">
        <v>3</v>
      </c>
      <c r="D83" s="564">
        <v>7</v>
      </c>
      <c r="E83" s="565" t="s">
        <v>1279</v>
      </c>
      <c r="F83" s="565" t="s">
        <v>1280</v>
      </c>
      <c r="G83" s="565" t="s">
        <v>1281</v>
      </c>
      <c r="H83" s="565">
        <v>2</v>
      </c>
      <c r="I83" s="565" t="s">
        <v>1277</v>
      </c>
      <c r="J83" s="105">
        <v>1</v>
      </c>
      <c r="K83" s="105">
        <v>7</v>
      </c>
      <c r="L83" s="105" t="s">
        <v>56</v>
      </c>
      <c r="M83" s="105" t="s">
        <v>99</v>
      </c>
      <c r="N83" s="105">
        <v>2</v>
      </c>
      <c r="O83" s="105">
        <f t="shared" si="3"/>
        <v>2</v>
      </c>
    </row>
    <row r="84" spans="1:15" ht="15.75" thickBot="1" x14ac:dyDescent="0.3">
      <c r="A84" s="105" t="str">
        <f t="shared" si="2"/>
        <v>7_3</v>
      </c>
      <c r="B84" s="105" t="s">
        <v>1282</v>
      </c>
      <c r="C84" s="105">
        <v>4</v>
      </c>
      <c r="D84" s="564">
        <v>9</v>
      </c>
      <c r="E84" s="565" t="s">
        <v>1283</v>
      </c>
      <c r="F84" s="565" t="s">
        <v>1284</v>
      </c>
      <c r="G84" s="565" t="s">
        <v>1033</v>
      </c>
      <c r="H84" s="565">
        <v>1</v>
      </c>
      <c r="I84" s="565" t="s">
        <v>1277</v>
      </c>
      <c r="J84" s="105">
        <v>1</v>
      </c>
      <c r="K84" s="105">
        <v>7</v>
      </c>
      <c r="L84" s="105" t="s">
        <v>56</v>
      </c>
      <c r="M84" s="105" t="s">
        <v>99</v>
      </c>
      <c r="N84" s="105">
        <v>3</v>
      </c>
      <c r="O84" s="105">
        <f t="shared" si="3"/>
        <v>3</v>
      </c>
    </row>
    <row r="85" spans="1:15" ht="15.75" thickBot="1" x14ac:dyDescent="0.3">
      <c r="A85" s="105" t="str">
        <f t="shared" si="2"/>
        <v>7_4</v>
      </c>
      <c r="B85" s="105" t="s">
        <v>1285</v>
      </c>
      <c r="C85" s="105">
        <v>5</v>
      </c>
      <c r="D85" s="564">
        <v>10</v>
      </c>
      <c r="E85" s="565" t="s">
        <v>1286</v>
      </c>
      <c r="F85" s="565" t="s">
        <v>1287</v>
      </c>
      <c r="G85" s="565" t="s">
        <v>1033</v>
      </c>
      <c r="H85" s="565">
        <v>1</v>
      </c>
      <c r="I85" s="565" t="s">
        <v>1277</v>
      </c>
      <c r="J85" s="105">
        <v>1</v>
      </c>
      <c r="K85" s="105">
        <v>7</v>
      </c>
      <c r="L85" s="105" t="s">
        <v>56</v>
      </c>
      <c r="M85" s="105" t="s">
        <v>99</v>
      </c>
      <c r="N85" s="105">
        <v>4</v>
      </c>
      <c r="O85" s="105">
        <f t="shared" si="3"/>
        <v>4</v>
      </c>
    </row>
    <row r="86" spans="1:15" ht="15.75" thickBot="1" x14ac:dyDescent="0.3">
      <c r="A86" s="105" t="str">
        <f t="shared" si="2"/>
        <v>7_5</v>
      </c>
      <c r="B86" s="105" t="s">
        <v>1288</v>
      </c>
      <c r="C86" s="105">
        <v>6</v>
      </c>
      <c r="D86" s="564">
        <v>11</v>
      </c>
      <c r="E86" s="565" t="s">
        <v>1289</v>
      </c>
      <c r="F86" s="565" t="s">
        <v>1290</v>
      </c>
      <c r="G86" s="565" t="s">
        <v>1033</v>
      </c>
      <c r="H86" s="565">
        <v>1</v>
      </c>
      <c r="I86" s="565" t="s">
        <v>1277</v>
      </c>
      <c r="J86" s="105">
        <v>1</v>
      </c>
      <c r="K86" s="105">
        <v>7</v>
      </c>
      <c r="L86" s="105" t="s">
        <v>56</v>
      </c>
      <c r="M86" s="105" t="s">
        <v>99</v>
      </c>
      <c r="N86" s="105">
        <v>5</v>
      </c>
      <c r="O86" s="105">
        <f t="shared" si="3"/>
        <v>5</v>
      </c>
    </row>
    <row r="87" spans="1:15" ht="15.75" thickBot="1" x14ac:dyDescent="0.3">
      <c r="A87" s="105" t="str">
        <f t="shared" si="2"/>
        <v>7_6</v>
      </c>
      <c r="B87" s="105" t="s">
        <v>1291</v>
      </c>
      <c r="C87" s="105">
        <v>7</v>
      </c>
      <c r="D87" s="564">
        <v>12</v>
      </c>
      <c r="E87" s="565" t="s">
        <v>1292</v>
      </c>
      <c r="F87" s="565" t="s">
        <v>1293</v>
      </c>
      <c r="G87" s="565" t="s">
        <v>1033</v>
      </c>
      <c r="H87" s="565">
        <v>1</v>
      </c>
      <c r="I87" s="565" t="s">
        <v>1277</v>
      </c>
      <c r="J87" s="105">
        <v>1</v>
      </c>
      <c r="K87" s="105">
        <v>7</v>
      </c>
      <c r="L87" s="105" t="s">
        <v>56</v>
      </c>
      <c r="M87" s="105" t="s">
        <v>99</v>
      </c>
      <c r="N87" s="105">
        <v>6</v>
      </c>
      <c r="O87" s="105">
        <f t="shared" si="3"/>
        <v>6</v>
      </c>
    </row>
    <row r="88" spans="1:15" ht="15.75" thickBot="1" x14ac:dyDescent="0.3">
      <c r="A88" s="105" t="str">
        <f t="shared" si="2"/>
        <v>7_7</v>
      </c>
      <c r="B88" s="105" t="s">
        <v>1294</v>
      </c>
      <c r="C88" s="105">
        <v>8</v>
      </c>
      <c r="D88" s="564">
        <v>13</v>
      </c>
      <c r="E88" s="565" t="s">
        <v>1295</v>
      </c>
      <c r="F88" s="565" t="s">
        <v>1296</v>
      </c>
      <c r="G88" s="565" t="s">
        <v>1033</v>
      </c>
      <c r="H88" s="565">
        <v>1</v>
      </c>
      <c r="I88" s="565" t="s">
        <v>1277</v>
      </c>
      <c r="J88" s="105">
        <v>1</v>
      </c>
      <c r="K88" s="105">
        <v>7</v>
      </c>
      <c r="L88" s="105" t="s">
        <v>56</v>
      </c>
      <c r="M88" s="105" t="s">
        <v>99</v>
      </c>
      <c r="N88" s="105">
        <v>7</v>
      </c>
      <c r="O88" s="105">
        <f t="shared" si="3"/>
        <v>7</v>
      </c>
    </row>
    <row r="89" spans="1:15" ht="15.75" thickBot="1" x14ac:dyDescent="0.3">
      <c r="A89" s="105" t="str">
        <f t="shared" si="2"/>
        <v>7_8</v>
      </c>
      <c r="B89" s="105" t="s">
        <v>1297</v>
      </c>
      <c r="C89" s="105">
        <v>11</v>
      </c>
      <c r="D89" s="564">
        <v>17</v>
      </c>
      <c r="E89" s="565" t="s">
        <v>1298</v>
      </c>
      <c r="F89" s="565" t="s">
        <v>1299</v>
      </c>
      <c r="G89" s="565" t="s">
        <v>1281</v>
      </c>
      <c r="H89" s="565">
        <v>4</v>
      </c>
      <c r="I89" s="565" t="s">
        <v>1277</v>
      </c>
      <c r="J89" s="105">
        <v>1</v>
      </c>
      <c r="K89" s="105">
        <v>7</v>
      </c>
      <c r="L89" s="105" t="s">
        <v>56</v>
      </c>
      <c r="M89" s="105" t="s">
        <v>99</v>
      </c>
      <c r="N89" s="105">
        <v>8</v>
      </c>
      <c r="O89" s="105">
        <f t="shared" si="3"/>
        <v>8</v>
      </c>
    </row>
    <row r="90" spans="1:15" ht="15.75" thickBot="1" x14ac:dyDescent="0.3">
      <c r="A90" s="105" t="str">
        <f t="shared" si="2"/>
        <v>7_9</v>
      </c>
      <c r="B90" s="105" t="s">
        <v>1300</v>
      </c>
      <c r="C90" s="105">
        <v>14</v>
      </c>
      <c r="D90" s="564">
        <v>24</v>
      </c>
      <c r="E90" s="565" t="s">
        <v>1301</v>
      </c>
      <c r="F90" s="565" t="s">
        <v>1302</v>
      </c>
      <c r="G90" s="565" t="s">
        <v>159</v>
      </c>
      <c r="H90" s="565">
        <v>1</v>
      </c>
      <c r="I90" s="565" t="s">
        <v>1277</v>
      </c>
      <c r="J90" s="105">
        <v>1</v>
      </c>
      <c r="K90" s="105">
        <v>7</v>
      </c>
      <c r="L90" s="105" t="s">
        <v>56</v>
      </c>
      <c r="M90" s="105" t="s">
        <v>99</v>
      </c>
      <c r="N90" s="105">
        <v>9</v>
      </c>
      <c r="O90" s="105">
        <f t="shared" si="3"/>
        <v>9</v>
      </c>
    </row>
    <row r="91" spans="1:15" ht="15.75" thickBot="1" x14ac:dyDescent="0.3">
      <c r="A91" s="105" t="str">
        <f t="shared" si="2"/>
        <v>7_10</v>
      </c>
      <c r="B91" s="105" t="s">
        <v>1303</v>
      </c>
      <c r="C91" s="105">
        <v>15</v>
      </c>
      <c r="D91" s="564">
        <v>25</v>
      </c>
      <c r="E91" s="565" t="s">
        <v>1304</v>
      </c>
      <c r="F91" s="565" t="s">
        <v>1305</v>
      </c>
      <c r="G91" s="565" t="s">
        <v>1057</v>
      </c>
      <c r="H91" s="565">
        <v>1</v>
      </c>
      <c r="I91" s="565" t="s">
        <v>1277</v>
      </c>
      <c r="J91" s="105">
        <v>1</v>
      </c>
      <c r="K91" s="105">
        <v>7</v>
      </c>
      <c r="L91" s="105" t="s">
        <v>56</v>
      </c>
      <c r="M91" s="105" t="s">
        <v>99</v>
      </c>
      <c r="N91" s="105">
        <v>10</v>
      </c>
      <c r="O91" s="105">
        <f t="shared" si="3"/>
        <v>10</v>
      </c>
    </row>
    <row r="92" spans="1:15" ht="15.75" thickBot="1" x14ac:dyDescent="0.3">
      <c r="A92" s="105" t="str">
        <f t="shared" si="2"/>
        <v>7_11</v>
      </c>
      <c r="B92" s="105" t="s">
        <v>1306</v>
      </c>
      <c r="C92" s="105">
        <v>16</v>
      </c>
      <c r="D92" s="564">
        <v>26</v>
      </c>
      <c r="E92" s="564" t="s">
        <v>1307</v>
      </c>
      <c r="F92" s="564" t="s">
        <v>1308</v>
      </c>
      <c r="G92" s="564" t="s">
        <v>1033</v>
      </c>
      <c r="H92" s="565">
        <v>2</v>
      </c>
      <c r="I92" s="564" t="s">
        <v>1277</v>
      </c>
      <c r="J92" s="105">
        <v>1</v>
      </c>
      <c r="K92" s="105">
        <v>7</v>
      </c>
      <c r="L92" s="105" t="s">
        <v>56</v>
      </c>
      <c r="M92" s="105" t="s">
        <v>99</v>
      </c>
      <c r="N92" s="105">
        <v>11</v>
      </c>
      <c r="O92" s="105">
        <f t="shared" si="3"/>
        <v>11</v>
      </c>
    </row>
    <row r="93" spans="1:15" ht="15.75" thickBot="1" x14ac:dyDescent="0.3">
      <c r="A93" s="105" t="str">
        <f t="shared" si="2"/>
        <v>7_12</v>
      </c>
      <c r="B93" s="105" t="s">
        <v>1309</v>
      </c>
      <c r="C93" s="105">
        <v>26</v>
      </c>
      <c r="D93" s="564">
        <v>37</v>
      </c>
      <c r="E93" s="565" t="s">
        <v>1310</v>
      </c>
      <c r="F93" s="565" t="s">
        <v>1311</v>
      </c>
      <c r="G93" s="565" t="s">
        <v>159</v>
      </c>
      <c r="H93" s="565">
        <v>1</v>
      </c>
      <c r="I93" s="565" t="s">
        <v>1277</v>
      </c>
      <c r="J93" s="105">
        <v>1</v>
      </c>
      <c r="K93" s="105">
        <v>7</v>
      </c>
      <c r="L93" s="105" t="s">
        <v>56</v>
      </c>
      <c r="M93" s="105" t="s">
        <v>99</v>
      </c>
      <c r="N93" s="105">
        <v>12</v>
      </c>
      <c r="O93" s="105">
        <f t="shared" si="3"/>
        <v>12</v>
      </c>
    </row>
    <row r="94" spans="1:15" ht="15.75" thickBot="1" x14ac:dyDescent="0.3">
      <c r="A94" s="105" t="str">
        <f t="shared" si="2"/>
        <v>7_13</v>
      </c>
      <c r="B94" s="105" t="s">
        <v>1312</v>
      </c>
      <c r="C94" s="105">
        <v>29</v>
      </c>
      <c r="D94" s="564">
        <v>40</v>
      </c>
      <c r="E94" s="565" t="s">
        <v>1313</v>
      </c>
      <c r="F94" s="565" t="s">
        <v>1314</v>
      </c>
      <c r="G94" s="565" t="s">
        <v>1033</v>
      </c>
      <c r="H94" s="565">
        <v>1</v>
      </c>
      <c r="I94" s="565" t="s">
        <v>1277</v>
      </c>
      <c r="J94" s="105">
        <v>1</v>
      </c>
      <c r="K94" s="105">
        <v>7</v>
      </c>
      <c r="L94" s="105" t="s">
        <v>56</v>
      </c>
      <c r="M94" s="105" t="s">
        <v>99</v>
      </c>
      <c r="N94" s="105">
        <v>13</v>
      </c>
      <c r="O94" s="105">
        <f t="shared" si="3"/>
        <v>13</v>
      </c>
    </row>
    <row r="95" spans="1:15" ht="15.75" thickBot="1" x14ac:dyDescent="0.3">
      <c r="A95" s="105" t="str">
        <f t="shared" si="2"/>
        <v>7_14</v>
      </c>
      <c r="B95" s="105" t="s">
        <v>1315</v>
      </c>
      <c r="C95" s="105">
        <v>33</v>
      </c>
      <c r="D95" s="564">
        <v>47</v>
      </c>
      <c r="E95" s="565" t="s">
        <v>1316</v>
      </c>
      <c r="F95" s="565" t="s">
        <v>1317</v>
      </c>
      <c r="G95" s="565" t="s">
        <v>1064</v>
      </c>
      <c r="H95" s="565">
        <v>1</v>
      </c>
      <c r="I95" s="565" t="s">
        <v>1277</v>
      </c>
      <c r="J95" s="105">
        <v>1</v>
      </c>
      <c r="K95" s="105">
        <v>7</v>
      </c>
      <c r="L95" s="105" t="s">
        <v>56</v>
      </c>
      <c r="M95" s="105" t="s">
        <v>99</v>
      </c>
      <c r="N95" s="105">
        <v>14</v>
      </c>
      <c r="O95" s="105">
        <f t="shared" si="3"/>
        <v>14</v>
      </c>
    </row>
    <row r="96" spans="1:15" ht="15.75" thickBot="1" x14ac:dyDescent="0.3">
      <c r="A96" s="105" t="str">
        <f t="shared" si="2"/>
        <v>7_15</v>
      </c>
      <c r="B96" s="105" t="s">
        <v>1318</v>
      </c>
      <c r="C96" s="105">
        <v>37</v>
      </c>
      <c r="D96" s="564">
        <v>51</v>
      </c>
      <c r="E96" s="565" t="s">
        <v>1319</v>
      </c>
      <c r="F96" s="565" t="s">
        <v>1320</v>
      </c>
      <c r="G96" s="565" t="s">
        <v>1321</v>
      </c>
      <c r="H96" s="565">
        <v>5</v>
      </c>
      <c r="I96" s="565" t="s">
        <v>1277</v>
      </c>
      <c r="J96" s="105">
        <v>1</v>
      </c>
      <c r="K96" s="105">
        <v>7</v>
      </c>
      <c r="L96" s="105" t="s">
        <v>56</v>
      </c>
      <c r="M96" s="105" t="s">
        <v>99</v>
      </c>
      <c r="N96" s="105">
        <v>15</v>
      </c>
      <c r="O96" s="105">
        <f t="shared" si="3"/>
        <v>15</v>
      </c>
    </row>
    <row r="97" spans="1:15" ht="15.75" thickBot="1" x14ac:dyDescent="0.3">
      <c r="A97" s="105" t="str">
        <f t="shared" si="2"/>
        <v>7_16</v>
      </c>
      <c r="B97" s="105" t="s">
        <v>1322</v>
      </c>
      <c r="C97" s="105">
        <v>39</v>
      </c>
      <c r="D97" s="564">
        <v>56</v>
      </c>
      <c r="E97" s="565" t="s">
        <v>1323</v>
      </c>
      <c r="F97" s="565" t="s">
        <v>1324</v>
      </c>
      <c r="G97" s="565" t="s">
        <v>1325</v>
      </c>
      <c r="H97" s="565">
        <v>6</v>
      </c>
      <c r="I97" s="565" t="s">
        <v>1277</v>
      </c>
      <c r="J97" s="105">
        <v>1</v>
      </c>
      <c r="K97" s="105">
        <v>7</v>
      </c>
      <c r="L97" s="105" t="s">
        <v>56</v>
      </c>
      <c r="M97" s="105" t="s">
        <v>99</v>
      </c>
      <c r="N97" s="105">
        <v>16</v>
      </c>
      <c r="O97" s="105">
        <f t="shared" si="3"/>
        <v>16</v>
      </c>
    </row>
    <row r="98" spans="1:15" ht="15.75" thickBot="1" x14ac:dyDescent="0.3">
      <c r="A98" s="105" t="str">
        <f t="shared" si="2"/>
        <v>7_17</v>
      </c>
      <c r="B98" s="105" t="s">
        <v>1326</v>
      </c>
      <c r="C98" s="105">
        <v>40</v>
      </c>
      <c r="D98" s="564">
        <v>61</v>
      </c>
      <c r="E98" s="565" t="s">
        <v>1327</v>
      </c>
      <c r="F98" s="565" t="s">
        <v>1328</v>
      </c>
      <c r="G98" s="565" t="s">
        <v>1033</v>
      </c>
      <c r="H98" s="565">
        <v>1</v>
      </c>
      <c r="I98" s="565" t="s">
        <v>1277</v>
      </c>
      <c r="J98" s="105">
        <v>1</v>
      </c>
      <c r="K98" s="105">
        <v>7</v>
      </c>
      <c r="L98" s="105" t="s">
        <v>56</v>
      </c>
      <c r="M98" s="105" t="s">
        <v>99</v>
      </c>
      <c r="N98" s="105">
        <v>17</v>
      </c>
      <c r="O98" s="105">
        <f t="shared" si="3"/>
        <v>17</v>
      </c>
    </row>
    <row r="99" spans="1:15" ht="15.75" thickBot="1" x14ac:dyDescent="0.3">
      <c r="A99" s="105" t="str">
        <f t="shared" si="2"/>
        <v>7_18</v>
      </c>
      <c r="B99" s="105" t="s">
        <v>1329</v>
      </c>
      <c r="C99" s="105">
        <v>42</v>
      </c>
      <c r="D99" s="564">
        <v>64</v>
      </c>
      <c r="E99" s="565" t="s">
        <v>1330</v>
      </c>
      <c r="F99" s="565" t="s">
        <v>1331</v>
      </c>
      <c r="G99" s="565" t="s">
        <v>1332</v>
      </c>
      <c r="H99" s="565">
        <v>2</v>
      </c>
      <c r="I99" s="565" t="s">
        <v>1277</v>
      </c>
      <c r="J99" s="105">
        <v>1</v>
      </c>
      <c r="K99" s="105">
        <v>7</v>
      </c>
      <c r="L99" s="105" t="s">
        <v>56</v>
      </c>
      <c r="M99" s="105" t="s">
        <v>99</v>
      </c>
      <c r="N99" s="105">
        <v>18</v>
      </c>
      <c r="O99" s="105">
        <f t="shared" si="3"/>
        <v>18</v>
      </c>
    </row>
    <row r="100" spans="1:15" ht="15.75" thickBot="1" x14ac:dyDescent="0.3">
      <c r="A100" s="105" t="str">
        <f t="shared" si="2"/>
        <v>7_19</v>
      </c>
      <c r="B100" s="105" t="s">
        <v>1333</v>
      </c>
      <c r="C100" s="105">
        <v>46</v>
      </c>
      <c r="D100" s="564">
        <v>68</v>
      </c>
      <c r="E100" s="565" t="s">
        <v>1334</v>
      </c>
      <c r="F100" s="565" t="s">
        <v>1335</v>
      </c>
      <c r="G100" s="565" t="s">
        <v>1057</v>
      </c>
      <c r="H100" s="565">
        <v>1</v>
      </c>
      <c r="I100" s="565" t="s">
        <v>1277</v>
      </c>
      <c r="J100" s="105">
        <v>1</v>
      </c>
      <c r="K100" s="105">
        <v>7</v>
      </c>
      <c r="L100" s="105" t="s">
        <v>56</v>
      </c>
      <c r="M100" s="105" t="s">
        <v>99</v>
      </c>
      <c r="N100" s="105">
        <v>19</v>
      </c>
      <c r="O100" s="105">
        <f t="shared" si="3"/>
        <v>19</v>
      </c>
    </row>
    <row r="101" spans="1:15" ht="15.75" thickBot="1" x14ac:dyDescent="0.3">
      <c r="A101" s="105" t="str">
        <f t="shared" si="2"/>
        <v>7_20</v>
      </c>
      <c r="B101" s="105" t="s">
        <v>1336</v>
      </c>
      <c r="C101" s="105">
        <v>50</v>
      </c>
      <c r="D101" s="564">
        <v>75</v>
      </c>
      <c r="E101" s="565" t="s">
        <v>1337</v>
      </c>
      <c r="F101" s="565" t="s">
        <v>1338</v>
      </c>
      <c r="G101" s="565" t="s">
        <v>1112</v>
      </c>
      <c r="H101" s="565">
        <v>1</v>
      </c>
      <c r="I101" s="565" t="s">
        <v>1277</v>
      </c>
      <c r="J101" s="105">
        <v>1</v>
      </c>
      <c r="K101" s="105">
        <v>7</v>
      </c>
      <c r="L101" s="105" t="s">
        <v>56</v>
      </c>
      <c r="M101" s="105" t="s">
        <v>99</v>
      </c>
      <c r="N101" s="105">
        <v>20</v>
      </c>
      <c r="O101" s="105">
        <f t="shared" si="3"/>
        <v>20</v>
      </c>
    </row>
    <row r="102" spans="1:15" ht="15.75" thickBot="1" x14ac:dyDescent="0.3">
      <c r="A102" s="105" t="str">
        <f t="shared" si="2"/>
        <v>7_21</v>
      </c>
      <c r="B102" s="105" t="s">
        <v>1339</v>
      </c>
      <c r="C102" s="105">
        <v>51</v>
      </c>
      <c r="D102" s="564">
        <v>76</v>
      </c>
      <c r="E102" s="565" t="s">
        <v>1340</v>
      </c>
      <c r="F102" s="565" t="s">
        <v>1341</v>
      </c>
      <c r="G102" s="565" t="s">
        <v>1112</v>
      </c>
      <c r="H102" s="565">
        <v>1</v>
      </c>
      <c r="I102" s="565" t="s">
        <v>1277</v>
      </c>
      <c r="J102" s="105">
        <v>1</v>
      </c>
      <c r="K102" s="105">
        <v>7</v>
      </c>
      <c r="L102" s="105" t="s">
        <v>56</v>
      </c>
      <c r="M102" s="105" t="s">
        <v>99</v>
      </c>
      <c r="N102" s="105">
        <v>21</v>
      </c>
      <c r="O102" s="105">
        <f t="shared" si="3"/>
        <v>21</v>
      </c>
    </row>
    <row r="103" spans="1:15" ht="15.75" thickBot="1" x14ac:dyDescent="0.3">
      <c r="A103" s="105" t="str">
        <f t="shared" si="2"/>
        <v>7_22</v>
      </c>
      <c r="B103" s="105" t="s">
        <v>1342</v>
      </c>
      <c r="C103" s="105">
        <v>52</v>
      </c>
      <c r="D103" s="564">
        <v>77</v>
      </c>
      <c r="E103" s="565" t="s">
        <v>1343</v>
      </c>
      <c r="F103" s="565" t="s">
        <v>1344</v>
      </c>
      <c r="G103" s="565" t="s">
        <v>1112</v>
      </c>
      <c r="H103" s="565">
        <v>1</v>
      </c>
      <c r="I103" s="565" t="s">
        <v>1277</v>
      </c>
      <c r="J103" s="105">
        <v>1</v>
      </c>
      <c r="K103" s="105">
        <v>7</v>
      </c>
      <c r="L103" s="105" t="s">
        <v>56</v>
      </c>
      <c r="M103" s="105" t="s">
        <v>99</v>
      </c>
      <c r="N103" s="105">
        <v>22</v>
      </c>
      <c r="O103" s="105">
        <f t="shared" si="3"/>
        <v>22</v>
      </c>
    </row>
    <row r="104" spans="1:15" ht="15.75" thickBot="1" x14ac:dyDescent="0.3">
      <c r="A104" s="105" t="str">
        <f t="shared" si="2"/>
        <v>7_23</v>
      </c>
      <c r="B104" s="105" t="s">
        <v>1345</v>
      </c>
      <c r="C104" s="105">
        <v>53</v>
      </c>
      <c r="D104" s="564">
        <v>78</v>
      </c>
      <c r="E104" s="565" t="s">
        <v>1346</v>
      </c>
      <c r="F104" s="565" t="s">
        <v>1347</v>
      </c>
      <c r="G104" s="565" t="s">
        <v>1112</v>
      </c>
      <c r="H104" s="565">
        <v>1</v>
      </c>
      <c r="I104" s="565" t="s">
        <v>1277</v>
      </c>
      <c r="J104" s="105">
        <v>1</v>
      </c>
      <c r="K104" s="105">
        <v>7</v>
      </c>
      <c r="L104" s="105" t="s">
        <v>56</v>
      </c>
      <c r="M104" s="105" t="s">
        <v>99</v>
      </c>
      <c r="N104" s="105">
        <v>23</v>
      </c>
      <c r="O104" s="105">
        <f t="shared" si="3"/>
        <v>23</v>
      </c>
    </row>
    <row r="105" spans="1:15" ht="15.75" thickBot="1" x14ac:dyDescent="0.3">
      <c r="A105" s="105" t="str">
        <f t="shared" si="2"/>
        <v>7_24</v>
      </c>
      <c r="B105" s="105" t="s">
        <v>1348</v>
      </c>
      <c r="C105" s="105">
        <v>57</v>
      </c>
      <c r="D105" s="564">
        <v>82</v>
      </c>
      <c r="E105" s="565" t="s">
        <v>1349</v>
      </c>
      <c r="F105" s="565" t="s">
        <v>1350</v>
      </c>
      <c r="G105" s="565" t="s">
        <v>1205</v>
      </c>
      <c r="H105" s="565">
        <v>1</v>
      </c>
      <c r="I105" s="565" t="s">
        <v>1277</v>
      </c>
      <c r="J105" s="105">
        <v>1</v>
      </c>
      <c r="K105" s="105">
        <v>7</v>
      </c>
      <c r="L105" s="105" t="s">
        <v>56</v>
      </c>
      <c r="M105" s="105" t="s">
        <v>99</v>
      </c>
      <c r="N105" s="105">
        <v>24</v>
      </c>
      <c r="O105" s="105">
        <f t="shared" si="3"/>
        <v>24</v>
      </c>
    </row>
    <row r="106" spans="1:15" ht="15.75" thickBot="1" x14ac:dyDescent="0.3">
      <c r="A106" s="105" t="str">
        <f t="shared" si="2"/>
        <v>7_25</v>
      </c>
      <c r="B106" s="105" t="s">
        <v>1351</v>
      </c>
      <c r="C106" s="105">
        <v>58</v>
      </c>
      <c r="D106" s="564">
        <v>83</v>
      </c>
      <c r="E106" s="565" t="s">
        <v>1352</v>
      </c>
      <c r="F106" s="565" t="s">
        <v>1353</v>
      </c>
      <c r="G106" s="565" t="s">
        <v>1205</v>
      </c>
      <c r="H106" s="565">
        <v>1</v>
      </c>
      <c r="I106" s="565" t="s">
        <v>1277</v>
      </c>
      <c r="J106" s="105">
        <v>1</v>
      </c>
      <c r="K106" s="105">
        <v>7</v>
      </c>
      <c r="L106" s="105" t="s">
        <v>56</v>
      </c>
      <c r="M106" s="105" t="s">
        <v>99</v>
      </c>
      <c r="N106" s="105">
        <v>25</v>
      </c>
      <c r="O106" s="105">
        <f t="shared" si="3"/>
        <v>25</v>
      </c>
    </row>
    <row r="107" spans="1:15" ht="15.75" thickBot="1" x14ac:dyDescent="0.3">
      <c r="A107" s="105" t="str">
        <f t="shared" si="2"/>
        <v>7_26</v>
      </c>
      <c r="B107" s="105" t="s">
        <v>1354</v>
      </c>
      <c r="C107" s="105">
        <v>61</v>
      </c>
      <c r="D107" s="564">
        <v>86</v>
      </c>
      <c r="E107" s="565" t="s">
        <v>1355</v>
      </c>
      <c r="F107" s="565" t="s">
        <v>1356</v>
      </c>
      <c r="G107" s="565" t="s">
        <v>1205</v>
      </c>
      <c r="H107" s="565">
        <v>1</v>
      </c>
      <c r="I107" s="565" t="s">
        <v>1277</v>
      </c>
      <c r="J107" s="105">
        <v>1</v>
      </c>
      <c r="K107" s="105">
        <v>7</v>
      </c>
      <c r="L107" s="105" t="s">
        <v>56</v>
      </c>
      <c r="M107" s="105" t="s">
        <v>99</v>
      </c>
      <c r="N107" s="105">
        <v>26</v>
      </c>
      <c r="O107" s="105">
        <f t="shared" si="3"/>
        <v>26</v>
      </c>
    </row>
    <row r="108" spans="1:15" ht="15.75" thickBot="1" x14ac:dyDescent="0.3">
      <c r="A108" s="105" t="str">
        <f t="shared" si="2"/>
        <v>7_27</v>
      </c>
      <c r="B108" s="105" t="s">
        <v>1357</v>
      </c>
      <c r="C108" s="105">
        <v>62</v>
      </c>
      <c r="D108" s="564">
        <v>87</v>
      </c>
      <c r="E108" s="565" t="s">
        <v>1358</v>
      </c>
      <c r="F108" s="565" t="s">
        <v>1359</v>
      </c>
      <c r="G108" s="565" t="s">
        <v>1112</v>
      </c>
      <c r="H108" s="565">
        <v>1</v>
      </c>
      <c r="I108" s="565" t="s">
        <v>1277</v>
      </c>
      <c r="J108" s="105">
        <v>1</v>
      </c>
      <c r="K108" s="105">
        <v>7</v>
      </c>
      <c r="L108" s="105" t="s">
        <v>56</v>
      </c>
      <c r="M108" s="105" t="s">
        <v>99</v>
      </c>
      <c r="N108" s="105">
        <v>27</v>
      </c>
      <c r="O108" s="105">
        <f t="shared" si="3"/>
        <v>27</v>
      </c>
    </row>
    <row r="109" spans="1:15" ht="15.75" thickBot="1" x14ac:dyDescent="0.3">
      <c r="A109" s="105" t="str">
        <f t="shared" si="2"/>
        <v>7_28</v>
      </c>
      <c r="B109" s="105" t="s">
        <v>1360</v>
      </c>
      <c r="C109" s="105">
        <v>65</v>
      </c>
      <c r="D109" s="564">
        <v>91</v>
      </c>
      <c r="E109" s="565" t="s">
        <v>1361</v>
      </c>
      <c r="F109" s="565" t="s">
        <v>1362</v>
      </c>
      <c r="G109" s="565" t="s">
        <v>1064</v>
      </c>
      <c r="H109" s="565">
        <v>1</v>
      </c>
      <c r="I109" s="565" t="s">
        <v>1277</v>
      </c>
      <c r="J109" s="105">
        <v>1</v>
      </c>
      <c r="K109" s="105">
        <v>7</v>
      </c>
      <c r="L109" s="105" t="s">
        <v>56</v>
      </c>
      <c r="M109" s="105" t="s">
        <v>99</v>
      </c>
      <c r="N109" s="105">
        <v>28</v>
      </c>
      <c r="O109" s="105">
        <f t="shared" si="3"/>
        <v>28</v>
      </c>
    </row>
    <row r="110" spans="1:15" ht="15.75" thickBot="1" x14ac:dyDescent="0.3">
      <c r="A110" s="105" t="str">
        <f t="shared" si="2"/>
        <v>7_29</v>
      </c>
      <c r="B110" s="105" t="s">
        <v>1363</v>
      </c>
      <c r="C110" s="105">
        <v>66</v>
      </c>
      <c r="D110" s="564">
        <v>92</v>
      </c>
      <c r="E110" s="565" t="s">
        <v>1364</v>
      </c>
      <c r="F110" s="565" t="s">
        <v>1365</v>
      </c>
      <c r="G110" s="565" t="s">
        <v>1064</v>
      </c>
      <c r="H110" s="565">
        <v>1</v>
      </c>
      <c r="I110" s="565" t="s">
        <v>1277</v>
      </c>
      <c r="J110" s="105">
        <v>1</v>
      </c>
      <c r="K110" s="105">
        <v>7</v>
      </c>
      <c r="L110" s="105" t="s">
        <v>56</v>
      </c>
      <c r="M110" s="105" t="s">
        <v>99</v>
      </c>
      <c r="N110" s="105">
        <v>29</v>
      </c>
      <c r="O110" s="105">
        <f t="shared" si="3"/>
        <v>29</v>
      </c>
    </row>
    <row r="111" spans="1:15" ht="15.75" thickBot="1" x14ac:dyDescent="0.3">
      <c r="A111" s="105" t="str">
        <f t="shared" si="2"/>
        <v>7_30</v>
      </c>
      <c r="B111" s="105" t="s">
        <v>1366</v>
      </c>
      <c r="C111" s="105">
        <v>68</v>
      </c>
      <c r="D111" s="564">
        <v>94</v>
      </c>
      <c r="E111" s="565" t="s">
        <v>1367</v>
      </c>
      <c r="F111" s="565" t="s">
        <v>1368</v>
      </c>
      <c r="G111" s="565" t="s">
        <v>1033</v>
      </c>
      <c r="H111" s="565">
        <v>1</v>
      </c>
      <c r="I111" s="565" t="s">
        <v>1277</v>
      </c>
      <c r="J111" s="105">
        <v>1</v>
      </c>
      <c r="K111" s="105">
        <v>7</v>
      </c>
      <c r="L111" s="105" t="s">
        <v>56</v>
      </c>
      <c r="M111" s="105" t="s">
        <v>99</v>
      </c>
      <c r="N111" s="105">
        <v>30</v>
      </c>
      <c r="O111" s="105">
        <f t="shared" si="3"/>
        <v>30</v>
      </c>
    </row>
    <row r="112" spans="1:15" ht="15.75" thickBot="1" x14ac:dyDescent="0.3">
      <c r="A112" s="105" t="str">
        <f t="shared" si="2"/>
        <v>7_31</v>
      </c>
      <c r="B112" s="105" t="s">
        <v>1369</v>
      </c>
      <c r="C112" s="105">
        <v>76</v>
      </c>
      <c r="D112" s="564">
        <v>103</v>
      </c>
      <c r="E112" s="565" t="s">
        <v>1370</v>
      </c>
      <c r="F112" s="565" t="s">
        <v>1371</v>
      </c>
      <c r="G112" s="565" t="s">
        <v>1064</v>
      </c>
      <c r="H112" s="565">
        <v>1</v>
      </c>
      <c r="I112" s="565" t="s">
        <v>1277</v>
      </c>
      <c r="J112" s="105">
        <v>1</v>
      </c>
      <c r="K112" s="105">
        <v>7</v>
      </c>
      <c r="L112" s="105" t="s">
        <v>56</v>
      </c>
      <c r="M112" s="105" t="s">
        <v>99</v>
      </c>
      <c r="N112" s="105">
        <v>31</v>
      </c>
      <c r="O112" s="105">
        <f t="shared" si="3"/>
        <v>31</v>
      </c>
    </row>
    <row r="113" spans="1:15" ht="15.75" thickBot="1" x14ac:dyDescent="0.3">
      <c r="A113" s="105" t="str">
        <f t="shared" si="2"/>
        <v>7_32</v>
      </c>
      <c r="B113" s="105" t="s">
        <v>1372</v>
      </c>
      <c r="C113" s="105">
        <v>81</v>
      </c>
      <c r="D113" s="564">
        <v>108</v>
      </c>
      <c r="E113" s="565" t="s">
        <v>1373</v>
      </c>
      <c r="F113" s="565" t="s">
        <v>1374</v>
      </c>
      <c r="G113" s="565" t="s">
        <v>1064</v>
      </c>
      <c r="H113" s="565">
        <v>1</v>
      </c>
      <c r="I113" s="565" t="s">
        <v>1277</v>
      </c>
      <c r="J113" s="105">
        <v>1</v>
      </c>
      <c r="K113" s="105">
        <v>7</v>
      </c>
      <c r="L113" s="105" t="s">
        <v>56</v>
      </c>
      <c r="M113" s="105" t="s">
        <v>99</v>
      </c>
      <c r="N113" s="105">
        <v>32</v>
      </c>
      <c r="O113" s="105">
        <f t="shared" si="3"/>
        <v>32</v>
      </c>
    </row>
    <row r="114" spans="1:15" ht="15.75" thickBot="1" x14ac:dyDescent="0.3">
      <c r="A114" s="105" t="str">
        <f t="shared" si="2"/>
        <v>7_33</v>
      </c>
      <c r="B114" s="105" t="s">
        <v>1375</v>
      </c>
      <c r="C114" s="105">
        <v>82</v>
      </c>
      <c r="D114" s="564">
        <v>109</v>
      </c>
      <c r="E114" s="565" t="s">
        <v>1376</v>
      </c>
      <c r="F114" s="565" t="s">
        <v>1377</v>
      </c>
      <c r="G114" s="565" t="s">
        <v>1064</v>
      </c>
      <c r="H114" s="565">
        <v>1</v>
      </c>
      <c r="I114" s="565" t="s">
        <v>1277</v>
      </c>
      <c r="J114" s="105">
        <v>1</v>
      </c>
      <c r="K114" s="105">
        <v>7</v>
      </c>
      <c r="L114" s="105" t="s">
        <v>56</v>
      </c>
      <c r="M114" s="105" t="s">
        <v>99</v>
      </c>
      <c r="N114" s="105">
        <v>33</v>
      </c>
      <c r="O114" s="105">
        <f t="shared" si="3"/>
        <v>33</v>
      </c>
    </row>
    <row r="115" spans="1:15" ht="15.75" thickBot="1" x14ac:dyDescent="0.3">
      <c r="A115" s="105" t="str">
        <f t="shared" si="2"/>
        <v>7_34</v>
      </c>
      <c r="B115" s="105" t="s">
        <v>1378</v>
      </c>
      <c r="C115" s="105">
        <v>84</v>
      </c>
      <c r="D115" s="564">
        <v>111</v>
      </c>
      <c r="E115" s="565" t="s">
        <v>1379</v>
      </c>
      <c r="F115" s="565" t="s">
        <v>1380</v>
      </c>
      <c r="G115" s="565" t="s">
        <v>1064</v>
      </c>
      <c r="H115" s="565">
        <v>1</v>
      </c>
      <c r="I115" s="565" t="s">
        <v>1277</v>
      </c>
      <c r="J115" s="105">
        <v>1</v>
      </c>
      <c r="K115" s="105">
        <v>7</v>
      </c>
      <c r="L115" s="105" t="s">
        <v>56</v>
      </c>
      <c r="M115" s="105" t="s">
        <v>99</v>
      </c>
      <c r="N115" s="105">
        <v>34</v>
      </c>
      <c r="O115" s="105">
        <f t="shared" si="3"/>
        <v>34</v>
      </c>
    </row>
    <row r="116" spans="1:15" ht="15.75" thickBot="1" x14ac:dyDescent="0.3">
      <c r="A116" s="105" t="str">
        <f t="shared" si="2"/>
        <v>7_35</v>
      </c>
      <c r="B116" s="105" t="s">
        <v>1381</v>
      </c>
      <c r="C116" s="105">
        <v>85</v>
      </c>
      <c r="D116" s="564">
        <v>112</v>
      </c>
      <c r="E116" s="565" t="s">
        <v>1382</v>
      </c>
      <c r="F116" s="565" t="s">
        <v>1383</v>
      </c>
      <c r="G116" s="565" t="s">
        <v>1064</v>
      </c>
      <c r="H116" s="565">
        <v>1</v>
      </c>
      <c r="I116" s="565" t="s">
        <v>1277</v>
      </c>
      <c r="J116" s="105">
        <v>1</v>
      </c>
      <c r="K116" s="105">
        <v>7</v>
      </c>
      <c r="L116" s="105" t="s">
        <v>56</v>
      </c>
      <c r="M116" s="105" t="s">
        <v>99</v>
      </c>
      <c r="N116" s="105">
        <v>35</v>
      </c>
      <c r="O116" s="105">
        <f t="shared" si="3"/>
        <v>35</v>
      </c>
    </row>
    <row r="117" spans="1:15" ht="15.75" thickBot="1" x14ac:dyDescent="0.3">
      <c r="A117" s="105" t="str">
        <f t="shared" si="2"/>
        <v>7_36</v>
      </c>
      <c r="B117" s="105" t="s">
        <v>1384</v>
      </c>
      <c r="C117" s="105">
        <v>86</v>
      </c>
      <c r="D117" s="564">
        <v>113</v>
      </c>
      <c r="E117" s="565" t="s">
        <v>1385</v>
      </c>
      <c r="F117" s="565" t="s">
        <v>1386</v>
      </c>
      <c r="G117" s="565" t="s">
        <v>1064</v>
      </c>
      <c r="H117" s="565">
        <v>1</v>
      </c>
      <c r="I117" s="565" t="s">
        <v>1277</v>
      </c>
      <c r="J117" s="105">
        <v>1</v>
      </c>
      <c r="K117" s="105">
        <v>7</v>
      </c>
      <c r="L117" s="105" t="s">
        <v>56</v>
      </c>
      <c r="M117" s="105" t="s">
        <v>99</v>
      </c>
      <c r="N117" s="105">
        <v>36</v>
      </c>
      <c r="O117" s="105">
        <f t="shared" si="3"/>
        <v>36</v>
      </c>
    </row>
    <row r="118" spans="1:15" ht="15.75" thickBot="1" x14ac:dyDescent="0.3">
      <c r="A118" s="105" t="str">
        <f t="shared" si="2"/>
        <v>7_37</v>
      </c>
      <c r="B118" s="105" t="s">
        <v>1387</v>
      </c>
      <c r="C118" s="105">
        <v>90</v>
      </c>
      <c r="D118" s="564">
        <v>117</v>
      </c>
      <c r="E118" s="565" t="s">
        <v>1388</v>
      </c>
      <c r="F118" s="565" t="s">
        <v>1389</v>
      </c>
      <c r="G118" s="565" t="s">
        <v>1064</v>
      </c>
      <c r="H118" s="565">
        <v>1</v>
      </c>
      <c r="I118" s="565" t="s">
        <v>1277</v>
      </c>
      <c r="J118" s="105">
        <v>1</v>
      </c>
      <c r="K118" s="105">
        <v>7</v>
      </c>
      <c r="L118" s="105" t="s">
        <v>56</v>
      </c>
      <c r="M118" s="105" t="s">
        <v>99</v>
      </c>
      <c r="N118" s="105">
        <v>37</v>
      </c>
      <c r="O118" s="105">
        <f t="shared" si="3"/>
        <v>37</v>
      </c>
    </row>
    <row r="119" spans="1:15" ht="15.75" thickBot="1" x14ac:dyDescent="0.3">
      <c r="A119" s="105" t="str">
        <f t="shared" si="2"/>
        <v>7_38</v>
      </c>
      <c r="B119" s="105" t="s">
        <v>1390</v>
      </c>
      <c r="C119" s="105">
        <v>91</v>
      </c>
      <c r="D119" s="564">
        <v>118</v>
      </c>
      <c r="E119" s="565" t="s">
        <v>1391</v>
      </c>
      <c r="F119" s="565" t="s">
        <v>1392</v>
      </c>
      <c r="G119" s="565" t="s">
        <v>1064</v>
      </c>
      <c r="H119" s="565">
        <v>1</v>
      </c>
      <c r="I119" s="565" t="s">
        <v>1277</v>
      </c>
      <c r="J119" s="105">
        <v>1</v>
      </c>
      <c r="K119" s="105">
        <v>7</v>
      </c>
      <c r="L119" s="105" t="s">
        <v>56</v>
      </c>
      <c r="M119" s="105" t="s">
        <v>99</v>
      </c>
      <c r="N119" s="105">
        <v>38</v>
      </c>
      <c r="O119" s="105">
        <f t="shared" si="3"/>
        <v>38</v>
      </c>
    </row>
    <row r="120" spans="1:15" ht="15.75" thickBot="1" x14ac:dyDescent="0.3">
      <c r="A120" s="105" t="str">
        <f t="shared" si="2"/>
        <v>7_39</v>
      </c>
      <c r="B120" s="105" t="s">
        <v>1393</v>
      </c>
      <c r="C120" s="105">
        <v>95</v>
      </c>
      <c r="D120" s="564">
        <v>122</v>
      </c>
      <c r="E120" s="565" t="s">
        <v>1394</v>
      </c>
      <c r="F120" s="565" t="s">
        <v>1395</v>
      </c>
      <c r="G120" s="565" t="s">
        <v>1064</v>
      </c>
      <c r="H120" s="565">
        <v>1</v>
      </c>
      <c r="I120" s="565" t="s">
        <v>1277</v>
      </c>
      <c r="J120" s="105">
        <v>1</v>
      </c>
      <c r="K120" s="105">
        <v>7</v>
      </c>
      <c r="L120" s="105" t="s">
        <v>56</v>
      </c>
      <c r="M120" s="105" t="s">
        <v>99</v>
      </c>
      <c r="N120" s="105">
        <v>39</v>
      </c>
      <c r="O120" s="105">
        <f t="shared" si="3"/>
        <v>39</v>
      </c>
    </row>
    <row r="121" spans="1:15" ht="15.75" thickBot="1" x14ac:dyDescent="0.3">
      <c r="A121" s="105" t="str">
        <f t="shared" si="2"/>
        <v>7_40</v>
      </c>
      <c r="B121" s="105" t="s">
        <v>1396</v>
      </c>
      <c r="C121" s="105">
        <v>97</v>
      </c>
      <c r="D121" s="564">
        <v>124</v>
      </c>
      <c r="E121" s="565" t="s">
        <v>1361</v>
      </c>
      <c r="F121" s="565" t="s">
        <v>1397</v>
      </c>
      <c r="G121" s="565" t="s">
        <v>1064</v>
      </c>
      <c r="H121" s="565">
        <v>1</v>
      </c>
      <c r="I121" s="565" t="s">
        <v>1277</v>
      </c>
      <c r="J121" s="105">
        <v>1</v>
      </c>
      <c r="K121" s="105">
        <v>7</v>
      </c>
      <c r="L121" s="105" t="s">
        <v>56</v>
      </c>
      <c r="M121" s="105" t="s">
        <v>99</v>
      </c>
      <c r="N121" s="105">
        <v>40</v>
      </c>
      <c r="O121" s="105">
        <f t="shared" si="3"/>
        <v>40</v>
      </c>
    </row>
    <row r="122" spans="1:15" ht="15.75" thickBot="1" x14ac:dyDescent="0.3">
      <c r="A122" s="105" t="str">
        <f t="shared" si="2"/>
        <v>7_41</v>
      </c>
      <c r="B122" s="105" t="s">
        <v>1398</v>
      </c>
      <c r="C122" s="105">
        <v>98</v>
      </c>
      <c r="D122" s="564">
        <v>125</v>
      </c>
      <c r="E122" s="565" t="s">
        <v>1399</v>
      </c>
      <c r="F122" s="565" t="s">
        <v>1400</v>
      </c>
      <c r="G122" s="565" t="s">
        <v>1064</v>
      </c>
      <c r="H122" s="565">
        <v>1</v>
      </c>
      <c r="I122" s="565" t="s">
        <v>1277</v>
      </c>
      <c r="J122" s="105">
        <v>1</v>
      </c>
      <c r="K122" s="105">
        <v>7</v>
      </c>
      <c r="L122" s="105" t="s">
        <v>56</v>
      </c>
      <c r="M122" s="105" t="s">
        <v>99</v>
      </c>
      <c r="N122" s="105">
        <v>41</v>
      </c>
      <c r="O122" s="105">
        <f t="shared" si="3"/>
        <v>41</v>
      </c>
    </row>
    <row r="123" spans="1:15" ht="15.75" thickBot="1" x14ac:dyDescent="0.3">
      <c r="A123" s="105" t="str">
        <f t="shared" si="2"/>
        <v>7_42</v>
      </c>
      <c r="B123" s="105" t="s">
        <v>1401</v>
      </c>
      <c r="C123" s="105">
        <v>101</v>
      </c>
      <c r="D123" s="564">
        <v>128</v>
      </c>
      <c r="E123" s="564" t="s">
        <v>1402</v>
      </c>
      <c r="F123" s="564" t="s">
        <v>1403</v>
      </c>
      <c r="G123" s="564" t="s">
        <v>1064</v>
      </c>
      <c r="H123" s="565">
        <v>1</v>
      </c>
      <c r="I123" s="564" t="s">
        <v>1277</v>
      </c>
      <c r="J123" s="558">
        <v>1</v>
      </c>
      <c r="K123" s="105">
        <v>7</v>
      </c>
      <c r="L123" s="105" t="s">
        <v>56</v>
      </c>
      <c r="M123" s="105" t="s">
        <v>99</v>
      </c>
      <c r="N123" s="105">
        <v>42</v>
      </c>
      <c r="O123" s="105">
        <f t="shared" si="3"/>
        <v>42</v>
      </c>
    </row>
    <row r="124" spans="1:15" ht="15.75" thickBot="1" x14ac:dyDescent="0.3">
      <c r="A124" s="105" t="str">
        <f t="shared" si="2"/>
        <v>7_43</v>
      </c>
      <c r="B124" s="105" t="s">
        <v>1404</v>
      </c>
      <c r="C124" s="105">
        <v>120</v>
      </c>
      <c r="D124" s="564">
        <v>148</v>
      </c>
      <c r="E124" s="565" t="s">
        <v>1405</v>
      </c>
      <c r="F124" s="565" t="s">
        <v>1406</v>
      </c>
      <c r="G124" s="565" t="s">
        <v>1033</v>
      </c>
      <c r="H124" s="565">
        <v>1</v>
      </c>
      <c r="I124" s="565" t="s">
        <v>1277</v>
      </c>
      <c r="J124" s="105">
        <v>1</v>
      </c>
      <c r="K124" s="105">
        <v>7</v>
      </c>
      <c r="L124" s="105" t="s">
        <v>56</v>
      </c>
      <c r="M124" s="105" t="s">
        <v>99</v>
      </c>
      <c r="N124" s="105">
        <v>43</v>
      </c>
      <c r="O124" s="105">
        <f t="shared" si="3"/>
        <v>43</v>
      </c>
    </row>
    <row r="125" spans="1:15" ht="15.75" thickBot="1" x14ac:dyDescent="0.3">
      <c r="A125" s="105" t="str">
        <f t="shared" si="2"/>
        <v>7_44</v>
      </c>
      <c r="B125" s="105" t="s">
        <v>1407</v>
      </c>
      <c r="C125" s="105">
        <v>121</v>
      </c>
      <c r="D125" s="564">
        <v>149</v>
      </c>
      <c r="E125" s="565" t="s">
        <v>1408</v>
      </c>
      <c r="F125" s="565" t="s">
        <v>1409</v>
      </c>
      <c r="G125" s="565" t="s">
        <v>159</v>
      </c>
      <c r="H125" s="565">
        <v>1</v>
      </c>
      <c r="I125" s="565" t="s">
        <v>1277</v>
      </c>
      <c r="J125" s="105">
        <v>1</v>
      </c>
      <c r="K125" s="105">
        <v>7</v>
      </c>
      <c r="L125" s="105" t="s">
        <v>56</v>
      </c>
      <c r="M125" s="105" t="s">
        <v>99</v>
      </c>
      <c r="N125" s="105">
        <v>44</v>
      </c>
      <c r="O125" s="105">
        <f t="shared" si="3"/>
        <v>44</v>
      </c>
    </row>
    <row r="126" spans="1:15" ht="15.75" thickBot="1" x14ac:dyDescent="0.3">
      <c r="A126" s="105" t="str">
        <f t="shared" si="2"/>
        <v>7_45</v>
      </c>
      <c r="B126" s="105" t="s">
        <v>1410</v>
      </c>
      <c r="C126" s="105">
        <v>122</v>
      </c>
      <c r="D126" s="564">
        <v>150</v>
      </c>
      <c r="E126" s="565" t="s">
        <v>1411</v>
      </c>
      <c r="F126" s="565" t="s">
        <v>1412</v>
      </c>
      <c r="G126" s="565" t="s">
        <v>159</v>
      </c>
      <c r="H126" s="565">
        <v>1</v>
      </c>
      <c r="I126" s="565" t="s">
        <v>1277</v>
      </c>
      <c r="J126" s="105">
        <v>1</v>
      </c>
      <c r="K126" s="105">
        <v>7</v>
      </c>
      <c r="L126" s="105" t="s">
        <v>56</v>
      </c>
      <c r="M126" s="105" t="s">
        <v>99</v>
      </c>
      <c r="N126" s="105">
        <v>45</v>
      </c>
      <c r="O126" s="105">
        <f t="shared" si="3"/>
        <v>45</v>
      </c>
    </row>
    <row r="127" spans="1:15" ht="15.75" thickBot="1" x14ac:dyDescent="0.3">
      <c r="A127" s="105" t="str">
        <f t="shared" si="2"/>
        <v>7_46</v>
      </c>
      <c r="B127" s="105" t="s">
        <v>1413</v>
      </c>
      <c r="C127" s="105">
        <v>124</v>
      </c>
      <c r="D127" s="564">
        <v>152</v>
      </c>
      <c r="E127" s="565" t="s">
        <v>1414</v>
      </c>
      <c r="F127" s="565" t="s">
        <v>1415</v>
      </c>
      <c r="G127" s="565" t="s">
        <v>159</v>
      </c>
      <c r="H127" s="565">
        <v>1</v>
      </c>
      <c r="I127" s="565" t="s">
        <v>1277</v>
      </c>
      <c r="J127" s="105">
        <v>1</v>
      </c>
      <c r="K127" s="105">
        <v>7</v>
      </c>
      <c r="L127" s="105" t="s">
        <v>56</v>
      </c>
      <c r="M127" s="105" t="s">
        <v>99</v>
      </c>
      <c r="N127" s="105">
        <v>46</v>
      </c>
      <c r="O127" s="105">
        <f t="shared" si="3"/>
        <v>46</v>
      </c>
    </row>
    <row r="128" spans="1:15" ht="15.75" thickBot="1" x14ac:dyDescent="0.3">
      <c r="A128" s="105" t="str">
        <f t="shared" si="2"/>
        <v>7_47</v>
      </c>
      <c r="B128" s="105" t="s">
        <v>1416</v>
      </c>
      <c r="C128" s="105">
        <v>131</v>
      </c>
      <c r="D128" s="564">
        <v>159</v>
      </c>
      <c r="E128" s="565" t="s">
        <v>1417</v>
      </c>
      <c r="F128" s="565" t="s">
        <v>1418</v>
      </c>
      <c r="G128" s="565" t="s">
        <v>1033</v>
      </c>
      <c r="H128" s="565">
        <v>1</v>
      </c>
      <c r="I128" s="565" t="s">
        <v>1277</v>
      </c>
      <c r="J128" s="105">
        <v>1</v>
      </c>
      <c r="K128" s="105">
        <v>7</v>
      </c>
      <c r="L128" s="105" t="s">
        <v>56</v>
      </c>
      <c r="M128" s="105" t="s">
        <v>99</v>
      </c>
      <c r="N128" s="105">
        <v>47</v>
      </c>
      <c r="O128" s="105">
        <f t="shared" si="3"/>
        <v>47</v>
      </c>
    </row>
    <row r="129" spans="1:15" ht="15.75" thickBot="1" x14ac:dyDescent="0.3">
      <c r="A129" s="105" t="str">
        <f t="shared" si="2"/>
        <v>7_48</v>
      </c>
      <c r="B129" s="105" t="s">
        <v>1419</v>
      </c>
      <c r="C129" s="105">
        <v>132</v>
      </c>
      <c r="D129" s="564">
        <v>160</v>
      </c>
      <c r="E129" s="564" t="s">
        <v>1757</v>
      </c>
      <c r="F129" s="564" t="s">
        <v>1341</v>
      </c>
      <c r="G129" s="564" t="s">
        <v>1420</v>
      </c>
      <c r="H129" s="565">
        <v>5</v>
      </c>
      <c r="I129" s="564" t="s">
        <v>1277</v>
      </c>
      <c r="J129" s="558">
        <v>1</v>
      </c>
      <c r="K129" s="105">
        <v>7</v>
      </c>
      <c r="L129" s="105" t="s">
        <v>56</v>
      </c>
      <c r="M129" s="105" t="s">
        <v>99</v>
      </c>
      <c r="N129" s="105">
        <v>48</v>
      </c>
      <c r="O129" s="105">
        <f t="shared" si="3"/>
        <v>48</v>
      </c>
    </row>
    <row r="130" spans="1:15" ht="15.75" thickBot="1" x14ac:dyDescent="0.3">
      <c r="A130" s="105" t="str">
        <f t="shared" si="2"/>
        <v>7_49</v>
      </c>
      <c r="B130" s="105" t="s">
        <v>1421</v>
      </c>
      <c r="C130" s="105">
        <v>133</v>
      </c>
      <c r="D130" s="564">
        <v>166</v>
      </c>
      <c r="E130" s="565" t="s">
        <v>1422</v>
      </c>
      <c r="F130" s="565" t="s">
        <v>1423</v>
      </c>
      <c r="G130" s="565" t="s">
        <v>1033</v>
      </c>
      <c r="H130" s="565">
        <v>1</v>
      </c>
      <c r="I130" s="565" t="s">
        <v>1277</v>
      </c>
      <c r="J130" s="105">
        <v>1</v>
      </c>
      <c r="K130" s="105">
        <v>7</v>
      </c>
      <c r="L130" s="105" t="s">
        <v>56</v>
      </c>
      <c r="M130" s="105" t="s">
        <v>99</v>
      </c>
      <c r="N130" s="105">
        <v>49</v>
      </c>
      <c r="O130" s="105">
        <f t="shared" si="3"/>
        <v>49</v>
      </c>
    </row>
    <row r="131" spans="1:15" ht="15.75" thickBot="1" x14ac:dyDescent="0.3">
      <c r="A131" s="105" t="str">
        <f t="shared" si="2"/>
        <v>7_50</v>
      </c>
      <c r="B131" s="105" t="s">
        <v>1424</v>
      </c>
      <c r="C131" s="105">
        <v>134</v>
      </c>
      <c r="D131" s="564">
        <v>167</v>
      </c>
      <c r="E131" s="565" t="s">
        <v>1425</v>
      </c>
      <c r="F131" s="565" t="s">
        <v>1426</v>
      </c>
      <c r="G131" s="565" t="s">
        <v>1033</v>
      </c>
      <c r="H131" s="565">
        <v>1</v>
      </c>
      <c r="I131" s="565" t="s">
        <v>1277</v>
      </c>
      <c r="J131" s="105">
        <v>1</v>
      </c>
      <c r="K131" s="105">
        <v>7</v>
      </c>
      <c r="L131" s="105" t="s">
        <v>56</v>
      </c>
      <c r="M131" s="105" t="s">
        <v>99</v>
      </c>
      <c r="N131" s="105">
        <v>50</v>
      </c>
      <c r="O131" s="105">
        <f t="shared" si="3"/>
        <v>50</v>
      </c>
    </row>
    <row r="132" spans="1:15" ht="15.75" thickBot="1" x14ac:dyDescent="0.3">
      <c r="A132" s="105" t="str">
        <f t="shared" si="2"/>
        <v>7_51</v>
      </c>
      <c r="B132" s="105" t="s">
        <v>1427</v>
      </c>
      <c r="C132" s="105">
        <v>140</v>
      </c>
      <c r="D132" s="564">
        <v>182</v>
      </c>
      <c r="E132" s="565" t="s">
        <v>1428</v>
      </c>
      <c r="F132" s="565" t="s">
        <v>1429</v>
      </c>
      <c r="G132" s="565" t="s">
        <v>1064</v>
      </c>
      <c r="H132" s="565">
        <v>1</v>
      </c>
      <c r="I132" s="565" t="s">
        <v>1277</v>
      </c>
      <c r="J132" s="105">
        <v>1</v>
      </c>
      <c r="K132" s="105">
        <v>7</v>
      </c>
      <c r="L132" s="105" t="s">
        <v>56</v>
      </c>
      <c r="M132" s="105" t="s">
        <v>99</v>
      </c>
      <c r="N132" s="105">
        <v>51</v>
      </c>
      <c r="O132" s="105">
        <f t="shared" si="3"/>
        <v>51</v>
      </c>
    </row>
    <row r="133" spans="1:15" ht="15.75" thickBot="1" x14ac:dyDescent="0.3">
      <c r="A133" s="105" t="str">
        <f t="shared" si="2"/>
        <v>7_52</v>
      </c>
      <c r="B133" s="105" t="s">
        <v>1430</v>
      </c>
      <c r="C133" s="105">
        <v>9</v>
      </c>
      <c r="D133" s="564">
        <v>15</v>
      </c>
      <c r="E133" s="565" t="s">
        <v>1431</v>
      </c>
      <c r="F133" s="565" t="s">
        <v>1432</v>
      </c>
      <c r="G133" s="565" t="s">
        <v>1033</v>
      </c>
      <c r="H133" s="565">
        <v>1</v>
      </c>
      <c r="I133" s="565" t="s">
        <v>1433</v>
      </c>
      <c r="J133" s="105">
        <v>2</v>
      </c>
      <c r="K133" s="105">
        <v>7</v>
      </c>
      <c r="L133" s="105" t="s">
        <v>56</v>
      </c>
      <c r="M133" s="105" t="s">
        <v>101</v>
      </c>
      <c r="N133" s="105">
        <v>1</v>
      </c>
      <c r="O133" s="105">
        <f t="shared" si="3"/>
        <v>52</v>
      </c>
    </row>
    <row r="134" spans="1:15" ht="15.75" thickBot="1" x14ac:dyDescent="0.3">
      <c r="A134" s="105" t="str">
        <f t="shared" si="2"/>
        <v>7_53</v>
      </c>
      <c r="B134" s="105" t="s">
        <v>1434</v>
      </c>
      <c r="C134" s="105">
        <v>10</v>
      </c>
      <c r="D134" s="564">
        <v>16</v>
      </c>
      <c r="E134" s="565" t="s">
        <v>1435</v>
      </c>
      <c r="F134" s="565" t="s">
        <v>1436</v>
      </c>
      <c r="G134" s="565" t="s">
        <v>1033</v>
      </c>
      <c r="H134" s="565">
        <v>1</v>
      </c>
      <c r="I134" s="565" t="s">
        <v>1433</v>
      </c>
      <c r="J134" s="105">
        <v>2</v>
      </c>
      <c r="K134" s="105">
        <v>7</v>
      </c>
      <c r="L134" s="105" t="s">
        <v>56</v>
      </c>
      <c r="M134" s="105" t="s">
        <v>101</v>
      </c>
      <c r="N134" s="105">
        <v>2</v>
      </c>
      <c r="O134" s="105">
        <f t="shared" si="3"/>
        <v>53</v>
      </c>
    </row>
    <row r="135" spans="1:15" ht="15.75" thickBot="1" x14ac:dyDescent="0.3">
      <c r="A135" s="105" t="str">
        <f t="shared" si="2"/>
        <v>7_54</v>
      </c>
      <c r="B135" s="105" t="s">
        <v>1437</v>
      </c>
      <c r="C135" s="105">
        <v>18</v>
      </c>
      <c r="D135" s="564">
        <v>29</v>
      </c>
      <c r="E135" s="565" t="s">
        <v>1438</v>
      </c>
      <c r="F135" s="565" t="s">
        <v>1439</v>
      </c>
      <c r="G135" s="565" t="s">
        <v>1033</v>
      </c>
      <c r="H135" s="565">
        <v>1</v>
      </c>
      <c r="I135" s="565" t="s">
        <v>1433</v>
      </c>
      <c r="J135" s="105">
        <v>2</v>
      </c>
      <c r="K135" s="105">
        <v>7</v>
      </c>
      <c r="L135" s="105" t="s">
        <v>56</v>
      </c>
      <c r="M135" s="105" t="s">
        <v>101</v>
      </c>
      <c r="N135" s="105">
        <v>3</v>
      </c>
      <c r="O135" s="105">
        <f t="shared" si="3"/>
        <v>54</v>
      </c>
    </row>
    <row r="136" spans="1:15" ht="15.75" thickBot="1" x14ac:dyDescent="0.3">
      <c r="A136" s="105" t="str">
        <f t="shared" ref="A136:A146" si="4">K136&amp;"_"&amp;O136</f>
        <v>7_55</v>
      </c>
      <c r="B136" s="105" t="s">
        <v>1440</v>
      </c>
      <c r="C136" s="105">
        <v>19</v>
      </c>
      <c r="D136" s="564">
        <v>30</v>
      </c>
      <c r="E136" s="565" t="s">
        <v>1441</v>
      </c>
      <c r="F136" s="565" t="s">
        <v>1442</v>
      </c>
      <c r="G136" s="565" t="s">
        <v>1033</v>
      </c>
      <c r="H136" s="565">
        <v>1</v>
      </c>
      <c r="I136" s="565" t="s">
        <v>1433</v>
      </c>
      <c r="J136" s="105">
        <v>2</v>
      </c>
      <c r="K136" s="105">
        <v>7</v>
      </c>
      <c r="L136" s="105" t="s">
        <v>56</v>
      </c>
      <c r="M136" s="105" t="s">
        <v>101</v>
      </c>
      <c r="N136" s="105">
        <v>4</v>
      </c>
      <c r="O136" s="105">
        <f t="shared" ref="O136:O146" si="5">IF(K136=K135,O135+1,1)</f>
        <v>55</v>
      </c>
    </row>
    <row r="137" spans="1:15" ht="15.75" thickBot="1" x14ac:dyDescent="0.3">
      <c r="A137" s="105" t="str">
        <f t="shared" si="4"/>
        <v>7_56</v>
      </c>
      <c r="B137" s="105" t="s">
        <v>1443</v>
      </c>
      <c r="C137" s="105">
        <v>55</v>
      </c>
      <c r="D137" s="564">
        <v>80</v>
      </c>
      <c r="E137" s="564" t="s">
        <v>1444</v>
      </c>
      <c r="F137" s="564" t="s">
        <v>1436</v>
      </c>
      <c r="G137" s="564" t="s">
        <v>1047</v>
      </c>
      <c r="H137" s="565">
        <v>1</v>
      </c>
      <c r="I137" s="564" t="s">
        <v>1433</v>
      </c>
      <c r="J137" s="558">
        <v>2</v>
      </c>
      <c r="K137" s="105">
        <v>7</v>
      </c>
      <c r="L137" s="105" t="s">
        <v>56</v>
      </c>
      <c r="M137" s="105" t="s">
        <v>101</v>
      </c>
      <c r="N137" s="105">
        <v>5</v>
      </c>
      <c r="O137" s="105">
        <f t="shared" si="5"/>
        <v>56</v>
      </c>
    </row>
    <row r="138" spans="1:15" ht="15.75" thickBot="1" x14ac:dyDescent="0.3">
      <c r="A138" s="105" t="str">
        <f t="shared" si="4"/>
        <v>7_57</v>
      </c>
      <c r="B138" s="105" t="s">
        <v>1445</v>
      </c>
      <c r="C138" s="105">
        <v>56</v>
      </c>
      <c r="D138" s="564">
        <v>81</v>
      </c>
      <c r="E138" s="565" t="s">
        <v>1446</v>
      </c>
      <c r="F138" s="565" t="s">
        <v>1447</v>
      </c>
      <c r="G138" s="565" t="s">
        <v>1112</v>
      </c>
      <c r="H138" s="565">
        <v>1</v>
      </c>
      <c r="I138" s="565" t="s">
        <v>1433</v>
      </c>
      <c r="J138" s="105">
        <v>2</v>
      </c>
      <c r="K138" s="105">
        <v>7</v>
      </c>
      <c r="L138" s="105" t="s">
        <v>56</v>
      </c>
      <c r="M138" s="105" t="s">
        <v>101</v>
      </c>
      <c r="N138" s="105">
        <v>6</v>
      </c>
      <c r="O138" s="105">
        <f t="shared" si="5"/>
        <v>57</v>
      </c>
    </row>
    <row r="139" spans="1:15" ht="15.75" thickBot="1" x14ac:dyDescent="0.3">
      <c r="A139" s="105" t="str">
        <f t="shared" si="4"/>
        <v>7_58</v>
      </c>
      <c r="B139" s="105" t="s">
        <v>1448</v>
      </c>
      <c r="C139" s="105">
        <v>73</v>
      </c>
      <c r="D139" s="564">
        <v>99</v>
      </c>
      <c r="E139" s="565" t="s">
        <v>1449</v>
      </c>
      <c r="F139" s="565" t="s">
        <v>1450</v>
      </c>
      <c r="G139" s="565" t="s">
        <v>1064</v>
      </c>
      <c r="H139" s="565">
        <v>1</v>
      </c>
      <c r="I139" s="565" t="s">
        <v>1433</v>
      </c>
      <c r="J139" s="105">
        <v>2</v>
      </c>
      <c r="K139" s="105">
        <v>7</v>
      </c>
      <c r="L139" s="105" t="s">
        <v>56</v>
      </c>
      <c r="M139" s="105" t="s">
        <v>101</v>
      </c>
      <c r="N139" s="105">
        <v>7</v>
      </c>
      <c r="O139" s="105">
        <f t="shared" si="5"/>
        <v>58</v>
      </c>
    </row>
    <row r="140" spans="1:15" ht="15.75" thickBot="1" x14ac:dyDescent="0.3">
      <c r="A140" s="105" t="str">
        <f t="shared" si="4"/>
        <v>7_59</v>
      </c>
      <c r="B140" s="105" t="s">
        <v>1451</v>
      </c>
      <c r="C140" s="105">
        <v>75</v>
      </c>
      <c r="D140" s="564">
        <v>102</v>
      </c>
      <c r="E140" s="565" t="s">
        <v>1452</v>
      </c>
      <c r="F140" s="565" t="s">
        <v>1453</v>
      </c>
      <c r="G140" s="565" t="s">
        <v>1064</v>
      </c>
      <c r="H140" s="565">
        <v>1</v>
      </c>
      <c r="I140" s="565" t="s">
        <v>1433</v>
      </c>
      <c r="J140" s="105">
        <v>2</v>
      </c>
      <c r="K140" s="105">
        <v>7</v>
      </c>
      <c r="L140" s="105" t="s">
        <v>56</v>
      </c>
      <c r="M140" s="105" t="s">
        <v>101</v>
      </c>
      <c r="N140" s="105">
        <v>8</v>
      </c>
      <c r="O140" s="105">
        <f t="shared" si="5"/>
        <v>59</v>
      </c>
    </row>
    <row r="141" spans="1:15" ht="15.75" thickBot="1" x14ac:dyDescent="0.3">
      <c r="A141" s="105" t="str">
        <f t="shared" si="4"/>
        <v>7_60</v>
      </c>
      <c r="B141" s="105" t="s">
        <v>1454</v>
      </c>
      <c r="C141" s="105">
        <v>77</v>
      </c>
      <c r="D141" s="564">
        <v>104</v>
      </c>
      <c r="E141" s="565" t="s">
        <v>1455</v>
      </c>
      <c r="F141" s="565" t="s">
        <v>1456</v>
      </c>
      <c r="G141" s="565" t="s">
        <v>1064</v>
      </c>
      <c r="H141" s="565">
        <v>1</v>
      </c>
      <c r="I141" s="565" t="s">
        <v>1433</v>
      </c>
      <c r="J141" s="105">
        <v>2</v>
      </c>
      <c r="K141" s="105">
        <v>7</v>
      </c>
      <c r="L141" s="105" t="s">
        <v>56</v>
      </c>
      <c r="M141" s="105" t="s">
        <v>101</v>
      </c>
      <c r="N141" s="105">
        <v>9</v>
      </c>
      <c r="O141" s="105">
        <f t="shared" si="5"/>
        <v>60</v>
      </c>
    </row>
    <row r="142" spans="1:15" ht="15.75" thickBot="1" x14ac:dyDescent="0.3">
      <c r="A142" s="105" t="str">
        <f t="shared" si="4"/>
        <v>7_61</v>
      </c>
      <c r="B142" s="105" t="s">
        <v>1457</v>
      </c>
      <c r="C142" s="105">
        <v>87</v>
      </c>
      <c r="D142" s="564">
        <v>114</v>
      </c>
      <c r="E142" s="565" t="s">
        <v>1458</v>
      </c>
      <c r="F142" s="565" t="s">
        <v>1459</v>
      </c>
      <c r="G142" s="565" t="s">
        <v>1064</v>
      </c>
      <c r="H142" s="565">
        <v>1</v>
      </c>
      <c r="I142" s="565" t="s">
        <v>1433</v>
      </c>
      <c r="J142" s="105">
        <v>2</v>
      </c>
      <c r="K142" s="105">
        <v>7</v>
      </c>
      <c r="L142" s="105" t="s">
        <v>56</v>
      </c>
      <c r="M142" s="105" t="s">
        <v>101</v>
      </c>
      <c r="N142" s="105">
        <v>10</v>
      </c>
      <c r="O142" s="105">
        <f t="shared" si="5"/>
        <v>61</v>
      </c>
    </row>
    <row r="143" spans="1:15" ht="15.75" thickBot="1" x14ac:dyDescent="0.3">
      <c r="A143" s="105" t="str">
        <f t="shared" si="4"/>
        <v>7_62</v>
      </c>
      <c r="B143" s="105" t="s">
        <v>1460</v>
      </c>
      <c r="C143" s="105">
        <v>89</v>
      </c>
      <c r="D143" s="564">
        <v>116</v>
      </c>
      <c r="E143" s="565" t="s">
        <v>1461</v>
      </c>
      <c r="F143" s="565" t="s">
        <v>1462</v>
      </c>
      <c r="G143" s="565" t="s">
        <v>1064</v>
      </c>
      <c r="H143" s="565">
        <v>1</v>
      </c>
      <c r="I143" s="565" t="s">
        <v>1433</v>
      </c>
      <c r="J143" s="105">
        <v>2</v>
      </c>
      <c r="K143" s="105">
        <v>7</v>
      </c>
      <c r="L143" s="105" t="s">
        <v>56</v>
      </c>
      <c r="M143" s="105" t="s">
        <v>101</v>
      </c>
      <c r="N143" s="105">
        <v>11</v>
      </c>
      <c r="O143" s="105">
        <f t="shared" si="5"/>
        <v>62</v>
      </c>
    </row>
    <row r="144" spans="1:15" ht="15.75" thickBot="1" x14ac:dyDescent="0.3">
      <c r="A144" s="105" t="str">
        <f t="shared" si="4"/>
        <v>7_63</v>
      </c>
      <c r="B144" s="105" t="s">
        <v>1463</v>
      </c>
      <c r="C144" s="105">
        <v>116</v>
      </c>
      <c r="D144" s="564">
        <v>143</v>
      </c>
      <c r="E144" s="565" t="s">
        <v>1464</v>
      </c>
      <c r="F144" s="565" t="s">
        <v>1465</v>
      </c>
      <c r="G144" s="565" t="s">
        <v>1064</v>
      </c>
      <c r="H144" s="565">
        <v>1</v>
      </c>
      <c r="I144" s="565" t="s">
        <v>1433</v>
      </c>
      <c r="J144" s="105">
        <v>2</v>
      </c>
      <c r="K144" s="105">
        <v>7</v>
      </c>
      <c r="L144" s="105" t="s">
        <v>56</v>
      </c>
      <c r="M144" s="105" t="s">
        <v>101</v>
      </c>
      <c r="N144" s="105">
        <v>12</v>
      </c>
      <c r="O144" s="105">
        <f t="shared" si="5"/>
        <v>63</v>
      </c>
    </row>
    <row r="145" spans="1:18" ht="15.75" thickBot="1" x14ac:dyDescent="0.3">
      <c r="A145" s="105" t="str">
        <f t="shared" si="4"/>
        <v>7_64</v>
      </c>
      <c r="B145" s="105" t="s">
        <v>1466</v>
      </c>
      <c r="C145" s="105">
        <v>138</v>
      </c>
      <c r="D145" s="564">
        <v>172</v>
      </c>
      <c r="E145" s="565" t="s">
        <v>1467</v>
      </c>
      <c r="F145" s="565" t="s">
        <v>1468</v>
      </c>
      <c r="G145" s="565" t="s">
        <v>1047</v>
      </c>
      <c r="H145" s="565">
        <v>1</v>
      </c>
      <c r="I145" s="565" t="s">
        <v>1433</v>
      </c>
      <c r="J145" s="105">
        <v>2</v>
      </c>
      <c r="K145" s="105">
        <v>7</v>
      </c>
      <c r="L145" s="105" t="s">
        <v>56</v>
      </c>
      <c r="M145" s="105" t="s">
        <v>101</v>
      </c>
      <c r="N145" s="105">
        <v>13</v>
      </c>
      <c r="O145" s="105">
        <f t="shared" si="5"/>
        <v>64</v>
      </c>
    </row>
    <row r="146" spans="1:18" x14ac:dyDescent="0.25">
      <c r="A146" s="105" t="str">
        <f t="shared" si="4"/>
        <v>7_65</v>
      </c>
      <c r="B146" s="105" t="s">
        <v>1469</v>
      </c>
      <c r="C146" s="105">
        <v>139</v>
      </c>
      <c r="D146" s="564">
        <v>177</v>
      </c>
      <c r="E146" s="565" t="s">
        <v>1470</v>
      </c>
      <c r="F146" s="565" t="s">
        <v>1471</v>
      </c>
      <c r="G146" s="565" t="s">
        <v>1064</v>
      </c>
      <c r="H146" s="565">
        <v>1</v>
      </c>
      <c r="I146" s="565" t="s">
        <v>1433</v>
      </c>
      <c r="J146" s="105">
        <v>2</v>
      </c>
      <c r="K146" s="105">
        <v>7</v>
      </c>
      <c r="L146" s="105" t="s">
        <v>56</v>
      </c>
      <c r="M146" s="105" t="s">
        <v>101</v>
      </c>
      <c r="N146" s="105">
        <v>14</v>
      </c>
      <c r="O146" s="105">
        <f t="shared" si="5"/>
        <v>65</v>
      </c>
    </row>
    <row r="150" spans="1:18" x14ac:dyDescent="0.25">
      <c r="B150"/>
      <c r="C150"/>
      <c r="D150"/>
      <c r="E150"/>
      <c r="F150" t="s">
        <v>1472</v>
      </c>
      <c r="G150"/>
      <c r="H150"/>
      <c r="I150"/>
    </row>
    <row r="151" spans="1:18" x14ac:dyDescent="0.25">
      <c r="B151"/>
      <c r="C151"/>
      <c r="D151"/>
      <c r="E151"/>
      <c r="F151"/>
      <c r="G151"/>
      <c r="H151"/>
      <c r="I151"/>
    </row>
    <row r="152" spans="1:18" x14ac:dyDescent="0.25">
      <c r="A152" s="105" t="s">
        <v>1473</v>
      </c>
      <c r="B152" t="s">
        <v>1474</v>
      </c>
      <c r="C152" t="s">
        <v>1475</v>
      </c>
      <c r="D152" t="s">
        <v>1476</v>
      </c>
      <c r="E152" t="s">
        <v>1477</v>
      </c>
      <c r="F152"/>
      <c r="G152" t="s">
        <v>1478</v>
      </c>
      <c r="H152" t="s">
        <v>1479</v>
      </c>
      <c r="I152" t="s">
        <v>1480</v>
      </c>
      <c r="Q152" s="105" t="s">
        <v>1482</v>
      </c>
      <c r="R152" s="105">
        <v>1</v>
      </c>
    </row>
    <row r="153" spans="1:18" x14ac:dyDescent="0.25">
      <c r="A153" s="105" t="str">
        <f>D153&amp;"_"&amp;F153</f>
        <v>1_1</v>
      </c>
      <c r="B153" t="s">
        <v>1481</v>
      </c>
      <c r="C153" t="s">
        <v>1482</v>
      </c>
      <c r="D153">
        <v>1</v>
      </c>
      <c r="E153">
        <v>1</v>
      </c>
      <c r="F153">
        <f>IF(D153=D152,F152+1,1)</f>
        <v>1</v>
      </c>
      <c r="G153" s="566">
        <v>43101</v>
      </c>
      <c r="H153" t="s">
        <v>1483</v>
      </c>
      <c r="I153" t="e">
        <f t="shared" ref="I153:I157" si="6">0/0</f>
        <v>#DIV/0!</v>
      </c>
      <c r="Q153" s="105" t="s">
        <v>1498</v>
      </c>
      <c r="R153" s="105">
        <v>2</v>
      </c>
    </row>
    <row r="154" spans="1:18" x14ac:dyDescent="0.25">
      <c r="A154" s="105" t="str">
        <f t="shared" ref="A154:A217" si="7">D154&amp;"_"&amp;F154</f>
        <v>1_2</v>
      </c>
      <c r="B154" t="s">
        <v>1484</v>
      </c>
      <c r="C154" t="s">
        <v>1482</v>
      </c>
      <c r="D154">
        <v>1</v>
      </c>
      <c r="E154">
        <v>6</v>
      </c>
      <c r="F154">
        <f t="shared" ref="F154:F217" si="8">IF(D154=D153,F153+1,1)</f>
        <v>2</v>
      </c>
      <c r="G154" s="566">
        <v>43106</v>
      </c>
      <c r="H154" t="s">
        <v>1485</v>
      </c>
      <c r="I154" t="e">
        <f t="shared" si="6"/>
        <v>#DIV/0!</v>
      </c>
      <c r="Q154" s="105" t="s">
        <v>1515</v>
      </c>
      <c r="R154" s="105">
        <v>3</v>
      </c>
    </row>
    <row r="155" spans="1:18" x14ac:dyDescent="0.25">
      <c r="A155" s="105" t="str">
        <f t="shared" si="7"/>
        <v>1_3</v>
      </c>
      <c r="B155" t="s">
        <v>1486</v>
      </c>
      <c r="C155" t="s">
        <v>1482</v>
      </c>
      <c r="D155">
        <v>1</v>
      </c>
      <c r="E155">
        <v>15</v>
      </c>
      <c r="F155">
        <f t="shared" si="8"/>
        <v>3</v>
      </c>
      <c r="G155" s="566">
        <v>43115</v>
      </c>
      <c r="H155" t="s">
        <v>1487</v>
      </c>
      <c r="I155" t="e">
        <f t="shared" si="6"/>
        <v>#DIV/0!</v>
      </c>
      <c r="Q155" s="105" t="s">
        <v>1535</v>
      </c>
      <c r="R155" s="105">
        <v>4</v>
      </c>
    </row>
    <row r="156" spans="1:18" x14ac:dyDescent="0.25">
      <c r="A156" s="105" t="str">
        <f t="shared" si="7"/>
        <v>1_4</v>
      </c>
      <c r="B156" t="s">
        <v>1488</v>
      </c>
      <c r="C156" t="s">
        <v>1482</v>
      </c>
      <c r="D156">
        <v>1</v>
      </c>
      <c r="E156">
        <v>20</v>
      </c>
      <c r="F156">
        <f t="shared" si="8"/>
        <v>4</v>
      </c>
      <c r="G156" s="566">
        <v>43120</v>
      </c>
      <c r="H156" t="s">
        <v>1489</v>
      </c>
      <c r="I156" t="e">
        <f t="shared" si="6"/>
        <v>#DIV/0!</v>
      </c>
      <c r="Q156" s="105" t="s">
        <v>1555</v>
      </c>
      <c r="R156" s="105">
        <v>5</v>
      </c>
    </row>
    <row r="157" spans="1:18" x14ac:dyDescent="0.25">
      <c r="A157" s="105" t="str">
        <f t="shared" si="7"/>
        <v>1_5</v>
      </c>
      <c r="B157" t="s">
        <v>1490</v>
      </c>
      <c r="C157" t="s">
        <v>1482</v>
      </c>
      <c r="D157">
        <v>1</v>
      </c>
      <c r="E157">
        <v>22</v>
      </c>
      <c r="F157">
        <f t="shared" si="8"/>
        <v>5</v>
      </c>
      <c r="G157" s="566">
        <v>43122</v>
      </c>
      <c r="H157" t="s">
        <v>1491</v>
      </c>
      <c r="I157" t="e">
        <f t="shared" si="6"/>
        <v>#DIV/0!</v>
      </c>
      <c r="Q157" s="105" t="s">
        <v>1593</v>
      </c>
      <c r="R157" s="105">
        <v>6</v>
      </c>
    </row>
    <row r="158" spans="1:18" x14ac:dyDescent="0.25">
      <c r="A158" s="105" t="str">
        <f t="shared" si="7"/>
        <v>1_6</v>
      </c>
      <c r="B158" t="s">
        <v>1492</v>
      </c>
      <c r="C158" t="s">
        <v>1482</v>
      </c>
      <c r="D158">
        <v>1</v>
      </c>
      <c r="E158">
        <v>24</v>
      </c>
      <c r="F158">
        <f t="shared" si="8"/>
        <v>6</v>
      </c>
      <c r="G158" s="566">
        <v>43124</v>
      </c>
      <c r="H158" t="s">
        <v>1493</v>
      </c>
      <c r="I158" t="s">
        <v>1494</v>
      </c>
      <c r="Q158" s="105" t="s">
        <v>1614</v>
      </c>
      <c r="R158" s="105">
        <v>7</v>
      </c>
    </row>
    <row r="159" spans="1:18" x14ac:dyDescent="0.25">
      <c r="A159" s="105" t="str">
        <f t="shared" si="7"/>
        <v>1_7</v>
      </c>
      <c r="B159" t="s">
        <v>1495</v>
      </c>
      <c r="C159" t="s">
        <v>1482</v>
      </c>
      <c r="D159">
        <v>1</v>
      </c>
      <c r="E159">
        <v>29</v>
      </c>
      <c r="F159">
        <f t="shared" si="8"/>
        <v>7</v>
      </c>
      <c r="G159" s="566">
        <v>43129</v>
      </c>
      <c r="H159" t="s">
        <v>1496</v>
      </c>
      <c r="I159" t="e">
        <f t="shared" ref="I159:I162" si="9">0/0</f>
        <v>#DIV/0!</v>
      </c>
      <c r="Q159" s="105" t="s">
        <v>1628</v>
      </c>
      <c r="R159" s="105">
        <v>8</v>
      </c>
    </row>
    <row r="160" spans="1:18" x14ac:dyDescent="0.25">
      <c r="A160" s="105" t="str">
        <f t="shared" si="7"/>
        <v>2_1</v>
      </c>
      <c r="B160" t="s">
        <v>1497</v>
      </c>
      <c r="C160" t="s">
        <v>1498</v>
      </c>
      <c r="D160">
        <v>2</v>
      </c>
      <c r="E160">
        <v>2</v>
      </c>
      <c r="F160">
        <f t="shared" si="8"/>
        <v>1</v>
      </c>
      <c r="G160" s="566">
        <v>43133</v>
      </c>
      <c r="H160" t="s">
        <v>1499</v>
      </c>
      <c r="I160" t="e">
        <f t="shared" si="9"/>
        <v>#DIV/0!</v>
      </c>
      <c r="Q160" s="105" t="s">
        <v>1650</v>
      </c>
      <c r="R160" s="105">
        <v>9</v>
      </c>
    </row>
    <row r="161" spans="1:18" x14ac:dyDescent="0.25">
      <c r="A161" s="105" t="str">
        <f t="shared" si="7"/>
        <v>2_2</v>
      </c>
      <c r="B161" t="s">
        <v>1500</v>
      </c>
      <c r="C161" t="s">
        <v>1498</v>
      </c>
      <c r="D161">
        <v>2</v>
      </c>
      <c r="E161">
        <v>3</v>
      </c>
      <c r="F161">
        <f t="shared" si="8"/>
        <v>2</v>
      </c>
      <c r="G161" s="566">
        <v>43134</v>
      </c>
      <c r="H161" t="s">
        <v>1501</v>
      </c>
      <c r="I161" t="e">
        <f t="shared" si="9"/>
        <v>#DIV/0!</v>
      </c>
      <c r="Q161" s="105" t="s">
        <v>1680</v>
      </c>
      <c r="R161" s="105">
        <v>10</v>
      </c>
    </row>
    <row r="162" spans="1:18" x14ac:dyDescent="0.25">
      <c r="A162" s="105" t="str">
        <f t="shared" si="7"/>
        <v>2_3</v>
      </c>
      <c r="B162" t="s">
        <v>1502</v>
      </c>
      <c r="C162" t="s">
        <v>1498</v>
      </c>
      <c r="D162">
        <v>2</v>
      </c>
      <c r="E162">
        <v>9</v>
      </c>
      <c r="F162">
        <f t="shared" si="8"/>
        <v>3</v>
      </c>
      <c r="G162" s="566">
        <v>43140</v>
      </c>
      <c r="H162" t="s">
        <v>1503</v>
      </c>
      <c r="I162" t="e">
        <f t="shared" si="9"/>
        <v>#DIV/0!</v>
      </c>
      <c r="Q162" s="105" t="s">
        <v>1712</v>
      </c>
      <c r="R162" s="105">
        <v>11</v>
      </c>
    </row>
    <row r="163" spans="1:18" x14ac:dyDescent="0.25">
      <c r="A163" s="105" t="str">
        <f t="shared" si="7"/>
        <v>2_4</v>
      </c>
      <c r="B163" t="s">
        <v>1504</v>
      </c>
      <c r="C163" t="s">
        <v>1498</v>
      </c>
      <c r="D163">
        <v>2</v>
      </c>
      <c r="E163">
        <v>10</v>
      </c>
      <c r="F163">
        <f t="shared" si="8"/>
        <v>4</v>
      </c>
      <c r="G163" s="566">
        <v>43141</v>
      </c>
      <c r="H163" t="s">
        <v>1505</v>
      </c>
      <c r="I163" t="s">
        <v>1506</v>
      </c>
      <c r="Q163" s="105" t="s">
        <v>1728</v>
      </c>
      <c r="R163" s="105">
        <v>12</v>
      </c>
    </row>
    <row r="164" spans="1:18" x14ac:dyDescent="0.25">
      <c r="A164" s="105" t="str">
        <f t="shared" si="7"/>
        <v>2_5</v>
      </c>
      <c r="B164" t="s">
        <v>1507</v>
      </c>
      <c r="C164" t="s">
        <v>1498</v>
      </c>
      <c r="D164">
        <v>2</v>
      </c>
      <c r="E164">
        <v>11</v>
      </c>
      <c r="F164">
        <f t="shared" si="8"/>
        <v>5</v>
      </c>
      <c r="G164" s="566">
        <v>43142</v>
      </c>
      <c r="H164" t="s">
        <v>1508</v>
      </c>
      <c r="I164" t="e">
        <f t="shared" ref="I164:I165" si="10">0/0</f>
        <v>#DIV/0!</v>
      </c>
    </row>
    <row r="165" spans="1:18" x14ac:dyDescent="0.25">
      <c r="A165" s="105" t="str">
        <f t="shared" si="7"/>
        <v>2_6</v>
      </c>
      <c r="B165" t="s">
        <v>1509</v>
      </c>
      <c r="C165" t="s">
        <v>1498</v>
      </c>
      <c r="D165">
        <v>2</v>
      </c>
      <c r="E165">
        <v>12</v>
      </c>
      <c r="F165">
        <f t="shared" si="8"/>
        <v>6</v>
      </c>
      <c r="G165" s="566">
        <v>43143</v>
      </c>
      <c r="H165" t="s">
        <v>1510</v>
      </c>
      <c r="I165" t="e">
        <f t="shared" si="10"/>
        <v>#DIV/0!</v>
      </c>
    </row>
    <row r="166" spans="1:18" x14ac:dyDescent="0.25">
      <c r="A166" s="105" t="str">
        <f t="shared" si="7"/>
        <v>2_7</v>
      </c>
      <c r="B166" t="s">
        <v>1511</v>
      </c>
      <c r="C166" t="s">
        <v>1498</v>
      </c>
      <c r="D166">
        <v>2</v>
      </c>
      <c r="E166">
        <v>18</v>
      </c>
      <c r="F166">
        <f t="shared" si="8"/>
        <v>7</v>
      </c>
      <c r="G166" s="566">
        <v>43149</v>
      </c>
      <c r="H166" t="s">
        <v>1512</v>
      </c>
      <c r="I166" t="s">
        <v>1513</v>
      </c>
    </row>
    <row r="167" spans="1:18" x14ac:dyDescent="0.25">
      <c r="A167" s="105" t="str">
        <f t="shared" si="7"/>
        <v>3_1</v>
      </c>
      <c r="B167" t="s">
        <v>1514</v>
      </c>
      <c r="C167" t="s">
        <v>1515</v>
      </c>
      <c r="D167">
        <v>3</v>
      </c>
      <c r="E167">
        <v>8</v>
      </c>
      <c r="F167">
        <f t="shared" si="8"/>
        <v>1</v>
      </c>
      <c r="G167" s="566">
        <v>43167</v>
      </c>
      <c r="H167" t="s">
        <v>1516</v>
      </c>
      <c r="I167" t="e">
        <f t="shared" ref="I167:I168" si="11">0/0</f>
        <v>#DIV/0!</v>
      </c>
    </row>
    <row r="168" spans="1:18" x14ac:dyDescent="0.25">
      <c r="A168" s="105" t="str">
        <f t="shared" si="7"/>
        <v>3_2</v>
      </c>
      <c r="B168" t="s">
        <v>1517</v>
      </c>
      <c r="C168" t="s">
        <v>1515</v>
      </c>
      <c r="D168">
        <v>3</v>
      </c>
      <c r="E168">
        <v>19</v>
      </c>
      <c r="F168">
        <f t="shared" si="8"/>
        <v>2</v>
      </c>
      <c r="G168" s="566">
        <v>43178</v>
      </c>
      <c r="H168" t="s">
        <v>1518</v>
      </c>
      <c r="I168" t="e">
        <f t="shared" si="11"/>
        <v>#DIV/0!</v>
      </c>
    </row>
    <row r="169" spans="1:18" x14ac:dyDescent="0.25">
      <c r="A169" s="105" t="str">
        <f t="shared" si="7"/>
        <v>3_3</v>
      </c>
      <c r="B169" t="s">
        <v>1519</v>
      </c>
      <c r="C169" t="s">
        <v>1515</v>
      </c>
      <c r="D169">
        <v>3</v>
      </c>
      <c r="E169">
        <v>21</v>
      </c>
      <c r="F169">
        <f t="shared" si="8"/>
        <v>3</v>
      </c>
      <c r="G169" s="566">
        <v>43180</v>
      </c>
      <c r="H169" t="s">
        <v>1520</v>
      </c>
      <c r="I169" t="s">
        <v>1521</v>
      </c>
    </row>
    <row r="170" spans="1:18" x14ac:dyDescent="0.25">
      <c r="A170" s="105" t="str">
        <f t="shared" si="7"/>
        <v>3_4</v>
      </c>
      <c r="B170" t="s">
        <v>1522</v>
      </c>
      <c r="C170" t="s">
        <v>1515</v>
      </c>
      <c r="D170">
        <v>3</v>
      </c>
      <c r="E170">
        <v>22</v>
      </c>
      <c r="F170">
        <f t="shared" si="8"/>
        <v>4</v>
      </c>
      <c r="G170" s="566">
        <v>43181</v>
      </c>
      <c r="H170" t="s">
        <v>1523</v>
      </c>
      <c r="I170" t="e">
        <f t="shared" ref="I170:I175" si="12">0/0</f>
        <v>#DIV/0!</v>
      </c>
    </row>
    <row r="171" spans="1:18" x14ac:dyDescent="0.25">
      <c r="A171" s="105" t="str">
        <f t="shared" si="7"/>
        <v>3_5</v>
      </c>
      <c r="B171" t="s">
        <v>1524</v>
      </c>
      <c r="C171" t="s">
        <v>1515</v>
      </c>
      <c r="D171">
        <v>3</v>
      </c>
      <c r="E171">
        <v>23</v>
      </c>
      <c r="F171">
        <f t="shared" si="8"/>
        <v>5</v>
      </c>
      <c r="G171" s="566">
        <v>43182</v>
      </c>
      <c r="H171" t="s">
        <v>1525</v>
      </c>
      <c r="I171" t="e">
        <f t="shared" si="12"/>
        <v>#DIV/0!</v>
      </c>
    </row>
    <row r="172" spans="1:18" x14ac:dyDescent="0.25">
      <c r="A172" s="105" t="str">
        <f t="shared" si="7"/>
        <v>3_6</v>
      </c>
      <c r="B172" t="s">
        <v>1526</v>
      </c>
      <c r="C172" t="s">
        <v>1515</v>
      </c>
      <c r="D172">
        <v>3</v>
      </c>
      <c r="E172">
        <v>24</v>
      </c>
      <c r="F172">
        <f t="shared" si="8"/>
        <v>6</v>
      </c>
      <c r="G172" s="566">
        <v>43183</v>
      </c>
      <c r="H172" t="s">
        <v>1527</v>
      </c>
      <c r="I172" t="e">
        <f t="shared" si="12"/>
        <v>#DIV/0!</v>
      </c>
    </row>
    <row r="173" spans="1:18" x14ac:dyDescent="0.25">
      <c r="A173" s="105" t="str">
        <f t="shared" si="7"/>
        <v>3_7</v>
      </c>
      <c r="B173" t="s">
        <v>1528</v>
      </c>
      <c r="C173" t="s">
        <v>1515</v>
      </c>
      <c r="D173">
        <v>3</v>
      </c>
      <c r="E173">
        <v>27</v>
      </c>
      <c r="F173">
        <f t="shared" si="8"/>
        <v>7</v>
      </c>
      <c r="G173" s="566">
        <v>43186</v>
      </c>
      <c r="H173" t="s">
        <v>1529</v>
      </c>
      <c r="I173" t="e">
        <f t="shared" si="12"/>
        <v>#DIV/0!</v>
      </c>
    </row>
    <row r="174" spans="1:18" x14ac:dyDescent="0.25">
      <c r="A174" s="105" t="str">
        <f t="shared" si="7"/>
        <v>3_8</v>
      </c>
      <c r="B174" t="s">
        <v>1530</v>
      </c>
      <c r="C174" t="s">
        <v>1515</v>
      </c>
      <c r="D174">
        <v>3</v>
      </c>
      <c r="E174">
        <v>29</v>
      </c>
      <c r="F174">
        <f t="shared" si="8"/>
        <v>8</v>
      </c>
      <c r="G174" s="566">
        <v>43188</v>
      </c>
      <c r="H174" t="s">
        <v>1531</v>
      </c>
      <c r="I174" t="e">
        <f t="shared" si="12"/>
        <v>#DIV/0!</v>
      </c>
    </row>
    <row r="175" spans="1:18" x14ac:dyDescent="0.25">
      <c r="A175" s="105" t="str">
        <f t="shared" si="7"/>
        <v>3_9</v>
      </c>
      <c r="B175" t="s">
        <v>1532</v>
      </c>
      <c r="C175" t="s">
        <v>1515</v>
      </c>
      <c r="D175">
        <v>3</v>
      </c>
      <c r="E175">
        <v>30</v>
      </c>
      <c r="F175">
        <f t="shared" si="8"/>
        <v>9</v>
      </c>
      <c r="G175" s="566">
        <v>43189</v>
      </c>
      <c r="H175" t="s">
        <v>1533</v>
      </c>
      <c r="I175" t="e">
        <f t="shared" si="12"/>
        <v>#DIV/0!</v>
      </c>
    </row>
    <row r="176" spans="1:18" x14ac:dyDescent="0.25">
      <c r="A176" s="105" t="str">
        <f t="shared" si="7"/>
        <v>4_1</v>
      </c>
      <c r="B176" t="s">
        <v>1534</v>
      </c>
      <c r="C176" t="s">
        <v>1535</v>
      </c>
      <c r="D176">
        <v>4</v>
      </c>
      <c r="E176">
        <v>1</v>
      </c>
      <c r="F176">
        <f t="shared" si="8"/>
        <v>1</v>
      </c>
      <c r="G176" s="566">
        <v>43191</v>
      </c>
      <c r="H176" s="567" t="s">
        <v>1536</v>
      </c>
      <c r="I176" s="567" t="s">
        <v>1537</v>
      </c>
    </row>
    <row r="177" spans="1:9" x14ac:dyDescent="0.25">
      <c r="A177" s="105" t="str">
        <f t="shared" si="7"/>
        <v>4_2</v>
      </c>
      <c r="B177" t="s">
        <v>1538</v>
      </c>
      <c r="C177" t="s">
        <v>1535</v>
      </c>
      <c r="D177">
        <v>4</v>
      </c>
      <c r="E177">
        <v>6</v>
      </c>
      <c r="F177">
        <f t="shared" si="8"/>
        <v>2</v>
      </c>
      <c r="G177" s="566">
        <v>43196</v>
      </c>
      <c r="H177" t="s">
        <v>1539</v>
      </c>
      <c r="I177" t="e">
        <f t="shared" ref="I177:I186" si="13">0/0</f>
        <v>#DIV/0!</v>
      </c>
    </row>
    <row r="178" spans="1:9" x14ac:dyDescent="0.25">
      <c r="A178" s="105" t="str">
        <f t="shared" si="7"/>
        <v>4_3</v>
      </c>
      <c r="B178" t="s">
        <v>1540</v>
      </c>
      <c r="C178" t="s">
        <v>1535</v>
      </c>
      <c r="D178">
        <v>4</v>
      </c>
      <c r="E178">
        <v>8</v>
      </c>
      <c r="F178">
        <f t="shared" si="8"/>
        <v>3</v>
      </c>
      <c r="G178" s="566">
        <v>43198</v>
      </c>
      <c r="H178" t="s">
        <v>1541</v>
      </c>
      <c r="I178" t="e">
        <f t="shared" si="13"/>
        <v>#DIV/0!</v>
      </c>
    </row>
    <row r="179" spans="1:9" x14ac:dyDescent="0.25">
      <c r="A179" s="105" t="str">
        <f t="shared" si="7"/>
        <v>4_4</v>
      </c>
      <c r="B179" t="s">
        <v>1542</v>
      </c>
      <c r="C179" t="s">
        <v>1535</v>
      </c>
      <c r="D179">
        <v>4</v>
      </c>
      <c r="E179">
        <v>12</v>
      </c>
      <c r="F179">
        <f t="shared" si="8"/>
        <v>4</v>
      </c>
      <c r="G179" s="566">
        <v>43202</v>
      </c>
      <c r="H179" t="s">
        <v>1543</v>
      </c>
      <c r="I179" t="e">
        <f t="shared" si="13"/>
        <v>#DIV/0!</v>
      </c>
    </row>
    <row r="180" spans="1:9" x14ac:dyDescent="0.25">
      <c r="A180" s="105" t="str">
        <f t="shared" si="7"/>
        <v>4_5</v>
      </c>
      <c r="B180" t="s">
        <v>1544</v>
      </c>
      <c r="C180" t="s">
        <v>1535</v>
      </c>
      <c r="D180">
        <v>4</v>
      </c>
      <c r="E180">
        <v>22</v>
      </c>
      <c r="F180">
        <f t="shared" si="8"/>
        <v>5</v>
      </c>
      <c r="G180" s="566">
        <v>43212</v>
      </c>
      <c r="H180" t="s">
        <v>1545</v>
      </c>
      <c r="I180" t="e">
        <f t="shared" si="13"/>
        <v>#DIV/0!</v>
      </c>
    </row>
    <row r="181" spans="1:9" x14ac:dyDescent="0.25">
      <c r="A181" s="105" t="str">
        <f t="shared" si="7"/>
        <v>4_6</v>
      </c>
      <c r="B181" t="s">
        <v>1546</v>
      </c>
      <c r="C181" t="s">
        <v>1535</v>
      </c>
      <c r="D181">
        <v>4</v>
      </c>
      <c r="E181">
        <v>23</v>
      </c>
      <c r="F181">
        <f t="shared" si="8"/>
        <v>6</v>
      </c>
      <c r="G181" s="566">
        <v>43213</v>
      </c>
      <c r="H181" t="s">
        <v>1547</v>
      </c>
      <c r="I181" t="e">
        <f t="shared" si="13"/>
        <v>#DIV/0!</v>
      </c>
    </row>
    <row r="182" spans="1:9" x14ac:dyDescent="0.25">
      <c r="A182" s="105" t="str">
        <f t="shared" si="7"/>
        <v>4_7</v>
      </c>
      <c r="B182" t="s">
        <v>1548</v>
      </c>
      <c r="C182" t="s">
        <v>1535</v>
      </c>
      <c r="D182">
        <v>4</v>
      </c>
      <c r="E182">
        <v>28</v>
      </c>
      <c r="F182">
        <f t="shared" si="8"/>
        <v>7</v>
      </c>
      <c r="G182" s="566">
        <v>43218</v>
      </c>
      <c r="H182" t="s">
        <v>1549</v>
      </c>
      <c r="I182" t="e">
        <f t="shared" si="13"/>
        <v>#DIV/0!</v>
      </c>
    </row>
    <row r="183" spans="1:9" x14ac:dyDescent="0.25">
      <c r="A183" s="105" t="str">
        <f t="shared" si="7"/>
        <v>4_8</v>
      </c>
      <c r="B183" t="s">
        <v>1550</v>
      </c>
      <c r="C183" t="s">
        <v>1535</v>
      </c>
      <c r="D183">
        <v>4</v>
      </c>
      <c r="E183">
        <v>29</v>
      </c>
      <c r="F183">
        <f t="shared" si="8"/>
        <v>8</v>
      </c>
      <c r="G183" s="566">
        <v>43219</v>
      </c>
      <c r="H183" t="s">
        <v>1551</v>
      </c>
      <c r="I183" t="e">
        <f t="shared" si="13"/>
        <v>#DIV/0!</v>
      </c>
    </row>
    <row r="184" spans="1:9" x14ac:dyDescent="0.25">
      <c r="A184" s="105" t="str">
        <f t="shared" si="7"/>
        <v>4_9</v>
      </c>
      <c r="B184" t="s">
        <v>1552</v>
      </c>
      <c r="C184" t="s">
        <v>1535</v>
      </c>
      <c r="D184">
        <v>4</v>
      </c>
      <c r="E184">
        <v>30</v>
      </c>
      <c r="F184">
        <f t="shared" si="8"/>
        <v>9</v>
      </c>
      <c r="G184" s="566">
        <v>43220</v>
      </c>
      <c r="H184" t="s">
        <v>1553</v>
      </c>
      <c r="I184" t="e">
        <f t="shared" si="13"/>
        <v>#DIV/0!</v>
      </c>
    </row>
    <row r="185" spans="1:9" x14ac:dyDescent="0.25">
      <c r="A185" s="105" t="str">
        <f t="shared" si="7"/>
        <v>5_1</v>
      </c>
      <c r="B185" t="s">
        <v>1554</v>
      </c>
      <c r="C185" t="s">
        <v>1555</v>
      </c>
      <c r="D185">
        <v>5</v>
      </c>
      <c r="E185">
        <v>1</v>
      </c>
      <c r="F185">
        <f t="shared" si="8"/>
        <v>1</v>
      </c>
      <c r="G185" s="566">
        <v>43221</v>
      </c>
      <c r="H185" s="176" t="s">
        <v>1556</v>
      </c>
      <c r="I185" s="176" t="e">
        <f t="shared" si="13"/>
        <v>#DIV/0!</v>
      </c>
    </row>
    <row r="186" spans="1:9" x14ac:dyDescent="0.25">
      <c r="A186" s="105" t="str">
        <f t="shared" si="7"/>
        <v>5_2</v>
      </c>
      <c r="B186" t="s">
        <v>1557</v>
      </c>
      <c r="C186" t="s">
        <v>1555</v>
      </c>
      <c r="D186">
        <v>5</v>
      </c>
      <c r="E186">
        <v>3</v>
      </c>
      <c r="F186">
        <f t="shared" si="8"/>
        <v>2</v>
      </c>
      <c r="G186" s="566">
        <v>43223</v>
      </c>
      <c r="H186" t="s">
        <v>1558</v>
      </c>
      <c r="I186" t="e">
        <f t="shared" si="13"/>
        <v>#DIV/0!</v>
      </c>
    </row>
    <row r="187" spans="1:9" x14ac:dyDescent="0.25">
      <c r="A187" s="105" t="str">
        <f t="shared" si="7"/>
        <v>5_3</v>
      </c>
      <c r="B187" t="s">
        <v>1559</v>
      </c>
      <c r="C187" t="s">
        <v>1555</v>
      </c>
      <c r="D187">
        <v>5</v>
      </c>
      <c r="E187">
        <v>5</v>
      </c>
      <c r="F187">
        <f t="shared" si="8"/>
        <v>3</v>
      </c>
      <c r="G187" s="566">
        <v>43225</v>
      </c>
      <c r="H187" t="s">
        <v>1560</v>
      </c>
      <c r="I187" t="s">
        <v>1561</v>
      </c>
    </row>
    <row r="188" spans="1:9" x14ac:dyDescent="0.25">
      <c r="A188" s="105" t="str">
        <f t="shared" si="7"/>
        <v>5_4</v>
      </c>
      <c r="B188" t="s">
        <v>1562</v>
      </c>
      <c r="C188" t="s">
        <v>1555</v>
      </c>
      <c r="D188">
        <v>5</v>
      </c>
      <c r="E188">
        <v>6</v>
      </c>
      <c r="F188">
        <f t="shared" si="8"/>
        <v>4</v>
      </c>
      <c r="G188" s="566">
        <v>43226</v>
      </c>
      <c r="H188" t="s">
        <v>1563</v>
      </c>
      <c r="I188" t="e">
        <f t="shared" ref="I188:I192" si="14">0/0</f>
        <v>#DIV/0!</v>
      </c>
    </row>
    <row r="189" spans="1:9" x14ac:dyDescent="0.25">
      <c r="A189" s="105" t="str">
        <f t="shared" si="7"/>
        <v>5_5</v>
      </c>
      <c r="B189" t="s">
        <v>1564</v>
      </c>
      <c r="C189" t="s">
        <v>1555</v>
      </c>
      <c r="D189">
        <v>5</v>
      </c>
      <c r="E189">
        <v>10</v>
      </c>
      <c r="F189">
        <f t="shared" si="8"/>
        <v>5</v>
      </c>
      <c r="G189" s="566">
        <v>43230</v>
      </c>
      <c r="H189" t="s">
        <v>1565</v>
      </c>
      <c r="I189" t="e">
        <f t="shared" si="14"/>
        <v>#DIV/0!</v>
      </c>
    </row>
    <row r="190" spans="1:9" x14ac:dyDescent="0.25">
      <c r="A190" s="105" t="str">
        <f t="shared" si="7"/>
        <v>5_6</v>
      </c>
      <c r="B190" t="s">
        <v>1566</v>
      </c>
      <c r="C190" t="s">
        <v>1555</v>
      </c>
      <c r="D190">
        <v>5</v>
      </c>
      <c r="E190">
        <v>12</v>
      </c>
      <c r="F190">
        <f t="shared" si="8"/>
        <v>6</v>
      </c>
      <c r="G190" s="566">
        <v>43232</v>
      </c>
      <c r="H190" t="s">
        <v>1567</v>
      </c>
      <c r="I190" t="e">
        <f t="shared" si="14"/>
        <v>#DIV/0!</v>
      </c>
    </row>
    <row r="191" spans="1:9" x14ac:dyDescent="0.25">
      <c r="A191" s="105" t="str">
        <f t="shared" si="7"/>
        <v>5_7</v>
      </c>
      <c r="B191" t="s">
        <v>1568</v>
      </c>
      <c r="C191" t="s">
        <v>1555</v>
      </c>
      <c r="D191">
        <v>5</v>
      </c>
      <c r="E191">
        <v>15</v>
      </c>
      <c r="F191">
        <f t="shared" si="8"/>
        <v>7</v>
      </c>
      <c r="G191" s="566">
        <v>43235</v>
      </c>
      <c r="H191" t="s">
        <v>1569</v>
      </c>
      <c r="I191" t="e">
        <f t="shared" si="14"/>
        <v>#DIV/0!</v>
      </c>
    </row>
    <row r="192" spans="1:9" x14ac:dyDescent="0.25">
      <c r="A192" s="105" t="str">
        <f t="shared" si="7"/>
        <v>5_8</v>
      </c>
      <c r="B192" t="s">
        <v>1570</v>
      </c>
      <c r="C192" t="s">
        <v>1555</v>
      </c>
      <c r="D192">
        <v>5</v>
      </c>
      <c r="E192">
        <v>17</v>
      </c>
      <c r="F192">
        <f t="shared" si="8"/>
        <v>8</v>
      </c>
      <c r="G192" s="566">
        <v>43237</v>
      </c>
      <c r="H192" t="s">
        <v>1571</v>
      </c>
      <c r="I192" t="e">
        <f t="shared" si="14"/>
        <v>#DIV/0!</v>
      </c>
    </row>
    <row r="193" spans="1:9" x14ac:dyDescent="0.25">
      <c r="A193" s="105" t="str">
        <f t="shared" si="7"/>
        <v>5_9</v>
      </c>
      <c r="B193" t="s">
        <v>1572</v>
      </c>
      <c r="C193" t="s">
        <v>1555</v>
      </c>
      <c r="D193">
        <v>5</v>
      </c>
      <c r="E193">
        <v>19</v>
      </c>
      <c r="F193">
        <f t="shared" si="8"/>
        <v>9</v>
      </c>
      <c r="G193" s="566">
        <v>43239</v>
      </c>
      <c r="H193" t="s">
        <v>1573</v>
      </c>
      <c r="I193" t="s">
        <v>1574</v>
      </c>
    </row>
    <row r="194" spans="1:9" x14ac:dyDescent="0.25">
      <c r="A194" s="105" t="str">
        <f t="shared" si="7"/>
        <v>5_10</v>
      </c>
      <c r="B194" t="s">
        <v>1575</v>
      </c>
      <c r="C194" t="s">
        <v>1555</v>
      </c>
      <c r="D194">
        <v>5</v>
      </c>
      <c r="E194">
        <v>20</v>
      </c>
      <c r="F194">
        <f t="shared" si="8"/>
        <v>10</v>
      </c>
      <c r="G194" s="566">
        <v>43240</v>
      </c>
      <c r="H194" t="s">
        <v>1576</v>
      </c>
      <c r="I194" t="s">
        <v>1577</v>
      </c>
    </row>
    <row r="195" spans="1:9" x14ac:dyDescent="0.25">
      <c r="A195" s="105" t="str">
        <f t="shared" si="7"/>
        <v>5_11</v>
      </c>
      <c r="B195" t="s">
        <v>1578</v>
      </c>
      <c r="C195" t="s">
        <v>1555</v>
      </c>
      <c r="D195">
        <v>5</v>
      </c>
      <c r="E195">
        <v>21</v>
      </c>
      <c r="F195">
        <f t="shared" si="8"/>
        <v>11</v>
      </c>
      <c r="G195" s="566">
        <v>43241</v>
      </c>
      <c r="H195" t="s">
        <v>1579</v>
      </c>
      <c r="I195" t="e">
        <f t="shared" ref="I195:I198" si="15">0/0</f>
        <v>#DIV/0!</v>
      </c>
    </row>
    <row r="196" spans="1:9" x14ac:dyDescent="0.25">
      <c r="A196" s="105" t="str">
        <f t="shared" si="7"/>
        <v>5_12</v>
      </c>
      <c r="B196" t="s">
        <v>1580</v>
      </c>
      <c r="C196" t="s">
        <v>1555</v>
      </c>
      <c r="D196">
        <v>5</v>
      </c>
      <c r="E196">
        <v>22</v>
      </c>
      <c r="F196">
        <f t="shared" si="8"/>
        <v>12</v>
      </c>
      <c r="G196" s="566">
        <v>43242</v>
      </c>
      <c r="H196" t="s">
        <v>1581</v>
      </c>
      <c r="I196" t="e">
        <f t="shared" si="15"/>
        <v>#DIV/0!</v>
      </c>
    </row>
    <row r="197" spans="1:9" x14ac:dyDescent="0.25">
      <c r="A197" s="105" t="str">
        <f t="shared" si="7"/>
        <v>5_13</v>
      </c>
      <c r="B197" t="s">
        <v>1582</v>
      </c>
      <c r="C197" t="s">
        <v>1555</v>
      </c>
      <c r="D197">
        <v>5</v>
      </c>
      <c r="E197">
        <v>24</v>
      </c>
      <c r="F197">
        <f t="shared" si="8"/>
        <v>13</v>
      </c>
      <c r="G197" s="566">
        <v>43244</v>
      </c>
      <c r="H197" t="s">
        <v>1583</v>
      </c>
      <c r="I197" t="e">
        <f t="shared" si="15"/>
        <v>#DIV/0!</v>
      </c>
    </row>
    <row r="198" spans="1:9" x14ac:dyDescent="0.25">
      <c r="A198" s="105" t="str">
        <f t="shared" si="7"/>
        <v>5_14</v>
      </c>
      <c r="B198" t="s">
        <v>1584</v>
      </c>
      <c r="C198" t="s">
        <v>1555</v>
      </c>
      <c r="D198">
        <v>5</v>
      </c>
      <c r="E198">
        <v>26</v>
      </c>
      <c r="F198">
        <f t="shared" si="8"/>
        <v>14</v>
      </c>
      <c r="G198" s="566">
        <v>43246</v>
      </c>
      <c r="H198" t="s">
        <v>1585</v>
      </c>
      <c r="I198" t="e">
        <f t="shared" si="15"/>
        <v>#DIV/0!</v>
      </c>
    </row>
    <row r="199" spans="1:9" x14ac:dyDescent="0.25">
      <c r="A199" s="105" t="str">
        <f t="shared" si="7"/>
        <v>5_15</v>
      </c>
      <c r="B199" t="s">
        <v>1586</v>
      </c>
      <c r="C199" t="s">
        <v>1555</v>
      </c>
      <c r="D199">
        <v>5</v>
      </c>
      <c r="E199">
        <v>27</v>
      </c>
      <c r="F199">
        <f t="shared" si="8"/>
        <v>15</v>
      </c>
      <c r="G199" s="566">
        <v>43247</v>
      </c>
      <c r="H199" t="s">
        <v>1587</v>
      </c>
      <c r="I199" t="s">
        <v>1588</v>
      </c>
    </row>
    <row r="200" spans="1:9" x14ac:dyDescent="0.25">
      <c r="A200" s="105" t="str">
        <f t="shared" si="7"/>
        <v>5_16</v>
      </c>
      <c r="B200" t="s">
        <v>1589</v>
      </c>
      <c r="C200" t="s">
        <v>1555</v>
      </c>
      <c r="D200">
        <v>5</v>
      </c>
      <c r="E200">
        <v>31</v>
      </c>
      <c r="F200">
        <f t="shared" si="8"/>
        <v>16</v>
      </c>
      <c r="G200" s="566">
        <v>43251</v>
      </c>
      <c r="H200" t="s">
        <v>1590</v>
      </c>
      <c r="I200" t="s">
        <v>1591</v>
      </c>
    </row>
    <row r="201" spans="1:9" x14ac:dyDescent="0.25">
      <c r="A201" s="105" t="str">
        <f t="shared" si="7"/>
        <v>6_1</v>
      </c>
      <c r="B201" t="s">
        <v>1592</v>
      </c>
      <c r="C201" t="s">
        <v>1593</v>
      </c>
      <c r="D201">
        <v>6</v>
      </c>
      <c r="E201">
        <v>5</v>
      </c>
      <c r="F201">
        <f t="shared" si="8"/>
        <v>1</v>
      </c>
      <c r="G201" s="566">
        <v>43256</v>
      </c>
      <c r="H201" t="s">
        <v>1594</v>
      </c>
      <c r="I201" t="e">
        <f t="shared" ref="I201:I213" si="16">0/0</f>
        <v>#DIV/0!</v>
      </c>
    </row>
    <row r="202" spans="1:9" x14ac:dyDescent="0.25">
      <c r="A202" s="105" t="str">
        <f t="shared" si="7"/>
        <v>6_2</v>
      </c>
      <c r="B202" t="s">
        <v>1595</v>
      </c>
      <c r="C202" t="s">
        <v>1593</v>
      </c>
      <c r="D202">
        <v>6</v>
      </c>
      <c r="E202">
        <v>6</v>
      </c>
      <c r="F202">
        <f t="shared" si="8"/>
        <v>2</v>
      </c>
      <c r="G202" s="566">
        <v>43257</v>
      </c>
      <c r="H202" t="s">
        <v>1596</v>
      </c>
      <c r="I202" t="e">
        <f t="shared" si="16"/>
        <v>#DIV/0!</v>
      </c>
    </row>
    <row r="203" spans="1:9" x14ac:dyDescent="0.25">
      <c r="A203" s="105" t="str">
        <f t="shared" si="7"/>
        <v>6_3</v>
      </c>
      <c r="B203" t="s">
        <v>1597</v>
      </c>
      <c r="C203" t="s">
        <v>1593</v>
      </c>
      <c r="D203">
        <v>6</v>
      </c>
      <c r="E203">
        <v>8</v>
      </c>
      <c r="F203">
        <f t="shared" si="8"/>
        <v>3</v>
      </c>
      <c r="G203" s="566">
        <v>43259</v>
      </c>
      <c r="H203" t="s">
        <v>1598</v>
      </c>
      <c r="I203" t="e">
        <f t="shared" si="16"/>
        <v>#DIV/0!</v>
      </c>
    </row>
    <row r="204" spans="1:9" x14ac:dyDescent="0.25">
      <c r="A204" s="105" t="str">
        <f t="shared" si="7"/>
        <v>6_4</v>
      </c>
      <c r="B204" t="s">
        <v>1599</v>
      </c>
      <c r="C204" t="s">
        <v>1593</v>
      </c>
      <c r="D204">
        <v>6</v>
      </c>
      <c r="E204">
        <v>9</v>
      </c>
      <c r="F204">
        <f t="shared" si="8"/>
        <v>4</v>
      </c>
      <c r="G204" s="566">
        <v>43260</v>
      </c>
      <c r="H204" t="s">
        <v>1600</v>
      </c>
      <c r="I204" t="e">
        <f t="shared" si="16"/>
        <v>#DIV/0!</v>
      </c>
    </row>
    <row r="205" spans="1:9" x14ac:dyDescent="0.25">
      <c r="A205" s="105" t="str">
        <f t="shared" si="7"/>
        <v>6_5</v>
      </c>
      <c r="B205" t="s">
        <v>1601</v>
      </c>
      <c r="C205" t="s">
        <v>1593</v>
      </c>
      <c r="D205">
        <v>6</v>
      </c>
      <c r="E205">
        <v>16</v>
      </c>
      <c r="F205">
        <f t="shared" si="8"/>
        <v>5</v>
      </c>
      <c r="G205" s="566">
        <v>43267</v>
      </c>
      <c r="H205" t="s">
        <v>1602</v>
      </c>
      <c r="I205" t="e">
        <f t="shared" si="16"/>
        <v>#DIV/0!</v>
      </c>
    </row>
    <row r="206" spans="1:9" x14ac:dyDescent="0.25">
      <c r="A206" s="105" t="str">
        <f t="shared" si="7"/>
        <v>6_6</v>
      </c>
      <c r="B206" t="s">
        <v>1603</v>
      </c>
      <c r="C206" t="s">
        <v>1593</v>
      </c>
      <c r="D206">
        <v>6</v>
      </c>
      <c r="E206">
        <v>21</v>
      </c>
      <c r="F206">
        <f t="shared" si="8"/>
        <v>6</v>
      </c>
      <c r="G206" s="566">
        <v>43272</v>
      </c>
      <c r="H206" t="s">
        <v>1604</v>
      </c>
      <c r="I206" t="e">
        <f t="shared" si="16"/>
        <v>#DIV/0!</v>
      </c>
    </row>
    <row r="207" spans="1:9" x14ac:dyDescent="0.25">
      <c r="A207" s="105" t="str">
        <f t="shared" si="7"/>
        <v>6_7</v>
      </c>
      <c r="B207" t="s">
        <v>1605</v>
      </c>
      <c r="C207" t="s">
        <v>1593</v>
      </c>
      <c r="D207">
        <v>6</v>
      </c>
      <c r="E207">
        <v>23</v>
      </c>
      <c r="F207">
        <f t="shared" si="8"/>
        <v>7</v>
      </c>
      <c r="G207" s="566">
        <v>43274</v>
      </c>
      <c r="H207" t="s">
        <v>1606</v>
      </c>
      <c r="I207" t="e">
        <f t="shared" si="16"/>
        <v>#DIV/0!</v>
      </c>
    </row>
    <row r="208" spans="1:9" x14ac:dyDescent="0.25">
      <c r="A208" s="105" t="str">
        <f t="shared" si="7"/>
        <v>6_8</v>
      </c>
      <c r="B208" t="s">
        <v>1607</v>
      </c>
      <c r="C208" t="s">
        <v>1593</v>
      </c>
      <c r="D208">
        <v>6</v>
      </c>
      <c r="E208">
        <v>26</v>
      </c>
      <c r="F208">
        <f t="shared" si="8"/>
        <v>8</v>
      </c>
      <c r="G208" s="566">
        <v>43277</v>
      </c>
      <c r="H208" t="s">
        <v>1608</v>
      </c>
      <c r="I208" t="e">
        <f t="shared" si="16"/>
        <v>#DIV/0!</v>
      </c>
    </row>
    <row r="209" spans="1:9" x14ac:dyDescent="0.25">
      <c r="A209" s="105" t="str">
        <f t="shared" si="7"/>
        <v>6_9</v>
      </c>
      <c r="B209" t="s">
        <v>1609</v>
      </c>
      <c r="C209" t="s">
        <v>1593</v>
      </c>
      <c r="D209">
        <v>6</v>
      </c>
      <c r="E209">
        <v>28</v>
      </c>
      <c r="F209">
        <f t="shared" si="8"/>
        <v>9</v>
      </c>
      <c r="G209" s="566">
        <v>43279</v>
      </c>
      <c r="H209" t="s">
        <v>1610</v>
      </c>
      <c r="I209" t="e">
        <f t="shared" si="16"/>
        <v>#DIV/0!</v>
      </c>
    </row>
    <row r="210" spans="1:9" x14ac:dyDescent="0.25">
      <c r="A210" s="105" t="str">
        <f t="shared" si="7"/>
        <v>6_10</v>
      </c>
      <c r="B210" t="s">
        <v>1611</v>
      </c>
      <c r="C210" t="s">
        <v>1593</v>
      </c>
      <c r="D210">
        <v>6</v>
      </c>
      <c r="E210">
        <v>30</v>
      </c>
      <c r="F210">
        <f t="shared" si="8"/>
        <v>10</v>
      </c>
      <c r="G210" s="566">
        <v>43281</v>
      </c>
      <c r="H210" t="s">
        <v>1612</v>
      </c>
      <c r="I210" t="e">
        <f t="shared" si="16"/>
        <v>#DIV/0!</v>
      </c>
    </row>
    <row r="211" spans="1:9" x14ac:dyDescent="0.25">
      <c r="A211" s="105" t="str">
        <f t="shared" si="7"/>
        <v>7_1</v>
      </c>
      <c r="B211" t="s">
        <v>1613</v>
      </c>
      <c r="C211" t="s">
        <v>1614</v>
      </c>
      <c r="D211">
        <v>7</v>
      </c>
      <c r="E211">
        <v>9</v>
      </c>
      <c r="F211">
        <f t="shared" si="8"/>
        <v>1</v>
      </c>
      <c r="G211" s="566">
        <v>43290</v>
      </c>
      <c r="H211" t="s">
        <v>1615</v>
      </c>
      <c r="I211" t="e">
        <f t="shared" si="16"/>
        <v>#DIV/0!</v>
      </c>
    </row>
    <row r="212" spans="1:9" x14ac:dyDescent="0.25">
      <c r="A212" s="105" t="str">
        <f t="shared" si="7"/>
        <v>7_2</v>
      </c>
      <c r="B212" t="s">
        <v>1616</v>
      </c>
      <c r="C212" t="s">
        <v>1614</v>
      </c>
      <c r="D212">
        <v>7</v>
      </c>
      <c r="E212">
        <v>14</v>
      </c>
      <c r="F212">
        <f t="shared" si="8"/>
        <v>2</v>
      </c>
      <c r="G212" s="566">
        <v>43295</v>
      </c>
      <c r="H212" t="s">
        <v>1617</v>
      </c>
      <c r="I212" t="e">
        <f t="shared" si="16"/>
        <v>#DIV/0!</v>
      </c>
    </row>
    <row r="213" spans="1:9" x14ac:dyDescent="0.25">
      <c r="A213" s="105" t="str">
        <f t="shared" si="7"/>
        <v>7_3</v>
      </c>
      <c r="B213" t="s">
        <v>1618</v>
      </c>
      <c r="C213" t="s">
        <v>1614</v>
      </c>
      <c r="D213">
        <v>7</v>
      </c>
      <c r="E213">
        <v>15</v>
      </c>
      <c r="F213">
        <f t="shared" si="8"/>
        <v>3</v>
      </c>
      <c r="G213" s="566">
        <v>43296</v>
      </c>
      <c r="H213" t="s">
        <v>1619</v>
      </c>
      <c r="I213" t="e">
        <f t="shared" si="16"/>
        <v>#DIV/0!</v>
      </c>
    </row>
    <row r="214" spans="1:9" x14ac:dyDescent="0.25">
      <c r="A214" s="105" t="str">
        <f t="shared" si="7"/>
        <v>7_4</v>
      </c>
      <c r="B214" t="s">
        <v>1620</v>
      </c>
      <c r="C214" t="s">
        <v>1614</v>
      </c>
      <c r="D214">
        <v>7</v>
      </c>
      <c r="E214">
        <v>16</v>
      </c>
      <c r="F214">
        <f t="shared" si="8"/>
        <v>4</v>
      </c>
      <c r="G214" s="566">
        <v>43297</v>
      </c>
      <c r="H214" t="s">
        <v>1621</v>
      </c>
      <c r="I214" t="s">
        <v>1622</v>
      </c>
    </row>
    <row r="215" spans="1:9" x14ac:dyDescent="0.25">
      <c r="A215" s="105" t="str">
        <f t="shared" si="7"/>
        <v>7_5</v>
      </c>
      <c r="B215" t="s">
        <v>1623</v>
      </c>
      <c r="C215" t="s">
        <v>1614</v>
      </c>
      <c r="D215">
        <v>7</v>
      </c>
      <c r="E215">
        <v>21</v>
      </c>
      <c r="F215">
        <f t="shared" si="8"/>
        <v>5</v>
      </c>
      <c r="G215" s="566">
        <v>43302</v>
      </c>
      <c r="H215" t="s">
        <v>1624</v>
      </c>
      <c r="I215" t="e">
        <f t="shared" ref="I215:I219" si="17">0/0</f>
        <v>#DIV/0!</v>
      </c>
    </row>
    <row r="216" spans="1:9" x14ac:dyDescent="0.25">
      <c r="A216" s="105" t="str">
        <f t="shared" si="7"/>
        <v>7_6</v>
      </c>
      <c r="B216" t="s">
        <v>1625</v>
      </c>
      <c r="C216" t="s">
        <v>1614</v>
      </c>
      <c r="D216">
        <v>7</v>
      </c>
      <c r="E216">
        <v>28</v>
      </c>
      <c r="F216">
        <f t="shared" si="8"/>
        <v>6</v>
      </c>
      <c r="G216" s="566">
        <v>43309</v>
      </c>
      <c r="H216" t="s">
        <v>1626</v>
      </c>
      <c r="I216" t="e">
        <f t="shared" si="17"/>
        <v>#DIV/0!</v>
      </c>
    </row>
    <row r="217" spans="1:9" x14ac:dyDescent="0.25">
      <c r="A217" s="105" t="str">
        <f t="shared" si="7"/>
        <v>8_1</v>
      </c>
      <c r="B217" t="s">
        <v>1627</v>
      </c>
      <c r="C217" t="s">
        <v>1628</v>
      </c>
      <c r="D217">
        <v>8</v>
      </c>
      <c r="E217">
        <v>2</v>
      </c>
      <c r="F217">
        <f t="shared" si="8"/>
        <v>1</v>
      </c>
      <c r="G217" s="566">
        <v>43314</v>
      </c>
      <c r="H217" t="s">
        <v>1629</v>
      </c>
      <c r="I217" t="e">
        <f t="shared" si="17"/>
        <v>#DIV/0!</v>
      </c>
    </row>
    <row r="218" spans="1:9" x14ac:dyDescent="0.25">
      <c r="A218" s="105" t="str">
        <f t="shared" ref="A218:A269" si="18">D218&amp;"_"&amp;F218</f>
        <v>8_2</v>
      </c>
      <c r="B218" t="s">
        <v>1630</v>
      </c>
      <c r="C218" t="s">
        <v>1628</v>
      </c>
      <c r="D218">
        <v>8</v>
      </c>
      <c r="E218">
        <v>4</v>
      </c>
      <c r="F218">
        <f t="shared" ref="F218:F269" si="19">IF(D218=D217,F217+1,1)</f>
        <v>2</v>
      </c>
      <c r="G218" s="566">
        <v>43316</v>
      </c>
      <c r="H218" t="s">
        <v>1631</v>
      </c>
      <c r="I218" t="e">
        <f t="shared" si="17"/>
        <v>#DIV/0!</v>
      </c>
    </row>
    <row r="219" spans="1:9" x14ac:dyDescent="0.25">
      <c r="A219" s="105" t="str">
        <f t="shared" si="18"/>
        <v>8_3</v>
      </c>
      <c r="B219" t="s">
        <v>1632</v>
      </c>
      <c r="C219" t="s">
        <v>1628</v>
      </c>
      <c r="D219">
        <v>8</v>
      </c>
      <c r="E219">
        <v>5</v>
      </c>
      <c r="F219">
        <f t="shared" si="19"/>
        <v>3</v>
      </c>
      <c r="G219" s="566">
        <v>43317</v>
      </c>
      <c r="H219" t="s">
        <v>1633</v>
      </c>
      <c r="I219" t="e">
        <f t="shared" si="17"/>
        <v>#DIV/0!</v>
      </c>
    </row>
    <row r="220" spans="1:9" x14ac:dyDescent="0.25">
      <c r="A220" s="105" t="str">
        <f t="shared" si="18"/>
        <v>8_4</v>
      </c>
      <c r="B220" t="s">
        <v>1634</v>
      </c>
      <c r="C220" t="s">
        <v>1628</v>
      </c>
      <c r="D220">
        <v>8</v>
      </c>
      <c r="E220">
        <v>6</v>
      </c>
      <c r="F220">
        <f t="shared" si="19"/>
        <v>4</v>
      </c>
      <c r="G220" s="566">
        <v>43318</v>
      </c>
      <c r="H220" t="s">
        <v>1635</v>
      </c>
      <c r="I220" t="s">
        <v>1636</v>
      </c>
    </row>
    <row r="221" spans="1:9" x14ac:dyDescent="0.25">
      <c r="A221" s="105" t="str">
        <f t="shared" si="18"/>
        <v>8_5</v>
      </c>
      <c r="B221" t="s">
        <v>1637</v>
      </c>
      <c r="C221" t="s">
        <v>1628</v>
      </c>
      <c r="D221">
        <v>8</v>
      </c>
      <c r="E221">
        <v>9</v>
      </c>
      <c r="F221">
        <f t="shared" si="19"/>
        <v>5</v>
      </c>
      <c r="G221" s="566">
        <v>43321</v>
      </c>
      <c r="H221" t="s">
        <v>1638</v>
      </c>
      <c r="I221" t="e">
        <f t="shared" ref="I221:I230" si="20">0/0</f>
        <v>#DIV/0!</v>
      </c>
    </row>
    <row r="222" spans="1:9" x14ac:dyDescent="0.25">
      <c r="A222" s="105" t="str">
        <f t="shared" si="18"/>
        <v>8_6</v>
      </c>
      <c r="B222" t="s">
        <v>1639</v>
      </c>
      <c r="C222" t="s">
        <v>1628</v>
      </c>
      <c r="D222">
        <v>8</v>
      </c>
      <c r="E222">
        <v>11</v>
      </c>
      <c r="F222">
        <f t="shared" si="19"/>
        <v>6</v>
      </c>
      <c r="G222" s="566">
        <v>43323</v>
      </c>
      <c r="H222" t="s">
        <v>1640</v>
      </c>
      <c r="I222" t="e">
        <f t="shared" si="20"/>
        <v>#DIV/0!</v>
      </c>
    </row>
    <row r="223" spans="1:9" x14ac:dyDescent="0.25">
      <c r="A223" s="105" t="str">
        <f t="shared" si="18"/>
        <v>8_7</v>
      </c>
      <c r="B223" t="s">
        <v>1641</v>
      </c>
      <c r="C223" t="s">
        <v>1628</v>
      </c>
      <c r="D223">
        <v>8</v>
      </c>
      <c r="E223">
        <v>13</v>
      </c>
      <c r="F223">
        <f t="shared" si="19"/>
        <v>7</v>
      </c>
      <c r="G223" s="566">
        <v>43325</v>
      </c>
      <c r="H223" t="s">
        <v>1642</v>
      </c>
      <c r="I223" t="e">
        <f t="shared" si="20"/>
        <v>#DIV/0!</v>
      </c>
    </row>
    <row r="224" spans="1:9" x14ac:dyDescent="0.25">
      <c r="A224" s="105" t="str">
        <f t="shared" si="18"/>
        <v>8_8</v>
      </c>
      <c r="B224" t="s">
        <v>1643</v>
      </c>
      <c r="C224" t="s">
        <v>1628</v>
      </c>
      <c r="D224">
        <v>8</v>
      </c>
      <c r="E224">
        <v>17</v>
      </c>
      <c r="F224">
        <f t="shared" si="19"/>
        <v>8</v>
      </c>
      <c r="G224" s="566">
        <v>43329</v>
      </c>
      <c r="H224" t="s">
        <v>1644</v>
      </c>
      <c r="I224" t="e">
        <f t="shared" si="20"/>
        <v>#DIV/0!</v>
      </c>
    </row>
    <row r="225" spans="1:9" x14ac:dyDescent="0.25">
      <c r="A225" s="105" t="str">
        <f t="shared" si="18"/>
        <v>8_9</v>
      </c>
      <c r="B225" t="s">
        <v>1645</v>
      </c>
      <c r="C225" t="s">
        <v>1628</v>
      </c>
      <c r="D225">
        <v>8</v>
      </c>
      <c r="E225">
        <v>25</v>
      </c>
      <c r="F225">
        <f t="shared" si="19"/>
        <v>9</v>
      </c>
      <c r="G225" s="566">
        <v>43337</v>
      </c>
      <c r="H225" t="s">
        <v>1646</v>
      </c>
      <c r="I225" t="e">
        <f t="shared" si="20"/>
        <v>#DIV/0!</v>
      </c>
    </row>
    <row r="226" spans="1:9" x14ac:dyDescent="0.25">
      <c r="A226" s="105" t="str">
        <f t="shared" si="18"/>
        <v>8_10</v>
      </c>
      <c r="B226" t="s">
        <v>1647</v>
      </c>
      <c r="C226" t="s">
        <v>1628</v>
      </c>
      <c r="D226">
        <v>8</v>
      </c>
      <c r="E226">
        <v>26</v>
      </c>
      <c r="F226">
        <f t="shared" si="19"/>
        <v>10</v>
      </c>
      <c r="G226" s="566">
        <v>43338</v>
      </c>
      <c r="H226" t="s">
        <v>1648</v>
      </c>
      <c r="I226" t="e">
        <f t="shared" si="20"/>
        <v>#DIV/0!</v>
      </c>
    </row>
    <row r="227" spans="1:9" x14ac:dyDescent="0.25">
      <c r="A227" s="105" t="str">
        <f t="shared" si="18"/>
        <v>9_1</v>
      </c>
      <c r="B227" t="s">
        <v>1649</v>
      </c>
      <c r="C227" t="s">
        <v>1650</v>
      </c>
      <c r="D227">
        <v>9</v>
      </c>
      <c r="E227">
        <v>1</v>
      </c>
      <c r="F227">
        <f t="shared" si="19"/>
        <v>1</v>
      </c>
      <c r="G227" s="566">
        <v>43344</v>
      </c>
      <c r="H227" s="568" t="s">
        <v>1651</v>
      </c>
      <c r="I227" s="568" t="e">
        <f t="shared" si="20"/>
        <v>#DIV/0!</v>
      </c>
    </row>
    <row r="228" spans="1:9" x14ac:dyDescent="0.25">
      <c r="A228" s="105" t="str">
        <f t="shared" si="18"/>
        <v>9_2</v>
      </c>
      <c r="B228" t="s">
        <v>1652</v>
      </c>
      <c r="C228" t="s">
        <v>1650</v>
      </c>
      <c r="D228">
        <v>9</v>
      </c>
      <c r="E228">
        <v>2</v>
      </c>
      <c r="F228">
        <f t="shared" si="19"/>
        <v>2</v>
      </c>
      <c r="G228" s="566">
        <v>43345</v>
      </c>
      <c r="H228" t="s">
        <v>1653</v>
      </c>
      <c r="I228" t="e">
        <f t="shared" si="20"/>
        <v>#DIV/0!</v>
      </c>
    </row>
    <row r="229" spans="1:9" x14ac:dyDescent="0.25">
      <c r="A229" s="105" t="str">
        <f t="shared" si="18"/>
        <v>9_3</v>
      </c>
      <c r="B229" t="s">
        <v>1654</v>
      </c>
      <c r="C229" t="s">
        <v>1650</v>
      </c>
      <c r="D229">
        <v>9</v>
      </c>
      <c r="E229">
        <v>5</v>
      </c>
      <c r="F229">
        <f t="shared" si="19"/>
        <v>3</v>
      </c>
      <c r="G229" s="566">
        <v>43348</v>
      </c>
      <c r="H229" t="s">
        <v>1655</v>
      </c>
      <c r="I229" t="e">
        <f t="shared" si="20"/>
        <v>#DIV/0!</v>
      </c>
    </row>
    <row r="230" spans="1:9" x14ac:dyDescent="0.25">
      <c r="A230" s="105" t="str">
        <f t="shared" si="18"/>
        <v>9_4</v>
      </c>
      <c r="B230" t="s">
        <v>1656</v>
      </c>
      <c r="C230" t="s">
        <v>1650</v>
      </c>
      <c r="D230">
        <v>9</v>
      </c>
      <c r="E230">
        <v>7</v>
      </c>
      <c r="F230">
        <f t="shared" si="19"/>
        <v>4</v>
      </c>
      <c r="G230" s="566">
        <v>43350</v>
      </c>
      <c r="H230" t="s">
        <v>1657</v>
      </c>
      <c r="I230" t="e">
        <f t="shared" si="20"/>
        <v>#DIV/0!</v>
      </c>
    </row>
    <row r="231" spans="1:9" x14ac:dyDescent="0.25">
      <c r="A231" s="105" t="str">
        <f t="shared" si="18"/>
        <v>9_5</v>
      </c>
      <c r="B231" t="s">
        <v>1658</v>
      </c>
      <c r="C231" t="s">
        <v>1650</v>
      </c>
      <c r="D231">
        <v>9</v>
      </c>
      <c r="E231">
        <v>8</v>
      </c>
      <c r="F231">
        <f t="shared" si="19"/>
        <v>5</v>
      </c>
      <c r="G231" s="566">
        <v>43351</v>
      </c>
      <c r="H231" t="s">
        <v>1659</v>
      </c>
      <c r="I231" t="s">
        <v>1660</v>
      </c>
    </row>
    <row r="232" spans="1:9" x14ac:dyDescent="0.25">
      <c r="A232" s="105" t="str">
        <f t="shared" si="18"/>
        <v>9_6</v>
      </c>
      <c r="B232" t="s">
        <v>1661</v>
      </c>
      <c r="C232" t="s">
        <v>1650</v>
      </c>
      <c r="D232">
        <v>9</v>
      </c>
      <c r="E232">
        <v>14</v>
      </c>
      <c r="F232">
        <f t="shared" si="19"/>
        <v>6</v>
      </c>
      <c r="G232" s="566">
        <v>43357</v>
      </c>
      <c r="H232" t="s">
        <v>1662</v>
      </c>
      <c r="I232" t="e">
        <f>0/0</f>
        <v>#DIV/0!</v>
      </c>
    </row>
    <row r="233" spans="1:9" x14ac:dyDescent="0.25">
      <c r="A233" s="105" t="str">
        <f t="shared" si="18"/>
        <v>9_7</v>
      </c>
      <c r="B233" t="s">
        <v>1663</v>
      </c>
      <c r="C233" t="s">
        <v>1650</v>
      </c>
      <c r="D233">
        <v>9</v>
      </c>
      <c r="E233">
        <v>15</v>
      </c>
      <c r="F233">
        <f t="shared" si="19"/>
        <v>7</v>
      </c>
      <c r="G233" s="566">
        <v>43358</v>
      </c>
      <c r="H233" t="s">
        <v>1664</v>
      </c>
      <c r="I233" t="s">
        <v>1665</v>
      </c>
    </row>
    <row r="234" spans="1:9" x14ac:dyDescent="0.25">
      <c r="A234" s="105" t="str">
        <f t="shared" si="18"/>
        <v>9_8</v>
      </c>
      <c r="B234" t="s">
        <v>1666</v>
      </c>
      <c r="C234" t="s">
        <v>1650</v>
      </c>
      <c r="D234">
        <v>9</v>
      </c>
      <c r="E234">
        <v>21</v>
      </c>
      <c r="F234">
        <f t="shared" si="19"/>
        <v>8</v>
      </c>
      <c r="G234" s="566">
        <v>43364</v>
      </c>
      <c r="H234" t="s">
        <v>1667</v>
      </c>
      <c r="I234" t="s">
        <v>1668</v>
      </c>
    </row>
    <row r="235" spans="1:9" x14ac:dyDescent="0.25">
      <c r="A235" s="105" t="str">
        <f t="shared" si="18"/>
        <v>9_9</v>
      </c>
      <c r="B235" t="s">
        <v>1669</v>
      </c>
      <c r="C235" t="s">
        <v>1650</v>
      </c>
      <c r="D235">
        <v>9</v>
      </c>
      <c r="E235">
        <v>22</v>
      </c>
      <c r="F235">
        <f t="shared" si="19"/>
        <v>9</v>
      </c>
      <c r="G235" s="566">
        <v>43365</v>
      </c>
      <c r="H235" t="s">
        <v>1670</v>
      </c>
      <c r="I235" t="s">
        <v>1671</v>
      </c>
    </row>
    <row r="236" spans="1:9" x14ac:dyDescent="0.25">
      <c r="A236" s="105" t="str">
        <f t="shared" si="18"/>
        <v>9_10</v>
      </c>
      <c r="B236" t="s">
        <v>1672</v>
      </c>
      <c r="C236" t="s">
        <v>1650</v>
      </c>
      <c r="D236">
        <v>9</v>
      </c>
      <c r="E236">
        <v>23</v>
      </c>
      <c r="F236">
        <f t="shared" si="19"/>
        <v>10</v>
      </c>
      <c r="G236" s="566">
        <v>43366</v>
      </c>
      <c r="H236" t="s">
        <v>1673</v>
      </c>
      <c r="I236" t="e">
        <f t="shared" ref="I236:I237" si="21">0/0</f>
        <v>#DIV/0!</v>
      </c>
    </row>
    <row r="237" spans="1:9" x14ac:dyDescent="0.25">
      <c r="A237" s="105" t="str">
        <f t="shared" si="18"/>
        <v>9_11</v>
      </c>
      <c r="B237" t="s">
        <v>1674</v>
      </c>
      <c r="C237" t="s">
        <v>1650</v>
      </c>
      <c r="D237">
        <v>9</v>
      </c>
      <c r="E237">
        <v>27</v>
      </c>
      <c r="F237">
        <f t="shared" si="19"/>
        <v>11</v>
      </c>
      <c r="G237" s="566">
        <v>43370</v>
      </c>
      <c r="H237" t="s">
        <v>1675</v>
      </c>
      <c r="I237" t="e">
        <f t="shared" si="21"/>
        <v>#DIV/0!</v>
      </c>
    </row>
    <row r="238" spans="1:9" x14ac:dyDescent="0.25">
      <c r="A238" s="105" t="str">
        <f t="shared" si="18"/>
        <v>9_12</v>
      </c>
      <c r="B238" t="s">
        <v>1676</v>
      </c>
      <c r="C238" t="s">
        <v>1650</v>
      </c>
      <c r="D238">
        <v>9</v>
      </c>
      <c r="E238">
        <v>29</v>
      </c>
      <c r="F238">
        <f t="shared" si="19"/>
        <v>12</v>
      </c>
      <c r="G238" s="566">
        <v>43372</v>
      </c>
      <c r="H238" t="s">
        <v>1677</v>
      </c>
      <c r="I238" t="s">
        <v>1678</v>
      </c>
    </row>
    <row r="239" spans="1:9" x14ac:dyDescent="0.25">
      <c r="A239" s="105" t="str">
        <f t="shared" si="18"/>
        <v>10_1</v>
      </c>
      <c r="B239" t="s">
        <v>1679</v>
      </c>
      <c r="C239" t="s">
        <v>1680</v>
      </c>
      <c r="D239">
        <v>10</v>
      </c>
      <c r="E239">
        <v>1</v>
      </c>
      <c r="F239">
        <f t="shared" si="19"/>
        <v>1</v>
      </c>
      <c r="G239" s="566">
        <v>43374</v>
      </c>
      <c r="H239" s="569" t="s">
        <v>1681</v>
      </c>
      <c r="I239" s="569" t="e">
        <f t="shared" ref="I239:I240" si="22">0/0</f>
        <v>#DIV/0!</v>
      </c>
    </row>
    <row r="240" spans="1:9" x14ac:dyDescent="0.25">
      <c r="A240" s="105" t="str">
        <f t="shared" si="18"/>
        <v>10_2</v>
      </c>
      <c r="B240" t="s">
        <v>1682</v>
      </c>
      <c r="C240" t="s">
        <v>1680</v>
      </c>
      <c r="D240">
        <v>10</v>
      </c>
      <c r="E240">
        <v>4</v>
      </c>
      <c r="F240">
        <f t="shared" si="19"/>
        <v>2</v>
      </c>
      <c r="G240" s="566">
        <v>43377</v>
      </c>
      <c r="H240" t="s">
        <v>1683</v>
      </c>
      <c r="I240" t="e">
        <f t="shared" si="22"/>
        <v>#DIV/0!</v>
      </c>
    </row>
    <row r="241" spans="1:9" x14ac:dyDescent="0.25">
      <c r="A241" s="105" t="str">
        <f t="shared" si="18"/>
        <v>10_3</v>
      </c>
      <c r="B241" t="s">
        <v>1684</v>
      </c>
      <c r="C241" t="s">
        <v>1680</v>
      </c>
      <c r="D241">
        <v>10</v>
      </c>
      <c r="E241">
        <v>6</v>
      </c>
      <c r="F241">
        <f t="shared" si="19"/>
        <v>3</v>
      </c>
      <c r="G241" s="566">
        <v>43379</v>
      </c>
      <c r="H241" t="s">
        <v>1685</v>
      </c>
      <c r="I241" t="s">
        <v>1686</v>
      </c>
    </row>
    <row r="242" spans="1:9" x14ac:dyDescent="0.25">
      <c r="A242" s="105" t="str">
        <f t="shared" si="18"/>
        <v>10_4</v>
      </c>
      <c r="B242" t="s">
        <v>1687</v>
      </c>
      <c r="C242" t="s">
        <v>1680</v>
      </c>
      <c r="D242">
        <v>10</v>
      </c>
      <c r="E242">
        <v>7</v>
      </c>
      <c r="F242">
        <f t="shared" si="19"/>
        <v>4</v>
      </c>
      <c r="G242" s="566">
        <v>43380</v>
      </c>
      <c r="H242" t="s">
        <v>1688</v>
      </c>
      <c r="I242" t="e">
        <f>0/0</f>
        <v>#DIV/0!</v>
      </c>
    </row>
    <row r="243" spans="1:9" x14ac:dyDescent="0.25">
      <c r="A243" s="105" t="str">
        <f t="shared" si="18"/>
        <v>10_5</v>
      </c>
      <c r="B243" t="s">
        <v>1689</v>
      </c>
      <c r="C243" t="s">
        <v>1680</v>
      </c>
      <c r="D243">
        <v>10</v>
      </c>
      <c r="E243">
        <v>11</v>
      </c>
      <c r="F243">
        <f t="shared" si="19"/>
        <v>5</v>
      </c>
      <c r="G243" s="566">
        <v>43384</v>
      </c>
      <c r="H243" t="s">
        <v>1690</v>
      </c>
      <c r="I243" t="s">
        <v>1691</v>
      </c>
    </row>
    <row r="244" spans="1:9" x14ac:dyDescent="0.25">
      <c r="A244" s="105" t="str">
        <f t="shared" si="18"/>
        <v>10_6</v>
      </c>
      <c r="B244" t="s">
        <v>1692</v>
      </c>
      <c r="C244" t="s">
        <v>1680</v>
      </c>
      <c r="D244">
        <v>10</v>
      </c>
      <c r="E244">
        <v>12</v>
      </c>
      <c r="F244">
        <f t="shared" si="19"/>
        <v>6</v>
      </c>
      <c r="G244" s="566">
        <v>43385</v>
      </c>
      <c r="H244" t="s">
        <v>1693</v>
      </c>
      <c r="I244" t="e">
        <f>0/0</f>
        <v>#DIV/0!</v>
      </c>
    </row>
    <row r="245" spans="1:9" x14ac:dyDescent="0.25">
      <c r="A245" s="105" t="str">
        <f t="shared" si="18"/>
        <v>10_7</v>
      </c>
      <c r="B245" t="s">
        <v>1694</v>
      </c>
      <c r="C245" t="s">
        <v>1680</v>
      </c>
      <c r="D245">
        <v>10</v>
      </c>
      <c r="E245">
        <v>13</v>
      </c>
      <c r="F245">
        <f t="shared" si="19"/>
        <v>7</v>
      </c>
      <c r="G245" s="566">
        <v>43386</v>
      </c>
      <c r="H245" t="s">
        <v>1695</v>
      </c>
      <c r="I245" t="s">
        <v>1696</v>
      </c>
    </row>
    <row r="246" spans="1:9" x14ac:dyDescent="0.25">
      <c r="A246" s="105" t="str">
        <f t="shared" si="18"/>
        <v>10_8</v>
      </c>
      <c r="B246" t="s">
        <v>1697</v>
      </c>
      <c r="C246" t="s">
        <v>1680</v>
      </c>
      <c r="D246">
        <v>10</v>
      </c>
      <c r="E246">
        <v>16</v>
      </c>
      <c r="F246">
        <f t="shared" si="19"/>
        <v>8</v>
      </c>
      <c r="G246" s="566">
        <v>43389</v>
      </c>
      <c r="H246" t="s">
        <v>1698</v>
      </c>
      <c r="I246" t="e">
        <f t="shared" ref="I246:I253" si="23">0/0</f>
        <v>#DIV/0!</v>
      </c>
    </row>
    <row r="247" spans="1:9" x14ac:dyDescent="0.25">
      <c r="A247" s="105" t="str">
        <f t="shared" si="18"/>
        <v>10_9</v>
      </c>
      <c r="B247" t="s">
        <v>1699</v>
      </c>
      <c r="C247" t="s">
        <v>1680</v>
      </c>
      <c r="D247">
        <v>10</v>
      </c>
      <c r="E247">
        <v>18</v>
      </c>
      <c r="F247">
        <f t="shared" si="19"/>
        <v>9</v>
      </c>
      <c r="G247" s="566">
        <v>43391</v>
      </c>
      <c r="H247" t="s">
        <v>1700</v>
      </c>
      <c r="I247" t="e">
        <f t="shared" si="23"/>
        <v>#DIV/0!</v>
      </c>
    </row>
    <row r="248" spans="1:9" x14ac:dyDescent="0.25">
      <c r="A248" s="105" t="str">
        <f t="shared" si="18"/>
        <v>10_10</v>
      </c>
      <c r="B248" t="s">
        <v>1701</v>
      </c>
      <c r="C248" t="s">
        <v>1680</v>
      </c>
      <c r="D248">
        <v>10</v>
      </c>
      <c r="E248">
        <v>19</v>
      </c>
      <c r="F248">
        <f t="shared" si="19"/>
        <v>10</v>
      </c>
      <c r="G248" s="566">
        <v>43392</v>
      </c>
      <c r="H248" t="s">
        <v>1702</v>
      </c>
      <c r="I248" t="e">
        <f t="shared" si="23"/>
        <v>#DIV/0!</v>
      </c>
    </row>
    <row r="249" spans="1:9" x14ac:dyDescent="0.25">
      <c r="A249" s="105" t="str">
        <f t="shared" si="18"/>
        <v>10_11</v>
      </c>
      <c r="B249" t="s">
        <v>1703</v>
      </c>
      <c r="C249" t="s">
        <v>1680</v>
      </c>
      <c r="D249">
        <v>10</v>
      </c>
      <c r="E249">
        <v>20</v>
      </c>
      <c r="F249">
        <f t="shared" si="19"/>
        <v>11</v>
      </c>
      <c r="G249" s="566">
        <v>43393</v>
      </c>
      <c r="H249" t="s">
        <v>1704</v>
      </c>
      <c r="I249" t="e">
        <f t="shared" si="23"/>
        <v>#DIV/0!</v>
      </c>
    </row>
    <row r="250" spans="1:9" x14ac:dyDescent="0.25">
      <c r="A250" s="105" t="str">
        <f t="shared" si="18"/>
        <v>10_12</v>
      </c>
      <c r="B250" t="s">
        <v>1705</v>
      </c>
      <c r="C250" t="s">
        <v>1680</v>
      </c>
      <c r="D250">
        <v>10</v>
      </c>
      <c r="E250">
        <v>21</v>
      </c>
      <c r="F250">
        <f t="shared" si="19"/>
        <v>12</v>
      </c>
      <c r="G250" s="566">
        <v>43394</v>
      </c>
      <c r="H250" t="s">
        <v>1706</v>
      </c>
      <c r="I250" t="e">
        <f t="shared" si="23"/>
        <v>#DIV/0!</v>
      </c>
    </row>
    <row r="251" spans="1:9" x14ac:dyDescent="0.25">
      <c r="A251" s="105" t="str">
        <f t="shared" si="18"/>
        <v>10_13</v>
      </c>
      <c r="B251" t="s">
        <v>1707</v>
      </c>
      <c r="C251" t="s">
        <v>1680</v>
      </c>
      <c r="D251">
        <v>10</v>
      </c>
      <c r="E251">
        <v>27</v>
      </c>
      <c r="F251">
        <f t="shared" si="19"/>
        <v>13</v>
      </c>
      <c r="G251" s="566">
        <v>43400</v>
      </c>
      <c r="H251" t="s">
        <v>1708</v>
      </c>
      <c r="I251" t="e">
        <f t="shared" si="23"/>
        <v>#DIV/0!</v>
      </c>
    </row>
    <row r="252" spans="1:9" x14ac:dyDescent="0.25">
      <c r="A252" s="105" t="str">
        <f t="shared" si="18"/>
        <v>10_14</v>
      </c>
      <c r="B252" t="s">
        <v>1709</v>
      </c>
      <c r="C252" t="s">
        <v>1680</v>
      </c>
      <c r="D252">
        <v>10</v>
      </c>
      <c r="E252">
        <v>28</v>
      </c>
      <c r="F252">
        <f t="shared" si="19"/>
        <v>14</v>
      </c>
      <c r="G252" s="566">
        <v>43401</v>
      </c>
      <c r="H252" t="s">
        <v>1710</v>
      </c>
      <c r="I252" t="e">
        <f t="shared" si="23"/>
        <v>#DIV/0!</v>
      </c>
    </row>
    <row r="253" spans="1:9" x14ac:dyDescent="0.25">
      <c r="A253" s="105" t="str">
        <f t="shared" si="18"/>
        <v>11_1</v>
      </c>
      <c r="B253" t="s">
        <v>1711</v>
      </c>
      <c r="C253" t="s">
        <v>1712</v>
      </c>
      <c r="D253">
        <v>11</v>
      </c>
      <c r="E253">
        <v>2</v>
      </c>
      <c r="F253">
        <f t="shared" si="19"/>
        <v>1</v>
      </c>
      <c r="G253" s="566">
        <v>43406</v>
      </c>
      <c r="H253" t="s">
        <v>1713</v>
      </c>
      <c r="I253" t="e">
        <f t="shared" si="23"/>
        <v>#DIV/0!</v>
      </c>
    </row>
    <row r="254" spans="1:9" x14ac:dyDescent="0.25">
      <c r="A254" s="105" t="str">
        <f t="shared" si="18"/>
        <v>11_2</v>
      </c>
      <c r="B254" t="s">
        <v>1714</v>
      </c>
      <c r="C254" t="s">
        <v>1712</v>
      </c>
      <c r="D254">
        <v>11</v>
      </c>
      <c r="E254">
        <v>4</v>
      </c>
      <c r="F254">
        <f t="shared" si="19"/>
        <v>2</v>
      </c>
      <c r="G254" s="566">
        <v>43408</v>
      </c>
      <c r="H254" t="s">
        <v>1715</v>
      </c>
      <c r="I254" t="s">
        <v>1716</v>
      </c>
    </row>
    <row r="255" spans="1:9" x14ac:dyDescent="0.25">
      <c r="A255" s="105" t="str">
        <f t="shared" si="18"/>
        <v>11_3</v>
      </c>
      <c r="B255" t="s">
        <v>1717</v>
      </c>
      <c r="C255" t="s">
        <v>1712</v>
      </c>
      <c r="D255">
        <v>11</v>
      </c>
      <c r="E255">
        <v>8</v>
      </c>
      <c r="F255">
        <f t="shared" si="19"/>
        <v>3</v>
      </c>
      <c r="G255" s="566">
        <v>43412</v>
      </c>
      <c r="H255" t="s">
        <v>1718</v>
      </c>
      <c r="I255" t="e">
        <f>0/0</f>
        <v>#DIV/0!</v>
      </c>
    </row>
    <row r="256" spans="1:9" x14ac:dyDescent="0.25">
      <c r="A256" s="105" t="str">
        <f t="shared" si="18"/>
        <v>11_4</v>
      </c>
      <c r="B256" t="s">
        <v>1719</v>
      </c>
      <c r="C256" t="s">
        <v>1712</v>
      </c>
      <c r="D256">
        <v>11</v>
      </c>
      <c r="E256">
        <v>10</v>
      </c>
      <c r="F256">
        <f t="shared" si="19"/>
        <v>4</v>
      </c>
      <c r="G256" s="566">
        <v>43414</v>
      </c>
      <c r="H256" t="s">
        <v>1720</v>
      </c>
      <c r="I256" t="s">
        <v>1721</v>
      </c>
    </row>
    <row r="257" spans="1:34" x14ac:dyDescent="0.25">
      <c r="A257" s="105" t="str">
        <f t="shared" si="18"/>
        <v>11_5</v>
      </c>
      <c r="B257" t="s">
        <v>1722</v>
      </c>
      <c r="C257" t="s">
        <v>1712</v>
      </c>
      <c r="D257">
        <v>11</v>
      </c>
      <c r="E257">
        <v>17</v>
      </c>
      <c r="F257">
        <f t="shared" si="19"/>
        <v>5</v>
      </c>
      <c r="G257" s="566">
        <v>43421</v>
      </c>
      <c r="H257" t="s">
        <v>1723</v>
      </c>
      <c r="I257" t="e">
        <f>0/0</f>
        <v>#DIV/0!</v>
      </c>
    </row>
    <row r="258" spans="1:34" x14ac:dyDescent="0.25">
      <c r="A258" s="105" t="str">
        <f t="shared" si="18"/>
        <v>11_6</v>
      </c>
      <c r="B258" t="s">
        <v>1724</v>
      </c>
      <c r="C258" t="s">
        <v>1712</v>
      </c>
      <c r="D258">
        <v>11</v>
      </c>
      <c r="E258">
        <v>18</v>
      </c>
      <c r="F258">
        <f t="shared" si="19"/>
        <v>6</v>
      </c>
      <c r="G258" s="566">
        <v>43422</v>
      </c>
      <c r="H258" t="s">
        <v>1725</v>
      </c>
      <c r="I258" t="s">
        <v>1726</v>
      </c>
    </row>
    <row r="259" spans="1:34" x14ac:dyDescent="0.25">
      <c r="A259" s="105" t="str">
        <f t="shared" si="18"/>
        <v>12_1</v>
      </c>
      <c r="B259" t="s">
        <v>1727</v>
      </c>
      <c r="C259" t="s">
        <v>1728</v>
      </c>
      <c r="D259">
        <v>12</v>
      </c>
      <c r="E259">
        <v>1</v>
      </c>
      <c r="F259">
        <f t="shared" si="19"/>
        <v>1</v>
      </c>
      <c r="G259" s="566">
        <v>43435</v>
      </c>
      <c r="H259" s="534" t="s">
        <v>1729</v>
      </c>
      <c r="I259" s="534" t="s">
        <v>1730</v>
      </c>
    </row>
    <row r="260" spans="1:34" x14ac:dyDescent="0.25">
      <c r="A260" s="105" t="str">
        <f t="shared" si="18"/>
        <v>12_2</v>
      </c>
      <c r="B260" t="s">
        <v>1490</v>
      </c>
      <c r="C260" t="s">
        <v>1728</v>
      </c>
      <c r="D260">
        <v>12</v>
      </c>
      <c r="E260">
        <v>2</v>
      </c>
      <c r="F260">
        <f t="shared" si="19"/>
        <v>2</v>
      </c>
      <c r="G260" s="566">
        <v>43436</v>
      </c>
      <c r="H260" t="s">
        <v>1731</v>
      </c>
      <c r="I260" t="e">
        <f t="shared" ref="I260:I269" si="24">0/0</f>
        <v>#DIV/0!</v>
      </c>
    </row>
    <row r="261" spans="1:34" x14ac:dyDescent="0.25">
      <c r="A261" s="105" t="str">
        <f t="shared" si="18"/>
        <v>12_3</v>
      </c>
      <c r="B261" t="s">
        <v>1732</v>
      </c>
      <c r="C261" t="s">
        <v>1728</v>
      </c>
      <c r="D261">
        <v>12</v>
      </c>
      <c r="E261">
        <v>8</v>
      </c>
      <c r="F261">
        <f t="shared" si="19"/>
        <v>3</v>
      </c>
      <c r="G261" s="566">
        <v>43442</v>
      </c>
      <c r="H261" t="s">
        <v>1733</v>
      </c>
      <c r="I261" t="e">
        <f t="shared" si="24"/>
        <v>#DIV/0!</v>
      </c>
    </row>
    <row r="262" spans="1:34" x14ac:dyDescent="0.25">
      <c r="A262" s="105" t="str">
        <f t="shared" si="18"/>
        <v>12_4</v>
      </c>
      <c r="B262" t="s">
        <v>1495</v>
      </c>
      <c r="C262" t="s">
        <v>1728</v>
      </c>
      <c r="D262">
        <v>12</v>
      </c>
      <c r="E262">
        <v>9</v>
      </c>
      <c r="F262">
        <f t="shared" si="19"/>
        <v>4</v>
      </c>
      <c r="G262" s="566">
        <v>43443</v>
      </c>
      <c r="H262" t="s">
        <v>1734</v>
      </c>
      <c r="I262" t="e">
        <f t="shared" si="24"/>
        <v>#DIV/0!</v>
      </c>
    </row>
    <row r="263" spans="1:34" x14ac:dyDescent="0.25">
      <c r="A263" s="105" t="str">
        <f t="shared" si="18"/>
        <v>12_5</v>
      </c>
      <c r="B263" t="s">
        <v>1735</v>
      </c>
      <c r="C263" t="s">
        <v>1728</v>
      </c>
      <c r="D263">
        <v>12</v>
      </c>
      <c r="E263">
        <v>10</v>
      </c>
      <c r="F263">
        <f t="shared" si="19"/>
        <v>5</v>
      </c>
      <c r="G263" s="566">
        <v>43444</v>
      </c>
      <c r="H263" t="s">
        <v>1736</v>
      </c>
      <c r="I263" t="e">
        <f t="shared" si="24"/>
        <v>#DIV/0!</v>
      </c>
    </row>
    <row r="264" spans="1:34" x14ac:dyDescent="0.25">
      <c r="A264" s="105" t="str">
        <f t="shared" si="18"/>
        <v>12_6</v>
      </c>
      <c r="B264" t="s">
        <v>1737</v>
      </c>
      <c r="C264" t="s">
        <v>1728</v>
      </c>
      <c r="D264">
        <v>12</v>
      </c>
      <c r="E264">
        <v>12</v>
      </c>
      <c r="F264">
        <f t="shared" si="19"/>
        <v>6</v>
      </c>
      <c r="G264" s="566">
        <v>43446</v>
      </c>
      <c r="H264" t="s">
        <v>1738</v>
      </c>
      <c r="I264" t="e">
        <f t="shared" si="24"/>
        <v>#DIV/0!</v>
      </c>
    </row>
    <row r="265" spans="1:34" x14ac:dyDescent="0.25">
      <c r="A265" s="105" t="str">
        <f t="shared" si="18"/>
        <v>12_7</v>
      </c>
      <c r="B265" t="s">
        <v>1739</v>
      </c>
      <c r="C265" t="s">
        <v>1728</v>
      </c>
      <c r="D265">
        <v>12</v>
      </c>
      <c r="E265">
        <v>16</v>
      </c>
      <c r="F265">
        <f t="shared" si="19"/>
        <v>7</v>
      </c>
      <c r="G265" s="566">
        <v>43450</v>
      </c>
      <c r="H265" t="s">
        <v>1740</v>
      </c>
      <c r="I265" t="e">
        <f t="shared" si="24"/>
        <v>#DIV/0!</v>
      </c>
    </row>
    <row r="266" spans="1:34" x14ac:dyDescent="0.25">
      <c r="A266" s="105" t="str">
        <f t="shared" si="18"/>
        <v>12_8</v>
      </c>
      <c r="B266" t="s">
        <v>1741</v>
      </c>
      <c r="C266" t="s">
        <v>1728</v>
      </c>
      <c r="D266">
        <v>12</v>
      </c>
      <c r="E266">
        <v>21</v>
      </c>
      <c r="F266">
        <f t="shared" si="19"/>
        <v>8</v>
      </c>
      <c r="G266" s="566">
        <v>43455</v>
      </c>
      <c r="H266" t="s">
        <v>1742</v>
      </c>
      <c r="I266" t="e">
        <f t="shared" si="24"/>
        <v>#DIV/0!</v>
      </c>
    </row>
    <row r="267" spans="1:34" x14ac:dyDescent="0.25">
      <c r="A267" s="105" t="str">
        <f t="shared" si="18"/>
        <v>12_9</v>
      </c>
      <c r="B267" t="s">
        <v>1743</v>
      </c>
      <c r="C267" t="s">
        <v>1728</v>
      </c>
      <c r="D267">
        <v>12</v>
      </c>
      <c r="E267">
        <v>25</v>
      </c>
      <c r="F267">
        <f t="shared" si="19"/>
        <v>9</v>
      </c>
      <c r="G267" s="566">
        <v>43459</v>
      </c>
      <c r="H267" t="s">
        <v>1744</v>
      </c>
      <c r="I267" t="e">
        <f t="shared" si="24"/>
        <v>#DIV/0!</v>
      </c>
    </row>
    <row r="268" spans="1:34" x14ac:dyDescent="0.25">
      <c r="A268" s="105" t="str">
        <f t="shared" si="18"/>
        <v>12_10</v>
      </c>
      <c r="B268" t="s">
        <v>1745</v>
      </c>
      <c r="C268" t="s">
        <v>1728</v>
      </c>
      <c r="D268">
        <v>12</v>
      </c>
      <c r="E268">
        <v>28</v>
      </c>
      <c r="F268">
        <f t="shared" si="19"/>
        <v>10</v>
      </c>
      <c r="G268" s="566">
        <v>43462</v>
      </c>
      <c r="H268" t="s">
        <v>1746</v>
      </c>
      <c r="I268" t="e">
        <f t="shared" si="24"/>
        <v>#DIV/0!</v>
      </c>
    </row>
    <row r="269" spans="1:34" x14ac:dyDescent="0.25">
      <c r="A269" s="105" t="str">
        <f t="shared" si="18"/>
        <v>12_11</v>
      </c>
      <c r="B269" t="s">
        <v>1747</v>
      </c>
      <c r="C269" t="s">
        <v>1728</v>
      </c>
      <c r="D269">
        <v>12</v>
      </c>
      <c r="E269">
        <v>31</v>
      </c>
      <c r="F269">
        <f t="shared" si="19"/>
        <v>11</v>
      </c>
      <c r="G269" s="566">
        <v>43465</v>
      </c>
      <c r="H269" t="s">
        <v>1748</v>
      </c>
      <c r="I269" t="e">
        <f t="shared" si="24"/>
        <v>#DIV/0!</v>
      </c>
    </row>
    <row r="270" spans="1:34" x14ac:dyDescent="0.25">
      <c r="B270" s="105"/>
      <c r="C270" s="558"/>
    </row>
    <row r="271" spans="1:34" x14ac:dyDescent="0.25">
      <c r="B271" s="105"/>
      <c r="C271" s="558"/>
      <c r="D271" t="s">
        <v>42</v>
      </c>
      <c r="E271" t="s">
        <v>44</v>
      </c>
      <c r="F271" t="s">
        <v>46</v>
      </c>
      <c r="G271" t="s">
        <v>48</v>
      </c>
      <c r="H271" t="s">
        <v>50</v>
      </c>
      <c r="I271" t="s">
        <v>52</v>
      </c>
      <c r="J271" t="s">
        <v>54</v>
      </c>
      <c r="K271" t="s">
        <v>56</v>
      </c>
      <c r="L271" t="s">
        <v>58</v>
      </c>
      <c r="M271" t="s">
        <v>60</v>
      </c>
      <c r="N271" t="s">
        <v>1759</v>
      </c>
      <c r="O271"/>
      <c r="P271"/>
      <c r="Q271"/>
      <c r="R271" t="s">
        <v>1760</v>
      </c>
      <c r="S271"/>
      <c r="T271"/>
      <c r="U271"/>
      <c r="V271" t="s">
        <v>1761</v>
      </c>
      <c r="W271"/>
      <c r="X271"/>
      <c r="Y271" t="s">
        <v>1762</v>
      </c>
      <c r="Z271"/>
      <c r="AA271"/>
      <c r="AB271"/>
      <c r="AC271" t="s">
        <v>1763</v>
      </c>
      <c r="AD271"/>
      <c r="AE271"/>
      <c r="AF271" t="s">
        <v>1764</v>
      </c>
      <c r="AG271" t="s">
        <v>1758</v>
      </c>
      <c r="AH271"/>
    </row>
    <row r="272" spans="1:34" x14ac:dyDescent="0.25">
      <c r="B272" s="105"/>
      <c r="C272" s="558"/>
      <c r="D272"/>
      <c r="E272"/>
      <c r="F272"/>
      <c r="G272"/>
      <c r="H272"/>
      <c r="I272"/>
      <c r="J272"/>
      <c r="K272"/>
      <c r="L272"/>
      <c r="M272"/>
      <c r="N272" t="s">
        <v>1024</v>
      </c>
      <c r="O272"/>
      <c r="P272"/>
      <c r="Q272"/>
      <c r="R272" t="s">
        <v>1024</v>
      </c>
      <c r="S272"/>
      <c r="T272"/>
      <c r="U272"/>
      <c r="V272" t="s">
        <v>1024</v>
      </c>
      <c r="W272"/>
      <c r="X272"/>
      <c r="Y272" t="s">
        <v>1024</v>
      </c>
      <c r="Z272"/>
      <c r="AA272"/>
      <c r="AB272"/>
      <c r="AC272" t="s">
        <v>1024</v>
      </c>
      <c r="AD272"/>
      <c r="AE272"/>
      <c r="AF272" t="s">
        <v>1024</v>
      </c>
      <c r="AG272" t="s">
        <v>1024</v>
      </c>
      <c r="AH272"/>
    </row>
    <row r="273" spans="1:34" x14ac:dyDescent="0.25">
      <c r="B273" s="105"/>
      <c r="C273" s="558"/>
      <c r="D273"/>
      <c r="E273"/>
      <c r="F273"/>
      <c r="G273"/>
      <c r="H273"/>
      <c r="I273"/>
      <c r="J273"/>
      <c r="K273"/>
      <c r="L273"/>
      <c r="M273"/>
      <c r="N273" t="s">
        <v>1760</v>
      </c>
      <c r="O273" t="s">
        <v>1761</v>
      </c>
      <c r="P273" t="s">
        <v>1762</v>
      </c>
      <c r="Q273" t="s">
        <v>1763</v>
      </c>
      <c r="R273" t="s">
        <v>1764</v>
      </c>
      <c r="S273" t="s">
        <v>1765</v>
      </c>
      <c r="T273" t="s">
        <v>1766</v>
      </c>
      <c r="U273" t="s">
        <v>1767</v>
      </c>
      <c r="V273" t="s">
        <v>1481</v>
      </c>
      <c r="W273" t="s">
        <v>1768</v>
      </c>
      <c r="X273" t="s">
        <v>1769</v>
      </c>
      <c r="Y273" t="s">
        <v>1770</v>
      </c>
      <c r="Z273" t="s">
        <v>1771</v>
      </c>
      <c r="AA273" t="s">
        <v>1484</v>
      </c>
      <c r="AB273" t="s">
        <v>1772</v>
      </c>
      <c r="AC273" t="s">
        <v>1773</v>
      </c>
      <c r="AD273" t="s">
        <v>1774</v>
      </c>
      <c r="AE273" t="s">
        <v>1775</v>
      </c>
      <c r="AF273" t="s">
        <v>1776</v>
      </c>
      <c r="AG273" t="s">
        <v>1758</v>
      </c>
      <c r="AH273" t="s">
        <v>1759</v>
      </c>
    </row>
    <row r="274" spans="1:34" x14ac:dyDescent="0.25">
      <c r="A274" s="105">
        <v>1</v>
      </c>
      <c r="B274" t="s">
        <v>1777</v>
      </c>
      <c r="C274" t="s">
        <v>1778</v>
      </c>
      <c r="D274">
        <v>29.341957102531474</v>
      </c>
      <c r="E274">
        <v>27.365642078408776</v>
      </c>
      <c r="F274">
        <v>20.412015826073024</v>
      </c>
      <c r="G274">
        <v>33.506087512192778</v>
      </c>
      <c r="H274">
        <v>31.427388734063992</v>
      </c>
      <c r="I274">
        <v>32.345244272739912</v>
      </c>
      <c r="J274">
        <v>25.616370400992146</v>
      </c>
      <c r="K274">
        <v>37.218752402662595</v>
      </c>
      <c r="L274"/>
      <c r="M274"/>
      <c r="N274">
        <v>21.761160354552789</v>
      </c>
      <c r="O274">
        <v>26.416901408450727</v>
      </c>
      <c r="P274">
        <v>31.04761904761904</v>
      </c>
      <c r="Q274">
        <v>29.042297005248503</v>
      </c>
      <c r="R274">
        <v>15.66060606060603</v>
      </c>
      <c r="S274">
        <v>21.786666666666672</v>
      </c>
      <c r="T274">
        <v>24.07692307692308</v>
      </c>
      <c r="U274">
        <v>21.617578307620334</v>
      </c>
      <c r="V274">
        <v>30.563492063492081</v>
      </c>
      <c r="W274">
        <v>29.772151898734155</v>
      </c>
      <c r="X274">
        <v>42.373328932167027</v>
      </c>
      <c r="Y274">
        <v>40.394307532106893</v>
      </c>
      <c r="Z274">
        <v>28.394124442977382</v>
      </c>
      <c r="AA274">
        <v>31.20050282840981</v>
      </c>
      <c r="AB274">
        <v>26.021126760563334</v>
      </c>
      <c r="AC274">
        <v>28.137931034482783</v>
      </c>
      <c r="AD274">
        <v>25.567608861726498</v>
      </c>
      <c r="AE274">
        <v>42.140708729472777</v>
      </c>
      <c r="AF274">
        <v>25.616370400992146</v>
      </c>
      <c r="AG274">
        <v>38.682352941176482</v>
      </c>
      <c r="AH274">
        <v>35.996138996138988</v>
      </c>
    </row>
    <row r="275" spans="1:34" x14ac:dyDescent="0.25">
      <c r="A275" s="105">
        <v>2</v>
      </c>
      <c r="B275" t="s">
        <v>1779</v>
      </c>
      <c r="C275" t="s">
        <v>1792</v>
      </c>
      <c r="D275">
        <v>15.553168361743833</v>
      </c>
      <c r="E275">
        <v>14.843081257652905</v>
      </c>
      <c r="F275">
        <v>16.968443126496354</v>
      </c>
      <c r="G275">
        <v>17.553827955995445</v>
      </c>
      <c r="H275">
        <v>15.626014254669517</v>
      </c>
      <c r="I275">
        <v>13.434312523279837</v>
      </c>
      <c r="J275">
        <v>36.684412099316532</v>
      </c>
      <c r="K275">
        <v>11.292350664331643</v>
      </c>
      <c r="L275"/>
      <c r="M275"/>
      <c r="N275">
        <v>5.1673342381409517</v>
      </c>
      <c r="O275">
        <v>29.86548902033871</v>
      </c>
      <c r="P275">
        <v>6.0198392585620129</v>
      </c>
      <c r="Q275">
        <v>14.625065058118583</v>
      </c>
      <c r="R275">
        <v>16.579805940426258</v>
      </c>
      <c r="S275">
        <v>16.491228070175435</v>
      </c>
      <c r="T275">
        <v>21.327683615819211</v>
      </c>
      <c r="U275">
        <v>10.945624226264165</v>
      </c>
      <c r="V275">
        <v>14.490958632648004</v>
      </c>
      <c r="W275">
        <v>22.107921807992838</v>
      </c>
      <c r="X275">
        <v>18.246395695851387</v>
      </c>
      <c r="Y275">
        <v>18.029509049689679</v>
      </c>
      <c r="Z275">
        <v>7.9808721241305518</v>
      </c>
      <c r="AA275">
        <v>10.439182614336675</v>
      </c>
      <c r="AB275">
        <v>26.362160908880128</v>
      </c>
      <c r="AC275">
        <v>12.332635473976334</v>
      </c>
      <c r="AD275">
        <v>26.294273248823387</v>
      </c>
      <c r="AE275">
        <v>3.0755401901469313</v>
      </c>
      <c r="AF275">
        <v>36.684412099316532</v>
      </c>
      <c r="AG275">
        <v>18.027251899192091</v>
      </c>
      <c r="AH275">
        <v>5.7329075148276134</v>
      </c>
    </row>
    <row r="276" spans="1:34" x14ac:dyDescent="0.25">
      <c r="A276" s="105">
        <v>3</v>
      </c>
      <c r="B276"/>
      <c r="C276" t="s">
        <v>1793</v>
      </c>
      <c r="D276">
        <v>50.361678847927109</v>
      </c>
      <c r="E276">
        <v>55.760230687216968</v>
      </c>
      <c r="F276">
        <v>50.573537661391072</v>
      </c>
      <c r="G276">
        <v>48.379449268129207</v>
      </c>
      <c r="H276">
        <v>48.471401937304535</v>
      </c>
      <c r="I276">
        <v>47.07411860732995</v>
      </c>
      <c r="J276">
        <v>42.026279451483745</v>
      </c>
      <c r="K276">
        <v>52.170241691478118</v>
      </c>
      <c r="L276">
        <v>0</v>
      </c>
      <c r="M276">
        <v>0</v>
      </c>
      <c r="N276">
        <v>43.552583667119066</v>
      </c>
      <c r="O276">
        <v>53.806822785835848</v>
      </c>
      <c r="P276">
        <v>78.421548041416273</v>
      </c>
      <c r="Q276">
        <v>39.365833477906953</v>
      </c>
      <c r="R276">
        <v>47.858141604169319</v>
      </c>
      <c r="S276">
        <v>52.368421052631575</v>
      </c>
      <c r="T276">
        <v>43.997175141242934</v>
      </c>
      <c r="U276">
        <v>64.925245214741452</v>
      </c>
      <c r="V276">
        <v>52.208735859962019</v>
      </c>
      <c r="W276">
        <v>49.748743718592962</v>
      </c>
      <c r="X276">
        <v>40.211984924271079</v>
      </c>
      <c r="Y276">
        <v>45.552458468056628</v>
      </c>
      <c r="Z276">
        <v>59.016853932584269</v>
      </c>
      <c r="AA276">
        <v>54.54427505676292</v>
      </c>
      <c r="AB276">
        <v>34.17574773939252</v>
      </c>
      <c r="AC276">
        <v>36.226203807390803</v>
      </c>
      <c r="AD276">
        <v>36.267133876120774</v>
      </c>
      <c r="AE276">
        <v>64.594641313742429</v>
      </c>
      <c r="AF276">
        <v>42.026279451483745</v>
      </c>
      <c r="AG276">
        <v>57.132521403593387</v>
      </c>
      <c r="AH276">
        <v>48.074040278954556</v>
      </c>
    </row>
    <row r="277" spans="1:34" x14ac:dyDescent="0.25">
      <c r="A277" s="105">
        <v>4</v>
      </c>
      <c r="B277"/>
      <c r="C277" t="s">
        <v>1794</v>
      </c>
      <c r="D277">
        <v>20.48085442659335</v>
      </c>
      <c r="E277">
        <v>15.947609968961684</v>
      </c>
      <c r="F277">
        <v>22.078983358902139</v>
      </c>
      <c r="G277">
        <v>16.929403894099611</v>
      </c>
      <c r="H277">
        <v>24.111865607800077</v>
      </c>
      <c r="I277">
        <v>26.605029584650097</v>
      </c>
      <c r="J277">
        <v>6.9372193804441302</v>
      </c>
      <c r="K277">
        <v>18.71323587012909</v>
      </c>
      <c r="L277"/>
      <c r="M277"/>
      <c r="N277">
        <v>32.54261974908141</v>
      </c>
      <c r="O277">
        <v>10.067255489830645</v>
      </c>
      <c r="P277">
        <v>10.062993266237052</v>
      </c>
      <c r="Q277">
        <v>16.362617271429155</v>
      </c>
      <c r="R277">
        <v>27.664082030422431</v>
      </c>
      <c r="S277">
        <v>15.555555555555554</v>
      </c>
      <c r="T277">
        <v>24.757238700564972</v>
      </c>
      <c r="U277">
        <v>15.322350252356914</v>
      </c>
      <c r="V277">
        <v>14.020312112955164</v>
      </c>
      <c r="W277">
        <v>19.171775105895978</v>
      </c>
      <c r="X277">
        <v>19.740658232104575</v>
      </c>
      <c r="Y277">
        <v>23.687516259709369</v>
      </c>
      <c r="Z277">
        <v>26.464686998394864</v>
      </c>
      <c r="AA277">
        <v>22.035679532922476</v>
      </c>
      <c r="AB277">
        <v>23.587603369657621</v>
      </c>
      <c r="AC277">
        <v>34.66088904036225</v>
      </c>
      <c r="AD277">
        <v>22.566903706757369</v>
      </c>
      <c r="AE277">
        <v>24.08504753673293</v>
      </c>
      <c r="AF277">
        <v>6.9372193804441302</v>
      </c>
      <c r="AG277">
        <v>14.904136018328714</v>
      </c>
      <c r="AH277">
        <v>21.857524604053964</v>
      </c>
    </row>
    <row r="278" spans="1:34" x14ac:dyDescent="0.25">
      <c r="A278" s="105">
        <v>5</v>
      </c>
      <c r="B278"/>
      <c r="C278" t="s">
        <v>1795</v>
      </c>
      <c r="D278">
        <v>13.604298363735719</v>
      </c>
      <c r="E278">
        <v>13.44907808616844</v>
      </c>
      <c r="F278">
        <v>10.37903585321045</v>
      </c>
      <c r="G278">
        <v>17.13731888177573</v>
      </c>
      <c r="H278">
        <v>11.790718200225866</v>
      </c>
      <c r="I278">
        <v>12.88653928474012</v>
      </c>
      <c r="J278">
        <v>14.352089068755593</v>
      </c>
      <c r="K278">
        <v>17.824171774061139</v>
      </c>
      <c r="L278">
        <v>0</v>
      </c>
      <c r="M278">
        <v>0</v>
      </c>
      <c r="N278">
        <v>18.737462345658578</v>
      </c>
      <c r="O278">
        <v>6.2604327039948036</v>
      </c>
      <c r="P278">
        <v>5.4956194337846629</v>
      </c>
      <c r="Q278">
        <v>29.646484192545316</v>
      </c>
      <c r="R278">
        <v>7.8979704249819926</v>
      </c>
      <c r="S278">
        <v>15.584795321637426</v>
      </c>
      <c r="T278">
        <v>9.9179025423728788</v>
      </c>
      <c r="U278">
        <v>8.8067803066374619</v>
      </c>
      <c r="V278">
        <v>19.279993394434804</v>
      </c>
      <c r="W278">
        <v>8.9715593675182177</v>
      </c>
      <c r="X278">
        <v>21.800961147772963</v>
      </c>
      <c r="Y278">
        <v>12.73051622254432</v>
      </c>
      <c r="Z278">
        <v>6.5375869448903154</v>
      </c>
      <c r="AA278">
        <v>12.980862795977934</v>
      </c>
      <c r="AB278">
        <v>15.874487982069727</v>
      </c>
      <c r="AC278">
        <v>16.780271678270612</v>
      </c>
      <c r="AD278">
        <v>14.871689168298483</v>
      </c>
      <c r="AE278">
        <v>8.2447709593776981</v>
      </c>
      <c r="AF278">
        <v>14.352089068755593</v>
      </c>
      <c r="AG278">
        <v>9.9360906788858081</v>
      </c>
      <c r="AH278">
        <v>24.335527602163861</v>
      </c>
    </row>
    <row r="279" spans="1:34" x14ac:dyDescent="0.25">
      <c r="A279" s="105">
        <v>6</v>
      </c>
      <c r="B279" t="s">
        <v>1796</v>
      </c>
      <c r="C279" t="s">
        <v>1780</v>
      </c>
      <c r="D279">
        <v>45.125859236734591</v>
      </c>
      <c r="E279">
        <v>49.297772414529724</v>
      </c>
      <c r="F279">
        <v>44.11078754161116</v>
      </c>
      <c r="G279">
        <v>41.016470880852495</v>
      </c>
      <c r="H279">
        <v>48.966669912573998</v>
      </c>
      <c r="I279">
        <v>48.826007393537232</v>
      </c>
      <c r="J279">
        <v>63.794956593633771</v>
      </c>
      <c r="K279">
        <v>32.2126430395192</v>
      </c>
      <c r="L279"/>
      <c r="M279"/>
      <c r="N279">
        <v>31.549395648670426</v>
      </c>
      <c r="O279">
        <v>67.364989939637809</v>
      </c>
      <c r="P279">
        <v>55.923809523809531</v>
      </c>
      <c r="Q279">
        <v>32.697746217968493</v>
      </c>
      <c r="R279">
        <v>40.286868686868651</v>
      </c>
      <c r="S279">
        <v>40.826666666666689</v>
      </c>
      <c r="T279">
        <v>52.190283400809768</v>
      </c>
      <c r="U279">
        <v>42.416082281439884</v>
      </c>
      <c r="V279">
        <v>38.238095238095262</v>
      </c>
      <c r="W279">
        <v>40.088607594936683</v>
      </c>
      <c r="X279">
        <v>46.758871100841723</v>
      </c>
      <c r="Y279">
        <v>51.99444637278723</v>
      </c>
      <c r="Z279">
        <v>42.28090443967649</v>
      </c>
      <c r="AA279">
        <v>52.462602137020767</v>
      </c>
      <c r="AB279">
        <v>50.309859154929526</v>
      </c>
      <c r="AC279">
        <v>44.084694494857871</v>
      </c>
      <c r="AD279">
        <v>59.914438502673825</v>
      </c>
      <c r="AE279">
        <v>41.556439066551434</v>
      </c>
      <c r="AF279">
        <v>63.794956593633771</v>
      </c>
      <c r="AG279">
        <v>29.729411764705883</v>
      </c>
      <c r="AH279">
        <v>34.287001287001253</v>
      </c>
    </row>
    <row r="280" spans="1:34" x14ac:dyDescent="0.25">
      <c r="A280" s="105">
        <v>7</v>
      </c>
      <c r="B280"/>
      <c r="C280" t="s">
        <v>1781</v>
      </c>
      <c r="D280">
        <v>18.818510815484661</v>
      </c>
      <c r="E280">
        <v>17.753110314075453</v>
      </c>
      <c r="F280">
        <v>18.682900890151149</v>
      </c>
      <c r="G280">
        <v>23.097025036034676</v>
      </c>
      <c r="H280">
        <v>20.686897041399639</v>
      </c>
      <c r="I280">
        <v>12.544112337484496</v>
      </c>
      <c r="J280">
        <v>13.842910293509725</v>
      </c>
      <c r="K280">
        <v>20.571730343657642</v>
      </c>
      <c r="L280"/>
      <c r="M280"/>
      <c r="N280">
        <v>20.783239323126509</v>
      </c>
      <c r="O280">
        <v>17.703018108651914</v>
      </c>
      <c r="P280">
        <v>20.732275132275113</v>
      </c>
      <c r="Q280">
        <v>11.119481321395481</v>
      </c>
      <c r="R280">
        <v>14.933333333333303</v>
      </c>
      <c r="S280">
        <v>17.706666666666671</v>
      </c>
      <c r="T280">
        <v>20.040485829959504</v>
      </c>
      <c r="U280">
        <v>25.654978962131779</v>
      </c>
      <c r="V280">
        <v>24.126984126984123</v>
      </c>
      <c r="W280">
        <v>20.67341772151898</v>
      </c>
      <c r="X280">
        <v>23.770259118666445</v>
      </c>
      <c r="Y280">
        <v>20.867754251995837</v>
      </c>
      <c r="Z280">
        <v>20.424492490509984</v>
      </c>
      <c r="AA280">
        <v>21.910747957259584</v>
      </c>
      <c r="AB280">
        <v>19.816901408450676</v>
      </c>
      <c r="AC280">
        <v>13.522081064730804</v>
      </c>
      <c r="AD280">
        <v>13.075630252100828</v>
      </c>
      <c r="AE280">
        <v>11.287813310285216</v>
      </c>
      <c r="AF280">
        <v>13.842910293509725</v>
      </c>
      <c r="AG280">
        <v>24.870588235294118</v>
      </c>
      <c r="AH280">
        <v>16.980694980694992</v>
      </c>
    </row>
    <row r="281" spans="1:34" x14ac:dyDescent="0.25">
      <c r="A281" s="105">
        <v>8</v>
      </c>
      <c r="B281"/>
      <c r="C281" t="s">
        <v>1782</v>
      </c>
      <c r="D281">
        <v>15.363140159618164</v>
      </c>
      <c r="E281">
        <v>14.523109071728907</v>
      </c>
      <c r="F281">
        <v>16.401123959418225</v>
      </c>
      <c r="G281">
        <v>18.037161719435577</v>
      </c>
      <c r="H281">
        <v>13.468453201158667</v>
      </c>
      <c r="I281">
        <v>11.937245704036922</v>
      </c>
      <c r="J281">
        <v>9.5957007027697365</v>
      </c>
      <c r="K281">
        <v>18.740654012393033</v>
      </c>
      <c r="L281"/>
      <c r="M281"/>
      <c r="N281">
        <v>12.601450443190975</v>
      </c>
      <c r="O281">
        <v>11.351307847082497</v>
      </c>
      <c r="P281">
        <v>12.59118165784831</v>
      </c>
      <c r="Q281">
        <v>23.115776474220421</v>
      </c>
      <c r="R281">
        <v>17.244444444444408</v>
      </c>
      <c r="S281">
        <v>21.146666666666672</v>
      </c>
      <c r="T281">
        <v>14.364372469635619</v>
      </c>
      <c r="U281">
        <v>11.020102851799885</v>
      </c>
      <c r="V281">
        <v>18.531746031746017</v>
      </c>
      <c r="W281">
        <v>19.881012658227849</v>
      </c>
      <c r="X281">
        <v>15.315398580623876</v>
      </c>
      <c r="Y281">
        <v>11.508503991669562</v>
      </c>
      <c r="Z281">
        <v>17.800957253672223</v>
      </c>
      <c r="AA281">
        <v>10.587052168447514</v>
      </c>
      <c r="AB281">
        <v>13.084507042253508</v>
      </c>
      <c r="AC281">
        <v>12.99213551119179</v>
      </c>
      <c r="AD281">
        <v>11.755538579067986</v>
      </c>
      <c r="AE281">
        <v>11.320311149524628</v>
      </c>
      <c r="AF281">
        <v>9.5957007027697365</v>
      </c>
      <c r="AG281">
        <v>19.964705882352956</v>
      </c>
      <c r="AH281">
        <v>17.718146718146716</v>
      </c>
    </row>
    <row r="282" spans="1:34" x14ac:dyDescent="0.25">
      <c r="A282" s="105">
        <v>9</v>
      </c>
      <c r="B282"/>
      <c r="C282" t="s">
        <v>1797</v>
      </c>
      <c r="D282">
        <v>20.69248978816255</v>
      </c>
      <c r="E282">
        <v>18.426008199665898</v>
      </c>
      <c r="F282">
        <v>20.805187608819399</v>
      </c>
      <c r="G282">
        <v>17.849342363677245</v>
      </c>
      <c r="H282">
        <v>16.877979844867671</v>
      </c>
      <c r="I282">
        <v>26.692634564941358</v>
      </c>
      <c r="J282">
        <v>12.766432410086807</v>
      </c>
      <c r="K282">
        <v>28.474972604430128</v>
      </c>
      <c r="L282">
        <v>0</v>
      </c>
      <c r="M282">
        <v>0</v>
      </c>
      <c r="N282">
        <v>35.065914585012095</v>
      </c>
      <c r="O282">
        <v>3.5806841046277684</v>
      </c>
      <c r="P282">
        <v>10.75273368606701</v>
      </c>
      <c r="Q282">
        <v>33.066995986415513</v>
      </c>
      <c r="R282">
        <v>27.53535353535348</v>
      </c>
      <c r="S282">
        <v>20.320000000000011</v>
      </c>
      <c r="T282">
        <v>13.404858299595128</v>
      </c>
      <c r="U282">
        <v>20.908835904628287</v>
      </c>
      <c r="V282">
        <v>19.103174603174594</v>
      </c>
      <c r="W282">
        <v>19.356962025316452</v>
      </c>
      <c r="X282">
        <v>14.155471199867966</v>
      </c>
      <c r="Y282">
        <v>15.629295383547394</v>
      </c>
      <c r="Z282">
        <v>19.493645816141271</v>
      </c>
      <c r="AA282">
        <v>15.039597737272148</v>
      </c>
      <c r="AB282">
        <v>16.788732394366185</v>
      </c>
      <c r="AC282">
        <v>29.401088929219611</v>
      </c>
      <c r="AD282">
        <v>15.254392666157372</v>
      </c>
      <c r="AE282">
        <v>35.835436473638708</v>
      </c>
      <c r="AF282">
        <v>12.766432410086807</v>
      </c>
      <c r="AG282">
        <v>25.435294117647075</v>
      </c>
      <c r="AH282">
        <v>31.014157014157007</v>
      </c>
    </row>
    <row r="283" spans="1:34" x14ac:dyDescent="0.25">
      <c r="A283" s="105">
        <v>10</v>
      </c>
      <c r="B283" t="s">
        <v>1798</v>
      </c>
      <c r="C283" t="s">
        <v>1783</v>
      </c>
      <c r="D283">
        <v>49.24832267152302</v>
      </c>
      <c r="E283">
        <v>49.061540153694082</v>
      </c>
      <c r="F283">
        <v>45.251959815832279</v>
      </c>
      <c r="G283">
        <v>48.980445727004536</v>
      </c>
      <c r="H283">
        <v>43.445133202779303</v>
      </c>
      <c r="I283">
        <v>53.611699417405987</v>
      </c>
      <c r="J283">
        <v>21.632079371641172</v>
      </c>
      <c r="K283">
        <v>64.57974154595712</v>
      </c>
      <c r="L283"/>
      <c r="M283"/>
      <c r="N283">
        <v>50.863497179693731</v>
      </c>
      <c r="O283">
        <v>32.434607645875246</v>
      </c>
      <c r="P283">
        <v>43.346737213403976</v>
      </c>
      <c r="Q283">
        <v>77.323865390552726</v>
      </c>
      <c r="R283">
        <v>28.989898989898993</v>
      </c>
      <c r="S283">
        <v>61.200000000000031</v>
      </c>
      <c r="T283">
        <v>56.222672064777214</v>
      </c>
      <c r="U283">
        <v>34.874240299205248</v>
      </c>
      <c r="V283">
        <v>51.714285714285623</v>
      </c>
      <c r="W283">
        <v>49.012658227848206</v>
      </c>
      <c r="X283">
        <v>44.22181878197712</v>
      </c>
      <c r="Y283">
        <v>36.989934050676865</v>
      </c>
      <c r="Z283">
        <v>49.890741046377336</v>
      </c>
      <c r="AA283">
        <v>47.06473915776234</v>
      </c>
      <c r="AB283">
        <v>40.077464788732406</v>
      </c>
      <c r="AC283">
        <v>64.316999395039261</v>
      </c>
      <c r="AD283">
        <v>36.678380443086311</v>
      </c>
      <c r="AE283">
        <v>62.103370786516976</v>
      </c>
      <c r="AF283">
        <v>21.632079371641172</v>
      </c>
      <c r="AG283">
        <v>56.411764705882383</v>
      </c>
      <c r="AH283">
        <v>71.402831402831296</v>
      </c>
    </row>
    <row r="284" spans="1:34" x14ac:dyDescent="0.25">
      <c r="A284" s="105">
        <v>11</v>
      </c>
      <c r="B284"/>
      <c r="C284" t="s">
        <v>1784</v>
      </c>
      <c r="D284">
        <v>41.036577149129208</v>
      </c>
      <c r="E284">
        <v>43.381006739663164</v>
      </c>
      <c r="F284">
        <v>36.727438715168347</v>
      </c>
      <c r="G284">
        <v>39.945801384691357</v>
      </c>
      <c r="H284">
        <v>35.091167716133107</v>
      </c>
      <c r="I284">
        <v>43.725309869795666</v>
      </c>
      <c r="J284">
        <v>18.640760644894591</v>
      </c>
      <c r="K284">
        <v>56.312972488387281</v>
      </c>
      <c r="L284"/>
      <c r="M284"/>
      <c r="N284">
        <v>40.005801772763874</v>
      </c>
      <c r="O284">
        <v>31.958953722334027</v>
      </c>
      <c r="P284">
        <v>39.786948853615591</v>
      </c>
      <c r="Q284">
        <v>66.64402593393028</v>
      </c>
      <c r="R284">
        <v>17.842424242424247</v>
      </c>
      <c r="S284">
        <v>53.760000000000019</v>
      </c>
      <c r="T284">
        <v>51.161943319838009</v>
      </c>
      <c r="U284">
        <v>23.854137447405339</v>
      </c>
      <c r="V284">
        <v>44.825396825396737</v>
      </c>
      <c r="W284">
        <v>35.772151898734258</v>
      </c>
      <c r="X284">
        <v>35.735930021455616</v>
      </c>
      <c r="Y284">
        <v>22.234640749739697</v>
      </c>
      <c r="Z284">
        <v>40.898498101997056</v>
      </c>
      <c r="AA284">
        <v>40.105593966059033</v>
      </c>
      <c r="AB284">
        <v>37.577464788732406</v>
      </c>
      <c r="AC284">
        <v>50.129461584996939</v>
      </c>
      <c r="AD284">
        <v>27.040488922841849</v>
      </c>
      <c r="AE284">
        <v>55.213828867761563</v>
      </c>
      <c r="AF284">
        <v>18.640760644894591</v>
      </c>
      <c r="AG284">
        <v>50.882352941176478</v>
      </c>
      <c r="AH284">
        <v>60.849420849420753</v>
      </c>
    </row>
    <row r="285" spans="1:34" x14ac:dyDescent="0.25">
      <c r="A285" s="105">
        <v>12</v>
      </c>
      <c r="B285"/>
      <c r="C285" t="s">
        <v>1785</v>
      </c>
      <c r="D285">
        <v>36.661228504563084</v>
      </c>
      <c r="E285">
        <v>38.628450282091556</v>
      </c>
      <c r="F285">
        <v>26.192921545615732</v>
      </c>
      <c r="G285">
        <v>40.442425953409554</v>
      </c>
      <c r="H285">
        <v>32.630253274673962</v>
      </c>
      <c r="I285">
        <v>41.224304764890206</v>
      </c>
      <c r="J285">
        <v>17.013642000826778</v>
      </c>
      <c r="K285">
        <v>49.17507548222472</v>
      </c>
      <c r="L285"/>
      <c r="M285"/>
      <c r="N285">
        <v>35.677679290894396</v>
      </c>
      <c r="O285">
        <v>27.568611670020125</v>
      </c>
      <c r="P285">
        <v>35.424338624338723</v>
      </c>
      <c r="Q285">
        <v>60.498919419574015</v>
      </c>
      <c r="R285">
        <v>18.420202020202037</v>
      </c>
      <c r="S285">
        <v>28.533333333333356</v>
      </c>
      <c r="T285">
        <v>38.234817813765147</v>
      </c>
      <c r="U285">
        <v>16.871435250116875</v>
      </c>
      <c r="V285">
        <v>46.571428571428477</v>
      </c>
      <c r="W285">
        <v>31.997468354430474</v>
      </c>
      <c r="X285">
        <v>38.397095230235955</v>
      </c>
      <c r="Y285">
        <v>33.026726830961486</v>
      </c>
      <c r="Z285">
        <v>32.26605050338344</v>
      </c>
      <c r="AA285">
        <v>34.619736015084783</v>
      </c>
      <c r="AB285">
        <v>31.049295774647906</v>
      </c>
      <c r="AC285">
        <v>46.644888082274598</v>
      </c>
      <c r="AD285">
        <v>22.89686783804429</v>
      </c>
      <c r="AE285">
        <v>55.059636992221371</v>
      </c>
      <c r="AF285">
        <v>17.013642000826778</v>
      </c>
      <c r="AG285">
        <v>37.600000000000009</v>
      </c>
      <c r="AH285">
        <v>58.844272844272759</v>
      </c>
    </row>
    <row r="286" spans="1:34" x14ac:dyDescent="0.25">
      <c r="A286" s="105">
        <v>13</v>
      </c>
      <c r="B286"/>
      <c r="C286" t="s">
        <v>1786</v>
      </c>
      <c r="D286">
        <v>45.254066592817921</v>
      </c>
      <c r="E286">
        <v>46.579441975349013</v>
      </c>
      <c r="F286">
        <v>36.664807348595822</v>
      </c>
      <c r="G286">
        <v>45.617674001785232</v>
      </c>
      <c r="H286">
        <v>40.768195420078385</v>
      </c>
      <c r="I286">
        <v>51.144951665621207</v>
      </c>
      <c r="J286">
        <v>22.086812732534096</v>
      </c>
      <c r="K286">
        <v>61.420813761867009</v>
      </c>
      <c r="L286"/>
      <c r="M286"/>
      <c r="N286">
        <v>37.65028203062046</v>
      </c>
      <c r="O286">
        <v>35.472837022132808</v>
      </c>
      <c r="P286">
        <v>44.630687830687918</v>
      </c>
      <c r="Q286">
        <v>72.422352577956232</v>
      </c>
      <c r="R286">
        <v>21.757575757575758</v>
      </c>
      <c r="S286">
        <v>47.653333333333364</v>
      </c>
      <c r="T286">
        <v>47.400809716599156</v>
      </c>
      <c r="U286">
        <v>31.519401589527845</v>
      </c>
      <c r="V286">
        <v>49.698412698412596</v>
      </c>
      <c r="W286">
        <v>38.172151898734256</v>
      </c>
      <c r="X286">
        <v>46.101336854266307</v>
      </c>
      <c r="Y286">
        <v>40.953141270392265</v>
      </c>
      <c r="Z286">
        <v>41.166529130219551</v>
      </c>
      <c r="AA286">
        <v>40.842237586423579</v>
      </c>
      <c r="AB286">
        <v>40.105633802816911</v>
      </c>
      <c r="AC286">
        <v>54.020568663036862</v>
      </c>
      <c r="AD286">
        <v>35.297173414820449</v>
      </c>
      <c r="AE286">
        <v>64.472947277441762</v>
      </c>
      <c r="AF286">
        <v>22.086812732534096</v>
      </c>
      <c r="AG286">
        <v>56.988235294117629</v>
      </c>
      <c r="AH286">
        <v>65.123552123552045</v>
      </c>
    </row>
    <row r="287" spans="1:34" x14ac:dyDescent="0.25">
      <c r="A287" s="105">
        <v>14</v>
      </c>
      <c r="B287"/>
      <c r="C287" t="s">
        <v>1787</v>
      </c>
      <c r="D287">
        <v>28.985516136506494</v>
      </c>
      <c r="E287">
        <v>26.368887036492939</v>
      </c>
      <c r="F287">
        <v>23.051582934359789</v>
      </c>
      <c r="G287">
        <v>33.677436353246534</v>
      </c>
      <c r="H287">
        <v>25.038104575921537</v>
      </c>
      <c r="I287">
        <v>35.629706009724899</v>
      </c>
      <c r="J287">
        <v>12.670525010334838</v>
      </c>
      <c r="K287">
        <v>34.059598514832437</v>
      </c>
      <c r="L287"/>
      <c r="M287"/>
      <c r="N287">
        <v>23.687993553585802</v>
      </c>
      <c r="O287">
        <v>20.407243460764601</v>
      </c>
      <c r="P287">
        <v>30.157319223985969</v>
      </c>
      <c r="Q287">
        <v>31.969126273541249</v>
      </c>
      <c r="R287">
        <v>14.355555555555572</v>
      </c>
      <c r="S287">
        <v>22.373333333333353</v>
      </c>
      <c r="T287">
        <v>35.020242914979733</v>
      </c>
      <c r="U287">
        <v>20.499298737727926</v>
      </c>
      <c r="V287">
        <v>43.833333333333272</v>
      </c>
      <c r="W287">
        <v>22.531645569620302</v>
      </c>
      <c r="X287">
        <v>27.405182373328881</v>
      </c>
      <c r="Y287">
        <v>23.509892398472751</v>
      </c>
      <c r="Z287">
        <v>31.285690708037663</v>
      </c>
      <c r="AA287">
        <v>23.900691389063443</v>
      </c>
      <c r="AB287">
        <v>20.816901408450718</v>
      </c>
      <c r="AC287">
        <v>39.76527525710825</v>
      </c>
      <c r="AD287">
        <v>20.687547746371258</v>
      </c>
      <c r="AE287">
        <v>47.123249783924052</v>
      </c>
      <c r="AF287">
        <v>12.670525010334838</v>
      </c>
      <c r="AG287">
        <v>30.929411764705879</v>
      </c>
      <c r="AH287">
        <v>36.674388674388638</v>
      </c>
    </row>
    <row r="288" spans="1:34" x14ac:dyDescent="0.25">
      <c r="A288" s="105">
        <v>15</v>
      </c>
      <c r="B288"/>
      <c r="C288" t="s">
        <v>1788</v>
      </c>
      <c r="D288">
        <v>39.783149183773062</v>
      </c>
      <c r="E288">
        <v>42.330456419087916</v>
      </c>
      <c r="F288">
        <v>36.267561944374116</v>
      </c>
      <c r="G288">
        <v>40.641752100880268</v>
      </c>
      <c r="H288">
        <v>33.732334001553419</v>
      </c>
      <c r="I288">
        <v>45.807278374776708</v>
      </c>
      <c r="J288">
        <v>17.923108722612632</v>
      </c>
      <c r="K288">
        <v>41.261117859893162</v>
      </c>
      <c r="L288"/>
      <c r="M288"/>
      <c r="N288">
        <v>36.152135374697814</v>
      </c>
      <c r="O288">
        <v>26.95935613682094</v>
      </c>
      <c r="P288">
        <v>44.630687830687926</v>
      </c>
      <c r="Q288">
        <v>65.837604198826895</v>
      </c>
      <c r="R288">
        <v>26.828282828282841</v>
      </c>
      <c r="S288">
        <v>42.800000000000047</v>
      </c>
      <c r="T288">
        <v>48.838056680161898</v>
      </c>
      <c r="U288">
        <v>23.021972884525489</v>
      </c>
      <c r="V288">
        <v>42.960317460317363</v>
      </c>
      <c r="W288">
        <v>35.713924050633004</v>
      </c>
      <c r="X288">
        <v>41.622710018154734</v>
      </c>
      <c r="Y288">
        <v>38.534536619229456</v>
      </c>
      <c r="Z288">
        <v>33.824723551741236</v>
      </c>
      <c r="AA288">
        <v>30.639849151477001</v>
      </c>
      <c r="AB288">
        <v>31.373239436619745</v>
      </c>
      <c r="AC288">
        <v>50.366606170598892</v>
      </c>
      <c r="AD288">
        <v>26.979373567608857</v>
      </c>
      <c r="AE288">
        <v>60.780639585134097</v>
      </c>
      <c r="AF288">
        <v>17.923108722612632</v>
      </c>
      <c r="AG288">
        <v>33.941176470588239</v>
      </c>
      <c r="AH288">
        <v>47.375804375804329</v>
      </c>
    </row>
    <row r="289" spans="1:34" x14ac:dyDescent="0.25">
      <c r="A289" s="105">
        <v>16</v>
      </c>
      <c r="B289"/>
      <c r="C289" t="s">
        <v>1789</v>
      </c>
      <c r="D289">
        <v>45.864023412045491</v>
      </c>
      <c r="E289">
        <v>46.061485667831903</v>
      </c>
      <c r="F289">
        <v>43.007336663023779</v>
      </c>
      <c r="G289">
        <v>49.474174115410797</v>
      </c>
      <c r="H289">
        <v>38.459767802250347</v>
      </c>
      <c r="I289">
        <v>44.621626027010727</v>
      </c>
      <c r="J289">
        <v>17.288962381149236</v>
      </c>
      <c r="K289">
        <v>61.811396804530794</v>
      </c>
      <c r="L289"/>
      <c r="M289"/>
      <c r="N289">
        <v>42.207252215954881</v>
      </c>
      <c r="O289">
        <v>32.701810865191163</v>
      </c>
      <c r="P289">
        <v>40.647619047619123</v>
      </c>
      <c r="Q289">
        <v>74.763815992590352</v>
      </c>
      <c r="R289">
        <v>31.321212121212145</v>
      </c>
      <c r="S289">
        <v>51.680000000000028</v>
      </c>
      <c r="T289">
        <v>58.137651821862292</v>
      </c>
      <c r="U289">
        <v>26.500233754090726</v>
      </c>
      <c r="V289">
        <v>57.341269841269714</v>
      </c>
      <c r="W289">
        <v>43.146835443038093</v>
      </c>
      <c r="X289">
        <v>42.280244264730079</v>
      </c>
      <c r="Y289">
        <v>34.906629642485257</v>
      </c>
      <c r="Z289">
        <v>42.457171150354895</v>
      </c>
      <c r="AA289">
        <v>36.477686989314854</v>
      </c>
      <c r="AB289">
        <v>39.281690140845107</v>
      </c>
      <c r="AC289">
        <v>50.828796128251618</v>
      </c>
      <c r="AD289">
        <v>29.005347593582865</v>
      </c>
      <c r="AE289">
        <v>55.213828867761563</v>
      </c>
      <c r="AF289">
        <v>17.288962381149236</v>
      </c>
      <c r="AG289">
        <v>50.329411764705867</v>
      </c>
      <c r="AH289">
        <v>71.402831402831325</v>
      </c>
    </row>
    <row r="290" spans="1:34" x14ac:dyDescent="0.25">
      <c r="A290" s="105">
        <v>17</v>
      </c>
      <c r="B290"/>
      <c r="C290" t="s">
        <v>1790</v>
      </c>
      <c r="D290">
        <v>44.649105314390063</v>
      </c>
      <c r="E290">
        <v>45.658673466005595</v>
      </c>
      <c r="F290">
        <v>39.787907276116371</v>
      </c>
      <c r="G290">
        <v>46.414041008058753</v>
      </c>
      <c r="H290">
        <v>40.482178928034045</v>
      </c>
      <c r="I290">
        <v>47.884743084513779</v>
      </c>
      <c r="J290">
        <v>20.184373708143863</v>
      </c>
      <c r="K290">
        <v>53.340659503046183</v>
      </c>
      <c r="L290"/>
      <c r="M290"/>
      <c r="N290">
        <v>41.978404512489895</v>
      </c>
      <c r="O290">
        <v>34.053923541247499</v>
      </c>
      <c r="P290">
        <v>35.978835978836045</v>
      </c>
      <c r="Q290">
        <v>77.396727384995486</v>
      </c>
      <c r="R290">
        <v>22.335353535353541</v>
      </c>
      <c r="S290">
        <v>52.320000000000007</v>
      </c>
      <c r="T290">
        <v>54.99190283400803</v>
      </c>
      <c r="U290">
        <v>29.419354838709712</v>
      </c>
      <c r="V290">
        <v>52.857142857142733</v>
      </c>
      <c r="W290">
        <v>38.288607594936799</v>
      </c>
      <c r="X290">
        <v>43.502228090443907</v>
      </c>
      <c r="Y290">
        <v>43.214161749392552</v>
      </c>
      <c r="Z290">
        <v>40.143918138306695</v>
      </c>
      <c r="AA290">
        <v>40.105593966059011</v>
      </c>
      <c r="AB290">
        <v>38.457746478873275</v>
      </c>
      <c r="AC290">
        <v>53.918935269207445</v>
      </c>
      <c r="AD290">
        <v>33.946524064171122</v>
      </c>
      <c r="AE290">
        <v>56.966637856525601</v>
      </c>
      <c r="AF290">
        <v>20.184373708143863</v>
      </c>
      <c r="AG290">
        <v>40.011764705882356</v>
      </c>
      <c r="AH290">
        <v>64.474903474903371</v>
      </c>
    </row>
    <row r="291" spans="1:34" x14ac:dyDescent="0.25">
      <c r="A291" s="105">
        <v>18</v>
      </c>
      <c r="B291"/>
      <c r="C291" t="s">
        <v>1791</v>
      </c>
      <c r="D291">
        <v>52.350073039397849</v>
      </c>
      <c r="E291">
        <v>54.425861009268893</v>
      </c>
      <c r="F291">
        <v>45.430788650069701</v>
      </c>
      <c r="G291">
        <v>51.204450751129158</v>
      </c>
      <c r="H291">
        <v>52.845427322536288</v>
      </c>
      <c r="I291">
        <v>56.639242120301112</v>
      </c>
      <c r="J291">
        <v>23.534518396031423</v>
      </c>
      <c r="K291">
        <v>60.836754116302203</v>
      </c>
      <c r="L291"/>
      <c r="M291"/>
      <c r="N291">
        <v>51.000805801772728</v>
      </c>
      <c r="O291">
        <v>39.053521126760579</v>
      </c>
      <c r="P291">
        <v>63.305820105820246</v>
      </c>
      <c r="Q291">
        <v>66.789749922815801</v>
      </c>
      <c r="R291">
        <v>35.51515151515153</v>
      </c>
      <c r="S291">
        <v>50.293333333333393</v>
      </c>
      <c r="T291">
        <v>57.591093117408853</v>
      </c>
      <c r="U291">
        <v>36.538569424964948</v>
      </c>
      <c r="V291">
        <v>54.031746031745932</v>
      </c>
      <c r="W291">
        <v>44.579746835443153</v>
      </c>
      <c r="X291">
        <v>53.023931341805529</v>
      </c>
      <c r="Y291">
        <v>58.238805970149258</v>
      </c>
      <c r="Z291">
        <v>56.343951147054042</v>
      </c>
      <c r="AA291">
        <v>52.033940917661766</v>
      </c>
      <c r="AB291">
        <v>44.485915492957766</v>
      </c>
      <c r="AC291">
        <v>66.809437386569812</v>
      </c>
      <c r="AD291">
        <v>33.271199388846426</v>
      </c>
      <c r="AE291">
        <v>71.825064822817794</v>
      </c>
      <c r="AF291">
        <v>23.534518396031423</v>
      </c>
      <c r="AG291">
        <v>46.705882352941167</v>
      </c>
      <c r="AH291">
        <v>72.640926640926565</v>
      </c>
    </row>
    <row r="296" spans="1:34" x14ac:dyDescent="0.25">
      <c r="E296" s="105">
        <v>1</v>
      </c>
      <c r="F296" s="105">
        <v>2</v>
      </c>
      <c r="G296" s="105">
        <v>3</v>
      </c>
      <c r="H296" s="105">
        <v>4</v>
      </c>
      <c r="I296" s="105">
        <v>5</v>
      </c>
      <c r="J296" s="105">
        <v>6</v>
      </c>
      <c r="K296" s="105">
        <v>7</v>
      </c>
      <c r="L296" s="105">
        <v>8</v>
      </c>
      <c r="M296" s="105">
        <v>9</v>
      </c>
      <c r="N296" s="105">
        <v>10</v>
      </c>
      <c r="O296" s="105">
        <v>11</v>
      </c>
      <c r="P296" s="105">
        <v>12</v>
      </c>
      <c r="Q296" s="105">
        <v>13</v>
      </c>
      <c r="R296" s="105">
        <v>14</v>
      </c>
      <c r="S296" s="105">
        <v>15</v>
      </c>
      <c r="T296" s="105">
        <v>16</v>
      </c>
      <c r="U296" s="105">
        <v>17</v>
      </c>
      <c r="V296" s="105">
        <v>18</v>
      </c>
      <c r="W296" s="105">
        <v>19</v>
      </c>
    </row>
    <row r="297" spans="1:34" ht="135" x14ac:dyDescent="0.25">
      <c r="F297" s="95" t="s">
        <v>1777</v>
      </c>
      <c r="G297" s="95" t="s">
        <v>1779</v>
      </c>
      <c r="H297" s="95"/>
      <c r="I297" s="95"/>
      <c r="J297" s="95"/>
      <c r="K297" s="95" t="s">
        <v>1796</v>
      </c>
      <c r="L297" s="95"/>
      <c r="M297" s="95"/>
      <c r="N297" s="95"/>
      <c r="O297" s="95" t="s">
        <v>1798</v>
      </c>
      <c r="P297" s="95"/>
      <c r="Q297" s="95"/>
      <c r="R297" s="95"/>
      <c r="S297" s="95"/>
      <c r="T297" s="95"/>
      <c r="U297" s="95"/>
      <c r="V297" s="95"/>
      <c r="W297" s="95"/>
    </row>
    <row r="298" spans="1:34" ht="60" x14ac:dyDescent="0.25">
      <c r="C298" s="558"/>
      <c r="D298" s="558"/>
      <c r="E298" s="558"/>
      <c r="F298" s="95" t="s">
        <v>1778</v>
      </c>
      <c r="G298" s="95" t="s">
        <v>1792</v>
      </c>
      <c r="H298" s="95" t="s">
        <v>1793</v>
      </c>
      <c r="I298" s="95" t="s">
        <v>1794</v>
      </c>
      <c r="J298" s="95" t="s">
        <v>1795</v>
      </c>
      <c r="K298" s="95" t="s">
        <v>1780</v>
      </c>
      <c r="L298" s="95" t="s">
        <v>1781</v>
      </c>
      <c r="M298" s="95" t="s">
        <v>1782</v>
      </c>
      <c r="N298" s="95" t="s">
        <v>1797</v>
      </c>
      <c r="O298" s="95" t="s">
        <v>1783</v>
      </c>
      <c r="P298" s="95" t="s">
        <v>1784</v>
      </c>
      <c r="Q298" s="95" t="s">
        <v>1785</v>
      </c>
      <c r="R298" s="95" t="s">
        <v>1786</v>
      </c>
      <c r="S298" s="95" t="s">
        <v>1787</v>
      </c>
      <c r="T298" s="95" t="s">
        <v>1788</v>
      </c>
      <c r="U298" s="95" t="s">
        <v>1789</v>
      </c>
      <c r="V298" s="95" t="s">
        <v>1790</v>
      </c>
      <c r="W298" s="95" t="s">
        <v>1791</v>
      </c>
    </row>
    <row r="299" spans="1:34" x14ac:dyDescent="0.25">
      <c r="C299" t="s">
        <v>42</v>
      </c>
      <c r="D299"/>
      <c r="E299" s="3" t="s">
        <v>41</v>
      </c>
      <c r="F299">
        <v>29.341957102531474</v>
      </c>
      <c r="G299">
        <v>15.553168361743833</v>
      </c>
      <c r="H299">
        <v>50.361678847927109</v>
      </c>
      <c r="I299">
        <v>20.48085442659335</v>
      </c>
      <c r="J299">
        <v>13.604298363735719</v>
      </c>
      <c r="K299">
        <v>45.125859236734591</v>
      </c>
      <c r="L299">
        <v>18.818510815484661</v>
      </c>
      <c r="M299">
        <v>15.363140159618164</v>
      </c>
      <c r="N299">
        <v>20.69248978816255</v>
      </c>
      <c r="O299">
        <v>49.24832267152302</v>
      </c>
      <c r="P299">
        <v>41.036577149129208</v>
      </c>
      <c r="Q299">
        <v>36.661228504563084</v>
      </c>
      <c r="R299">
        <v>45.254066592817921</v>
      </c>
      <c r="S299">
        <v>28.985516136506494</v>
      </c>
      <c r="T299">
        <v>39.783149183773062</v>
      </c>
      <c r="U299">
        <v>45.864023412045491</v>
      </c>
      <c r="V299">
        <v>44.649105314390063</v>
      </c>
      <c r="W299">
        <v>52.350073039397849</v>
      </c>
    </row>
    <row r="300" spans="1:34" x14ac:dyDescent="0.25">
      <c r="C300" t="s">
        <v>44</v>
      </c>
      <c r="D300"/>
      <c r="E300" s="3" t="s">
        <v>43</v>
      </c>
      <c r="F300">
        <v>27.365642078408776</v>
      </c>
      <c r="G300">
        <v>14.843081257652905</v>
      </c>
      <c r="H300">
        <v>55.760230687216968</v>
      </c>
      <c r="I300">
        <v>15.947609968961684</v>
      </c>
      <c r="J300">
        <v>13.44907808616844</v>
      </c>
      <c r="K300">
        <v>49.297772414529724</v>
      </c>
      <c r="L300">
        <v>17.753110314075453</v>
      </c>
      <c r="M300">
        <v>14.523109071728907</v>
      </c>
      <c r="N300">
        <v>18.426008199665898</v>
      </c>
      <c r="O300">
        <v>49.061540153694082</v>
      </c>
      <c r="P300">
        <v>43.381006739663164</v>
      </c>
      <c r="Q300">
        <v>38.628450282091556</v>
      </c>
      <c r="R300">
        <v>46.579441975349013</v>
      </c>
      <c r="S300">
        <v>26.368887036492939</v>
      </c>
      <c r="T300">
        <v>42.330456419087916</v>
      </c>
      <c r="U300">
        <v>46.061485667831903</v>
      </c>
      <c r="V300">
        <v>45.658673466005595</v>
      </c>
      <c r="W300">
        <v>54.425861009268893</v>
      </c>
    </row>
    <row r="301" spans="1:34" x14ac:dyDescent="0.25">
      <c r="C301" t="s">
        <v>46</v>
      </c>
      <c r="D301"/>
      <c r="E301" s="3" t="s">
        <v>45</v>
      </c>
      <c r="F301">
        <v>20.412015826073024</v>
      </c>
      <c r="G301">
        <v>16.968443126496354</v>
      </c>
      <c r="H301">
        <v>50.573537661391072</v>
      </c>
      <c r="I301">
        <v>22.078983358902139</v>
      </c>
      <c r="J301">
        <v>10.37903585321045</v>
      </c>
      <c r="K301">
        <v>44.11078754161116</v>
      </c>
      <c r="L301">
        <v>18.682900890151149</v>
      </c>
      <c r="M301">
        <v>16.401123959418225</v>
      </c>
      <c r="N301">
        <v>20.805187608819399</v>
      </c>
      <c r="O301">
        <v>45.251959815832279</v>
      </c>
      <c r="P301">
        <v>36.727438715168347</v>
      </c>
      <c r="Q301">
        <v>26.192921545615732</v>
      </c>
      <c r="R301">
        <v>36.664807348595822</v>
      </c>
      <c r="S301">
        <v>23.051582934359789</v>
      </c>
      <c r="T301">
        <v>36.267561944374116</v>
      </c>
      <c r="U301">
        <v>43.007336663023779</v>
      </c>
      <c r="V301">
        <v>39.787907276116371</v>
      </c>
      <c r="W301">
        <v>45.430788650069701</v>
      </c>
    </row>
    <row r="302" spans="1:34" x14ac:dyDescent="0.25">
      <c r="C302" t="s">
        <v>48</v>
      </c>
      <c r="D302"/>
      <c r="E302" s="3" t="s">
        <v>47</v>
      </c>
      <c r="F302">
        <v>33.506087512192778</v>
      </c>
      <c r="G302">
        <v>17.553827955995445</v>
      </c>
      <c r="H302">
        <v>48.379449268129207</v>
      </c>
      <c r="I302">
        <v>16.929403894099611</v>
      </c>
      <c r="J302">
        <v>17.13731888177573</v>
      </c>
      <c r="K302">
        <v>41.016470880852495</v>
      </c>
      <c r="L302">
        <v>23.097025036034676</v>
      </c>
      <c r="M302">
        <v>18.037161719435577</v>
      </c>
      <c r="N302">
        <v>17.849342363677245</v>
      </c>
      <c r="O302">
        <v>48.980445727004536</v>
      </c>
      <c r="P302">
        <v>39.945801384691357</v>
      </c>
      <c r="Q302">
        <v>40.442425953409554</v>
      </c>
      <c r="R302">
        <v>45.617674001785232</v>
      </c>
      <c r="S302">
        <v>33.677436353246534</v>
      </c>
      <c r="T302">
        <v>40.641752100880268</v>
      </c>
      <c r="U302">
        <v>49.474174115410797</v>
      </c>
      <c r="V302">
        <v>46.414041008058753</v>
      </c>
      <c r="W302">
        <v>51.204450751129158</v>
      </c>
    </row>
    <row r="303" spans="1:34" x14ac:dyDescent="0.25">
      <c r="C303" t="s">
        <v>50</v>
      </c>
      <c r="D303"/>
      <c r="E303" s="3" t="s">
        <v>49</v>
      </c>
      <c r="F303">
        <v>31.427388734063992</v>
      </c>
      <c r="G303">
        <v>15.626014254669517</v>
      </c>
      <c r="H303">
        <v>48.471401937304535</v>
      </c>
      <c r="I303">
        <v>24.111865607800077</v>
      </c>
      <c r="J303">
        <v>11.790718200225866</v>
      </c>
      <c r="K303">
        <v>48.966669912573998</v>
      </c>
      <c r="L303">
        <v>20.686897041399639</v>
      </c>
      <c r="M303">
        <v>13.468453201158667</v>
      </c>
      <c r="N303">
        <v>16.877979844867671</v>
      </c>
      <c r="O303">
        <v>43.445133202779303</v>
      </c>
      <c r="P303">
        <v>35.091167716133107</v>
      </c>
      <c r="Q303">
        <v>32.630253274673962</v>
      </c>
      <c r="R303">
        <v>40.768195420078385</v>
      </c>
      <c r="S303">
        <v>25.038104575921537</v>
      </c>
      <c r="T303">
        <v>33.732334001553419</v>
      </c>
      <c r="U303">
        <v>38.459767802250347</v>
      </c>
      <c r="V303">
        <v>40.482178928034045</v>
      </c>
      <c r="W303">
        <v>52.845427322536288</v>
      </c>
    </row>
    <row r="304" spans="1:34" x14ac:dyDescent="0.25">
      <c r="C304" t="s">
        <v>52</v>
      </c>
      <c r="D304"/>
      <c r="E304" s="3" t="s">
        <v>51</v>
      </c>
      <c r="F304">
        <v>32.345244272739912</v>
      </c>
      <c r="G304">
        <v>13.434312523279837</v>
      </c>
      <c r="H304">
        <v>47.07411860732995</v>
      </c>
      <c r="I304">
        <v>26.605029584650097</v>
      </c>
      <c r="J304">
        <v>12.88653928474012</v>
      </c>
      <c r="K304">
        <v>48.826007393537232</v>
      </c>
      <c r="L304">
        <v>12.544112337484496</v>
      </c>
      <c r="M304">
        <v>11.937245704036922</v>
      </c>
      <c r="N304">
        <v>26.692634564941358</v>
      </c>
      <c r="O304">
        <v>53.611699417405987</v>
      </c>
      <c r="P304">
        <v>43.725309869795666</v>
      </c>
      <c r="Q304">
        <v>41.224304764890206</v>
      </c>
      <c r="R304">
        <v>51.144951665621207</v>
      </c>
      <c r="S304">
        <v>35.629706009724899</v>
      </c>
      <c r="T304">
        <v>45.807278374776708</v>
      </c>
      <c r="U304">
        <v>44.621626027010727</v>
      </c>
      <c r="V304">
        <v>47.884743084513779</v>
      </c>
      <c r="W304">
        <v>56.639242120301112</v>
      </c>
    </row>
    <row r="305" spans="3:23" x14ac:dyDescent="0.25">
      <c r="C305" t="s">
        <v>54</v>
      </c>
      <c r="D305"/>
      <c r="E305" s="3" t="s">
        <v>53</v>
      </c>
      <c r="F305">
        <v>25.616370400992146</v>
      </c>
      <c r="G305">
        <v>36.684412099316532</v>
      </c>
      <c r="H305">
        <v>42.026279451483745</v>
      </c>
      <c r="I305">
        <v>6.9372193804441302</v>
      </c>
      <c r="J305">
        <v>14.352089068755593</v>
      </c>
      <c r="K305">
        <v>63.794956593633771</v>
      </c>
      <c r="L305">
        <v>13.842910293509725</v>
      </c>
      <c r="M305">
        <v>9.5957007027697365</v>
      </c>
      <c r="N305">
        <v>12.766432410086807</v>
      </c>
      <c r="O305">
        <v>21.632079371641172</v>
      </c>
      <c r="P305">
        <v>18.640760644894591</v>
      </c>
      <c r="Q305">
        <v>17.013642000826778</v>
      </c>
      <c r="R305">
        <v>22.086812732534096</v>
      </c>
      <c r="S305">
        <v>12.670525010334838</v>
      </c>
      <c r="T305">
        <v>17.923108722612632</v>
      </c>
      <c r="U305">
        <v>17.288962381149236</v>
      </c>
      <c r="V305">
        <v>20.184373708143863</v>
      </c>
      <c r="W305">
        <v>23.534518396031423</v>
      </c>
    </row>
    <row r="306" spans="3:23" x14ac:dyDescent="0.25">
      <c r="C306" t="s">
        <v>56</v>
      </c>
      <c r="D306"/>
      <c r="E306" s="3" t="s">
        <v>55</v>
      </c>
      <c r="F306">
        <v>37.218752402662595</v>
      </c>
      <c r="G306">
        <v>11.292350664331643</v>
      </c>
      <c r="H306">
        <v>52.170241691478118</v>
      </c>
      <c r="I306">
        <v>18.71323587012909</v>
      </c>
      <c r="J306">
        <v>17.824171774061139</v>
      </c>
      <c r="K306">
        <v>32.2126430395192</v>
      </c>
      <c r="L306">
        <v>20.571730343657642</v>
      </c>
      <c r="M306">
        <v>18.740654012393033</v>
      </c>
      <c r="N306">
        <v>28.474972604430128</v>
      </c>
      <c r="O306">
        <v>64.57974154595712</v>
      </c>
      <c r="P306">
        <v>56.312972488387281</v>
      </c>
      <c r="Q306">
        <v>49.17507548222472</v>
      </c>
      <c r="R306">
        <v>61.420813761867009</v>
      </c>
      <c r="S306">
        <v>34.059598514832437</v>
      </c>
      <c r="T306">
        <v>41.261117859893162</v>
      </c>
      <c r="U306">
        <v>61.811396804530794</v>
      </c>
      <c r="V306">
        <v>53.340659503046183</v>
      </c>
      <c r="W306">
        <v>60.836754116302203</v>
      </c>
    </row>
    <row r="307" spans="3:23" x14ac:dyDescent="0.25">
      <c r="C307" t="s">
        <v>1759</v>
      </c>
      <c r="D307" t="s">
        <v>1024</v>
      </c>
      <c r="E307" s="3" t="s">
        <v>61</v>
      </c>
      <c r="F307">
        <v>21.761160354552789</v>
      </c>
      <c r="G307">
        <v>5.1673342381409517</v>
      </c>
      <c r="H307">
        <v>43.552583667119066</v>
      </c>
      <c r="I307">
        <v>32.54261974908141</v>
      </c>
      <c r="J307">
        <v>18.737462345658578</v>
      </c>
      <c r="K307">
        <v>31.549395648670426</v>
      </c>
      <c r="L307">
        <v>20.783239323126509</v>
      </c>
      <c r="M307">
        <v>12.601450443190975</v>
      </c>
      <c r="N307">
        <v>35.065914585012095</v>
      </c>
      <c r="O307">
        <v>50.863497179693731</v>
      </c>
      <c r="P307">
        <v>40.005801772763874</v>
      </c>
      <c r="Q307">
        <v>35.677679290894396</v>
      </c>
      <c r="R307">
        <v>37.65028203062046</v>
      </c>
      <c r="S307">
        <v>23.687993553585802</v>
      </c>
      <c r="T307">
        <v>36.152135374697814</v>
      </c>
      <c r="U307">
        <v>42.207252215954881</v>
      </c>
      <c r="V307">
        <v>41.978404512489895</v>
      </c>
      <c r="W307">
        <v>51.000805801772728</v>
      </c>
    </row>
    <row r="308" spans="3:23" x14ac:dyDescent="0.25">
      <c r="C308"/>
      <c r="D308"/>
      <c r="E308" s="3" t="s">
        <v>63</v>
      </c>
      <c r="F308">
        <v>26.416901408450727</v>
      </c>
      <c r="G308">
        <v>29.86548902033871</v>
      </c>
      <c r="H308">
        <v>53.806822785835848</v>
      </c>
      <c r="I308">
        <v>10.067255489830645</v>
      </c>
      <c r="J308">
        <v>6.2604327039948036</v>
      </c>
      <c r="K308">
        <v>67.364989939637809</v>
      </c>
      <c r="L308">
        <v>17.703018108651914</v>
      </c>
      <c r="M308">
        <v>11.351307847082497</v>
      </c>
      <c r="N308">
        <v>3.5806841046277684</v>
      </c>
      <c r="O308">
        <v>32.434607645875246</v>
      </c>
      <c r="P308">
        <v>31.958953722334027</v>
      </c>
      <c r="Q308">
        <v>27.568611670020125</v>
      </c>
      <c r="R308">
        <v>35.472837022132808</v>
      </c>
      <c r="S308">
        <v>20.407243460764601</v>
      </c>
      <c r="T308">
        <v>26.95935613682094</v>
      </c>
      <c r="U308">
        <v>32.701810865191163</v>
      </c>
      <c r="V308">
        <v>34.053923541247499</v>
      </c>
      <c r="W308">
        <v>39.053521126760579</v>
      </c>
    </row>
    <row r="309" spans="3:23" x14ac:dyDescent="0.25">
      <c r="C309"/>
      <c r="D309"/>
      <c r="E309" s="3" t="s">
        <v>65</v>
      </c>
      <c r="F309">
        <v>31.04761904761904</v>
      </c>
      <c r="G309">
        <v>6.0198392585620129</v>
      </c>
      <c r="H309">
        <v>78.421548041416273</v>
      </c>
      <c r="I309">
        <v>10.062993266237052</v>
      </c>
      <c r="J309">
        <v>5.4956194337846629</v>
      </c>
      <c r="K309">
        <v>55.923809523809531</v>
      </c>
      <c r="L309">
        <v>20.732275132275113</v>
      </c>
      <c r="M309">
        <v>12.59118165784831</v>
      </c>
      <c r="N309">
        <v>10.75273368606701</v>
      </c>
      <c r="O309">
        <v>43.346737213403976</v>
      </c>
      <c r="P309">
        <v>39.786948853615591</v>
      </c>
      <c r="Q309">
        <v>35.424338624338723</v>
      </c>
      <c r="R309">
        <v>44.630687830687918</v>
      </c>
      <c r="S309">
        <v>30.157319223985969</v>
      </c>
      <c r="T309">
        <v>44.630687830687926</v>
      </c>
      <c r="U309">
        <v>40.647619047619123</v>
      </c>
      <c r="V309">
        <v>35.978835978836045</v>
      </c>
      <c r="W309">
        <v>63.305820105820246</v>
      </c>
    </row>
    <row r="310" spans="3:23" x14ac:dyDescent="0.25">
      <c r="C310"/>
      <c r="D310"/>
      <c r="E310" s="3" t="s">
        <v>67</v>
      </c>
      <c r="F310">
        <v>29.042297005248503</v>
      </c>
      <c r="G310">
        <v>14.625065058118583</v>
      </c>
      <c r="H310">
        <v>39.365833477906953</v>
      </c>
      <c r="I310">
        <v>16.362617271429155</v>
      </c>
      <c r="J310">
        <v>29.646484192545316</v>
      </c>
      <c r="K310">
        <v>32.697746217968493</v>
      </c>
      <c r="L310">
        <v>11.119481321395481</v>
      </c>
      <c r="M310">
        <v>23.115776474220421</v>
      </c>
      <c r="N310">
        <v>33.066995986415513</v>
      </c>
      <c r="O310">
        <v>77.323865390552726</v>
      </c>
      <c r="P310">
        <v>66.64402593393028</v>
      </c>
      <c r="Q310">
        <v>60.498919419574015</v>
      </c>
      <c r="R310">
        <v>72.422352577956232</v>
      </c>
      <c r="S310">
        <v>31.969126273541249</v>
      </c>
      <c r="T310">
        <v>65.837604198826895</v>
      </c>
      <c r="U310">
        <v>74.763815992590352</v>
      </c>
      <c r="V310">
        <v>77.396727384995486</v>
      </c>
      <c r="W310">
        <v>66.789749922815801</v>
      </c>
    </row>
    <row r="311" spans="3:23" x14ac:dyDescent="0.25">
      <c r="C311" t="s">
        <v>1760</v>
      </c>
      <c r="D311" t="s">
        <v>1024</v>
      </c>
      <c r="E311" s="3" t="s">
        <v>69</v>
      </c>
      <c r="F311">
        <v>15.66060606060603</v>
      </c>
      <c r="G311">
        <v>16.579805940426258</v>
      </c>
      <c r="H311">
        <v>47.858141604169319</v>
      </c>
      <c r="I311">
        <v>27.664082030422431</v>
      </c>
      <c r="J311">
        <v>7.8979704249819926</v>
      </c>
      <c r="K311">
        <v>40.286868686868651</v>
      </c>
      <c r="L311">
        <v>14.933333333333303</v>
      </c>
      <c r="M311">
        <v>17.244444444444408</v>
      </c>
      <c r="N311">
        <v>27.53535353535348</v>
      </c>
      <c r="O311">
        <v>28.989898989898993</v>
      </c>
      <c r="P311">
        <v>17.842424242424247</v>
      </c>
      <c r="Q311">
        <v>18.420202020202037</v>
      </c>
      <c r="R311">
        <v>21.757575757575758</v>
      </c>
      <c r="S311">
        <v>14.355555555555572</v>
      </c>
      <c r="T311">
        <v>26.828282828282841</v>
      </c>
      <c r="U311">
        <v>31.321212121212145</v>
      </c>
      <c r="V311">
        <v>22.335353535353541</v>
      </c>
      <c r="W311">
        <v>35.51515151515153</v>
      </c>
    </row>
    <row r="312" spans="3:23" x14ac:dyDescent="0.25">
      <c r="C312"/>
      <c r="D312"/>
      <c r="E312" s="3" t="s">
        <v>71</v>
      </c>
      <c r="F312">
        <v>21.786666666666672</v>
      </c>
      <c r="G312">
        <v>16.491228070175435</v>
      </c>
      <c r="H312">
        <v>52.368421052631575</v>
      </c>
      <c r="I312">
        <v>15.555555555555554</v>
      </c>
      <c r="J312">
        <v>15.584795321637426</v>
      </c>
      <c r="K312">
        <v>40.826666666666689</v>
      </c>
      <c r="L312">
        <v>17.706666666666671</v>
      </c>
      <c r="M312">
        <v>21.146666666666672</v>
      </c>
      <c r="N312">
        <v>20.320000000000011</v>
      </c>
      <c r="O312">
        <v>61.200000000000031</v>
      </c>
      <c r="P312">
        <v>53.760000000000019</v>
      </c>
      <c r="Q312">
        <v>28.533333333333356</v>
      </c>
      <c r="R312">
        <v>47.653333333333364</v>
      </c>
      <c r="S312">
        <v>22.373333333333353</v>
      </c>
      <c r="T312">
        <v>42.800000000000047</v>
      </c>
      <c r="U312">
        <v>51.680000000000028</v>
      </c>
      <c r="V312">
        <v>52.320000000000007</v>
      </c>
      <c r="W312">
        <v>50.293333333333393</v>
      </c>
    </row>
    <row r="313" spans="3:23" x14ac:dyDescent="0.25">
      <c r="C313"/>
      <c r="D313"/>
      <c r="E313" s="3" t="s">
        <v>73</v>
      </c>
      <c r="F313">
        <v>24.07692307692308</v>
      </c>
      <c r="G313">
        <v>21.327683615819211</v>
      </c>
      <c r="H313">
        <v>43.997175141242934</v>
      </c>
      <c r="I313">
        <v>24.757238700564972</v>
      </c>
      <c r="J313">
        <v>9.9179025423728788</v>
      </c>
      <c r="K313">
        <v>52.190283400809768</v>
      </c>
      <c r="L313">
        <v>20.040485829959504</v>
      </c>
      <c r="M313">
        <v>14.364372469635619</v>
      </c>
      <c r="N313">
        <v>13.404858299595128</v>
      </c>
      <c r="O313">
        <v>56.222672064777214</v>
      </c>
      <c r="P313">
        <v>51.161943319838009</v>
      </c>
      <c r="Q313">
        <v>38.234817813765147</v>
      </c>
      <c r="R313">
        <v>47.400809716599156</v>
      </c>
      <c r="S313">
        <v>35.020242914979733</v>
      </c>
      <c r="T313">
        <v>48.838056680161898</v>
      </c>
      <c r="U313">
        <v>58.137651821862292</v>
      </c>
      <c r="V313">
        <v>54.99190283400803</v>
      </c>
      <c r="W313">
        <v>57.591093117408853</v>
      </c>
    </row>
    <row r="314" spans="3:23" x14ac:dyDescent="0.25">
      <c r="C314"/>
      <c r="D314"/>
      <c r="E314" s="3" t="s">
        <v>75</v>
      </c>
      <c r="F314">
        <v>21.617578307620334</v>
      </c>
      <c r="G314">
        <v>10.945624226264165</v>
      </c>
      <c r="H314">
        <v>64.925245214741452</v>
      </c>
      <c r="I314">
        <v>15.322350252356914</v>
      </c>
      <c r="J314">
        <v>8.8067803066374619</v>
      </c>
      <c r="K314">
        <v>42.416082281439884</v>
      </c>
      <c r="L314">
        <v>25.654978962131779</v>
      </c>
      <c r="M314">
        <v>11.020102851799885</v>
      </c>
      <c r="N314">
        <v>20.908835904628287</v>
      </c>
      <c r="O314">
        <v>34.874240299205248</v>
      </c>
      <c r="P314">
        <v>23.854137447405339</v>
      </c>
      <c r="Q314">
        <v>16.871435250116875</v>
      </c>
      <c r="R314">
        <v>31.519401589527845</v>
      </c>
      <c r="S314">
        <v>20.499298737727926</v>
      </c>
      <c r="T314">
        <v>23.021972884525489</v>
      </c>
      <c r="U314">
        <v>26.500233754090726</v>
      </c>
      <c r="V314">
        <v>29.419354838709712</v>
      </c>
      <c r="W314">
        <v>36.538569424964948</v>
      </c>
    </row>
    <row r="315" spans="3:23" x14ac:dyDescent="0.25">
      <c r="C315" t="s">
        <v>1761</v>
      </c>
      <c r="D315" t="s">
        <v>1024</v>
      </c>
      <c r="E315" s="3" t="s">
        <v>77</v>
      </c>
      <c r="F315">
        <v>30.563492063492081</v>
      </c>
      <c r="G315">
        <v>14.490958632648004</v>
      </c>
      <c r="H315">
        <v>52.208735859962019</v>
      </c>
      <c r="I315">
        <v>14.020312112955164</v>
      </c>
      <c r="J315">
        <v>19.279993394434804</v>
      </c>
      <c r="K315">
        <v>38.238095238095262</v>
      </c>
      <c r="L315">
        <v>24.126984126984123</v>
      </c>
      <c r="M315">
        <v>18.531746031746017</v>
      </c>
      <c r="N315">
        <v>19.103174603174594</v>
      </c>
      <c r="O315">
        <v>51.714285714285623</v>
      </c>
      <c r="P315">
        <v>44.825396825396737</v>
      </c>
      <c r="Q315">
        <v>46.571428571428477</v>
      </c>
      <c r="R315">
        <v>49.698412698412596</v>
      </c>
      <c r="S315">
        <v>43.833333333333272</v>
      </c>
      <c r="T315">
        <v>42.960317460317363</v>
      </c>
      <c r="U315">
        <v>57.341269841269714</v>
      </c>
      <c r="V315">
        <v>52.857142857142733</v>
      </c>
      <c r="W315">
        <v>54.031746031745932</v>
      </c>
    </row>
    <row r="316" spans="3:23" x14ac:dyDescent="0.25">
      <c r="C316"/>
      <c r="D316"/>
      <c r="E316" s="3" t="s">
        <v>79</v>
      </c>
      <c r="F316">
        <v>29.772151898734155</v>
      </c>
      <c r="G316">
        <v>22.107921807992838</v>
      </c>
      <c r="H316">
        <v>49.748743718592962</v>
      </c>
      <c r="I316">
        <v>19.171775105895978</v>
      </c>
      <c r="J316">
        <v>8.9715593675182177</v>
      </c>
      <c r="K316">
        <v>40.088607594936683</v>
      </c>
      <c r="L316">
        <v>20.67341772151898</v>
      </c>
      <c r="M316">
        <v>19.881012658227849</v>
      </c>
      <c r="N316">
        <v>19.356962025316452</v>
      </c>
      <c r="O316">
        <v>49.012658227848206</v>
      </c>
      <c r="P316">
        <v>35.772151898734258</v>
      </c>
      <c r="Q316">
        <v>31.997468354430474</v>
      </c>
      <c r="R316">
        <v>38.172151898734256</v>
      </c>
      <c r="S316">
        <v>22.531645569620302</v>
      </c>
      <c r="T316">
        <v>35.713924050633004</v>
      </c>
      <c r="U316">
        <v>43.146835443038093</v>
      </c>
      <c r="V316">
        <v>38.288607594936799</v>
      </c>
      <c r="W316">
        <v>44.579746835443153</v>
      </c>
    </row>
    <row r="317" spans="3:23" x14ac:dyDescent="0.25">
      <c r="C317"/>
      <c r="D317"/>
      <c r="E317" s="3" t="s">
        <v>81</v>
      </c>
      <c r="F317">
        <v>42.373328932167027</v>
      </c>
      <c r="G317">
        <v>18.246395695851387</v>
      </c>
      <c r="H317">
        <v>40.211984924271079</v>
      </c>
      <c r="I317">
        <v>19.740658232104575</v>
      </c>
      <c r="J317">
        <v>21.800961147772963</v>
      </c>
      <c r="K317">
        <v>46.758871100841723</v>
      </c>
      <c r="L317">
        <v>23.770259118666445</v>
      </c>
      <c r="M317">
        <v>15.315398580623876</v>
      </c>
      <c r="N317">
        <v>14.155471199867966</v>
      </c>
      <c r="O317">
        <v>44.22181878197712</v>
      </c>
      <c r="P317">
        <v>35.735930021455616</v>
      </c>
      <c r="Q317">
        <v>38.397095230235955</v>
      </c>
      <c r="R317">
        <v>46.101336854266307</v>
      </c>
      <c r="S317">
        <v>27.405182373328881</v>
      </c>
      <c r="T317">
        <v>41.622710018154734</v>
      </c>
      <c r="U317">
        <v>42.280244264730079</v>
      </c>
      <c r="V317">
        <v>43.502228090443907</v>
      </c>
      <c r="W317">
        <v>53.023931341805529</v>
      </c>
    </row>
    <row r="318" spans="3:23" x14ac:dyDescent="0.25">
      <c r="C318" t="s">
        <v>1762</v>
      </c>
      <c r="D318" t="s">
        <v>1024</v>
      </c>
      <c r="E318" s="3" t="s">
        <v>83</v>
      </c>
      <c r="F318">
        <v>40.394307532106893</v>
      </c>
      <c r="G318">
        <v>18.029509049689679</v>
      </c>
      <c r="H318">
        <v>45.552458468056628</v>
      </c>
      <c r="I318">
        <v>23.687516259709369</v>
      </c>
      <c r="J318">
        <v>12.73051622254432</v>
      </c>
      <c r="K318">
        <v>51.99444637278723</v>
      </c>
      <c r="L318">
        <v>20.867754251995837</v>
      </c>
      <c r="M318">
        <v>11.508503991669562</v>
      </c>
      <c r="N318">
        <v>15.629295383547394</v>
      </c>
      <c r="O318">
        <v>36.989934050676865</v>
      </c>
      <c r="P318">
        <v>22.234640749739697</v>
      </c>
      <c r="Q318">
        <v>33.026726830961486</v>
      </c>
      <c r="R318">
        <v>40.953141270392265</v>
      </c>
      <c r="S318">
        <v>23.509892398472751</v>
      </c>
      <c r="T318">
        <v>38.534536619229456</v>
      </c>
      <c r="U318">
        <v>34.906629642485257</v>
      </c>
      <c r="V318">
        <v>43.214161749392552</v>
      </c>
      <c r="W318">
        <v>58.238805970149258</v>
      </c>
    </row>
    <row r="319" spans="3:23" x14ac:dyDescent="0.25">
      <c r="C319"/>
      <c r="D319"/>
      <c r="E319" s="3" t="s">
        <v>85</v>
      </c>
      <c r="F319">
        <v>28.394124442977382</v>
      </c>
      <c r="G319">
        <v>7.9808721241305518</v>
      </c>
      <c r="H319">
        <v>59.016853932584269</v>
      </c>
      <c r="I319">
        <v>26.464686998394864</v>
      </c>
      <c r="J319">
        <v>6.5375869448903154</v>
      </c>
      <c r="K319">
        <v>42.28090443967649</v>
      </c>
      <c r="L319">
        <v>20.424492490509984</v>
      </c>
      <c r="M319">
        <v>17.800957253672223</v>
      </c>
      <c r="N319">
        <v>19.493645816141271</v>
      </c>
      <c r="O319">
        <v>49.890741046377336</v>
      </c>
      <c r="P319">
        <v>40.898498101997056</v>
      </c>
      <c r="Q319">
        <v>32.26605050338344</v>
      </c>
      <c r="R319">
        <v>41.166529130219551</v>
      </c>
      <c r="S319">
        <v>31.285690708037663</v>
      </c>
      <c r="T319">
        <v>33.824723551741236</v>
      </c>
      <c r="U319">
        <v>42.457171150354895</v>
      </c>
      <c r="V319">
        <v>40.143918138306695</v>
      </c>
      <c r="W319">
        <v>56.343951147054042</v>
      </c>
    </row>
    <row r="320" spans="3:23" x14ac:dyDescent="0.25">
      <c r="C320"/>
      <c r="D320"/>
      <c r="E320" s="3" t="s">
        <v>87</v>
      </c>
      <c r="F320">
        <v>31.20050282840981</v>
      </c>
      <c r="G320">
        <v>10.439182614336675</v>
      </c>
      <c r="H320">
        <v>54.54427505676292</v>
      </c>
      <c r="I320">
        <v>22.035679532922476</v>
      </c>
      <c r="J320">
        <v>12.980862795977934</v>
      </c>
      <c r="K320">
        <v>52.462602137020767</v>
      </c>
      <c r="L320">
        <v>21.910747957259584</v>
      </c>
      <c r="M320">
        <v>10.587052168447514</v>
      </c>
      <c r="N320">
        <v>15.039597737272148</v>
      </c>
      <c r="O320">
        <v>47.06473915776234</v>
      </c>
      <c r="P320">
        <v>40.105593966059033</v>
      </c>
      <c r="Q320">
        <v>34.619736015084783</v>
      </c>
      <c r="R320">
        <v>40.842237586423579</v>
      </c>
      <c r="S320">
        <v>23.900691389063443</v>
      </c>
      <c r="T320">
        <v>30.639849151477001</v>
      </c>
      <c r="U320">
        <v>36.477686989314854</v>
      </c>
      <c r="V320">
        <v>40.105593966059011</v>
      </c>
      <c r="W320">
        <v>52.033940917661766</v>
      </c>
    </row>
    <row r="321" spans="3:23" x14ac:dyDescent="0.25">
      <c r="C321"/>
      <c r="D321"/>
      <c r="E321" s="3" t="s">
        <v>89</v>
      </c>
      <c r="F321">
        <v>26.021126760563334</v>
      </c>
      <c r="G321">
        <v>26.362160908880128</v>
      </c>
      <c r="H321">
        <v>34.17574773939252</v>
      </c>
      <c r="I321">
        <v>23.587603369657621</v>
      </c>
      <c r="J321">
        <v>15.874487982069727</v>
      </c>
      <c r="K321">
        <v>50.309859154929526</v>
      </c>
      <c r="L321">
        <v>19.816901408450676</v>
      </c>
      <c r="M321">
        <v>13.084507042253508</v>
      </c>
      <c r="N321">
        <v>16.788732394366185</v>
      </c>
      <c r="O321">
        <v>40.077464788732406</v>
      </c>
      <c r="P321">
        <v>37.577464788732406</v>
      </c>
      <c r="Q321">
        <v>31.049295774647906</v>
      </c>
      <c r="R321">
        <v>40.105633802816911</v>
      </c>
      <c r="S321">
        <v>20.816901408450718</v>
      </c>
      <c r="T321">
        <v>31.373239436619745</v>
      </c>
      <c r="U321">
        <v>39.281690140845107</v>
      </c>
      <c r="V321">
        <v>38.457746478873275</v>
      </c>
      <c r="W321">
        <v>44.485915492957766</v>
      </c>
    </row>
    <row r="322" spans="3:23" x14ac:dyDescent="0.25">
      <c r="C322" t="s">
        <v>1763</v>
      </c>
      <c r="D322" t="s">
        <v>1024</v>
      </c>
      <c r="E322" s="3" t="s">
        <v>91</v>
      </c>
      <c r="F322">
        <v>28.137931034482783</v>
      </c>
      <c r="G322">
        <v>12.332635473976334</v>
      </c>
      <c r="H322">
        <v>36.226203807390803</v>
      </c>
      <c r="I322">
        <v>34.66088904036225</v>
      </c>
      <c r="J322">
        <v>16.780271678270612</v>
      </c>
      <c r="K322">
        <v>44.084694494857871</v>
      </c>
      <c r="L322">
        <v>13.522081064730804</v>
      </c>
      <c r="M322">
        <v>12.99213551119179</v>
      </c>
      <c r="N322">
        <v>29.401088929219611</v>
      </c>
      <c r="O322">
        <v>64.316999395039261</v>
      </c>
      <c r="P322">
        <v>50.129461584996939</v>
      </c>
      <c r="Q322">
        <v>46.644888082274598</v>
      </c>
      <c r="R322">
        <v>54.020568663036862</v>
      </c>
      <c r="S322">
        <v>39.76527525710825</v>
      </c>
      <c r="T322">
        <v>50.366606170598892</v>
      </c>
      <c r="U322">
        <v>50.828796128251618</v>
      </c>
      <c r="V322">
        <v>53.918935269207445</v>
      </c>
      <c r="W322">
        <v>66.809437386569812</v>
      </c>
    </row>
    <row r="323" spans="3:23" x14ac:dyDescent="0.25">
      <c r="C323"/>
      <c r="D323"/>
      <c r="E323" s="3" t="s">
        <v>93</v>
      </c>
      <c r="F323">
        <v>25.567608861726498</v>
      </c>
      <c r="G323">
        <v>26.294273248823387</v>
      </c>
      <c r="H323">
        <v>36.267133876120774</v>
      </c>
      <c r="I323">
        <v>22.566903706757369</v>
      </c>
      <c r="J323">
        <v>14.871689168298483</v>
      </c>
      <c r="K323">
        <v>59.914438502673825</v>
      </c>
      <c r="L323">
        <v>13.075630252100828</v>
      </c>
      <c r="M323">
        <v>11.755538579067986</v>
      </c>
      <c r="N323">
        <v>15.254392666157372</v>
      </c>
      <c r="O323">
        <v>36.678380443086311</v>
      </c>
      <c r="P323">
        <v>27.040488922841849</v>
      </c>
      <c r="Q323">
        <v>22.89686783804429</v>
      </c>
      <c r="R323">
        <v>35.297173414820449</v>
      </c>
      <c r="S323">
        <v>20.687547746371258</v>
      </c>
      <c r="T323">
        <v>26.979373567608857</v>
      </c>
      <c r="U323">
        <v>29.005347593582865</v>
      </c>
      <c r="V323">
        <v>33.946524064171122</v>
      </c>
      <c r="W323">
        <v>33.271199388846426</v>
      </c>
    </row>
    <row r="324" spans="3:23" x14ac:dyDescent="0.25">
      <c r="C324"/>
      <c r="D324"/>
      <c r="E324" s="3" t="s">
        <v>95</v>
      </c>
      <c r="F324">
        <v>42.140708729472777</v>
      </c>
      <c r="G324">
        <v>3.0755401901469313</v>
      </c>
      <c r="H324">
        <v>64.594641313742429</v>
      </c>
      <c r="I324">
        <v>24.08504753673293</v>
      </c>
      <c r="J324">
        <v>8.2447709593776981</v>
      </c>
      <c r="K324">
        <v>41.556439066551434</v>
      </c>
      <c r="L324">
        <v>11.287813310285216</v>
      </c>
      <c r="M324">
        <v>11.320311149524628</v>
      </c>
      <c r="N324">
        <v>35.835436473638708</v>
      </c>
      <c r="O324">
        <v>62.103370786516976</v>
      </c>
      <c r="P324">
        <v>55.213828867761563</v>
      </c>
      <c r="Q324">
        <v>55.059636992221371</v>
      </c>
      <c r="R324">
        <v>64.472947277441762</v>
      </c>
      <c r="S324">
        <v>47.123249783924052</v>
      </c>
      <c r="T324">
        <v>60.780639585134097</v>
      </c>
      <c r="U324">
        <v>55.213828867761563</v>
      </c>
      <c r="V324">
        <v>56.966637856525601</v>
      </c>
      <c r="W324">
        <v>71.825064822817794</v>
      </c>
    </row>
    <row r="325" spans="3:23" x14ac:dyDescent="0.25">
      <c r="C325" t="s">
        <v>1764</v>
      </c>
      <c r="D325" t="s">
        <v>1024</v>
      </c>
      <c r="E325" s="3" t="s">
        <v>97</v>
      </c>
      <c r="F325">
        <v>25.616370400992146</v>
      </c>
      <c r="G325">
        <v>36.684412099316532</v>
      </c>
      <c r="H325">
        <v>42.026279451483745</v>
      </c>
      <c r="I325">
        <v>6.9372193804441302</v>
      </c>
      <c r="J325">
        <v>14.352089068755593</v>
      </c>
      <c r="K325">
        <v>63.794956593633771</v>
      </c>
      <c r="L325">
        <v>13.842910293509725</v>
      </c>
      <c r="M325">
        <v>9.5957007027697365</v>
      </c>
      <c r="N325">
        <v>12.766432410086807</v>
      </c>
      <c r="O325">
        <v>21.632079371641172</v>
      </c>
      <c r="P325">
        <v>18.640760644894591</v>
      </c>
      <c r="Q325">
        <v>17.013642000826778</v>
      </c>
      <c r="R325">
        <v>22.086812732534096</v>
      </c>
      <c r="S325">
        <v>12.670525010334838</v>
      </c>
      <c r="T325">
        <v>17.923108722612632</v>
      </c>
      <c r="U325">
        <v>17.288962381149236</v>
      </c>
      <c r="V325">
        <v>20.184373708143863</v>
      </c>
      <c r="W325">
        <v>23.534518396031423</v>
      </c>
    </row>
    <row r="326" spans="3:23" x14ac:dyDescent="0.25">
      <c r="C326" t="s">
        <v>1758</v>
      </c>
      <c r="D326" t="s">
        <v>1024</v>
      </c>
      <c r="E326" s="3" t="s">
        <v>99</v>
      </c>
      <c r="F326">
        <v>38.682352941176482</v>
      </c>
      <c r="G326">
        <v>18.027251899192091</v>
      </c>
      <c r="H326">
        <v>57.132521403593387</v>
      </c>
      <c r="I326">
        <v>14.904136018328714</v>
      </c>
      <c r="J326">
        <v>9.9360906788858081</v>
      </c>
      <c r="K326">
        <v>29.729411764705883</v>
      </c>
      <c r="L326">
        <v>24.870588235294118</v>
      </c>
      <c r="M326">
        <v>19.964705882352956</v>
      </c>
      <c r="N326">
        <v>25.435294117647075</v>
      </c>
      <c r="O326">
        <v>56.411764705882383</v>
      </c>
      <c r="P326">
        <v>50.882352941176478</v>
      </c>
      <c r="Q326">
        <v>37.600000000000009</v>
      </c>
      <c r="R326">
        <v>56.988235294117629</v>
      </c>
      <c r="S326">
        <v>30.929411764705879</v>
      </c>
      <c r="T326">
        <v>33.941176470588239</v>
      </c>
      <c r="U326">
        <v>50.329411764705867</v>
      </c>
      <c r="V326">
        <v>40.011764705882356</v>
      </c>
      <c r="W326">
        <v>46.705882352941167</v>
      </c>
    </row>
    <row r="327" spans="3:23" x14ac:dyDescent="0.25">
      <c r="C327"/>
      <c r="D327"/>
      <c r="E327" s="3" t="s">
        <v>101</v>
      </c>
      <c r="F327">
        <v>35.996138996138988</v>
      </c>
      <c r="G327">
        <v>5.7329075148276134</v>
      </c>
      <c r="H327">
        <v>48.074040278954556</v>
      </c>
      <c r="I327">
        <v>21.857524604053964</v>
      </c>
      <c r="J327">
        <v>24.335527602163861</v>
      </c>
      <c r="K327">
        <v>34.287001287001253</v>
      </c>
      <c r="L327">
        <v>16.980694980694992</v>
      </c>
      <c r="M327">
        <v>17.718146718146716</v>
      </c>
      <c r="N327">
        <v>31.014157014157007</v>
      </c>
      <c r="O327">
        <v>71.402831402831296</v>
      </c>
      <c r="P327">
        <v>60.849420849420753</v>
      </c>
      <c r="Q327">
        <v>58.844272844272759</v>
      </c>
      <c r="R327">
        <v>65.123552123552045</v>
      </c>
      <c r="S327">
        <v>36.674388674388638</v>
      </c>
      <c r="T327">
        <v>47.375804375804329</v>
      </c>
      <c r="U327">
        <v>71.402831402831325</v>
      </c>
      <c r="V327">
        <v>64.474903474903371</v>
      </c>
      <c r="W327">
        <v>72.640926640926565</v>
      </c>
    </row>
    <row r="333" spans="3:23" x14ac:dyDescent="0.25">
      <c r="C333" s="3" t="s">
        <v>41</v>
      </c>
      <c r="D333" s="4" t="s">
        <v>42</v>
      </c>
    </row>
    <row r="334" spans="3:23" x14ac:dyDescent="0.25">
      <c r="C334" s="3" t="s">
        <v>43</v>
      </c>
      <c r="D334" s="9" t="s">
        <v>44</v>
      </c>
    </row>
    <row r="335" spans="3:23" x14ac:dyDescent="0.25">
      <c r="C335" s="3" t="s">
        <v>45</v>
      </c>
      <c r="D335" s="9" t="s">
        <v>46</v>
      </c>
    </row>
    <row r="336" spans="3:23" x14ac:dyDescent="0.25">
      <c r="C336" s="3" t="s">
        <v>47</v>
      </c>
      <c r="D336" s="9" t="s">
        <v>48</v>
      </c>
    </row>
    <row r="337" spans="3:4" x14ac:dyDescent="0.25">
      <c r="C337" s="3" t="s">
        <v>49</v>
      </c>
      <c r="D337" s="9" t="s">
        <v>50</v>
      </c>
    </row>
    <row r="338" spans="3:4" x14ac:dyDescent="0.25">
      <c r="C338" s="3" t="s">
        <v>51</v>
      </c>
      <c r="D338" s="9" t="s">
        <v>52</v>
      </c>
    </row>
    <row r="339" spans="3:4" x14ac:dyDescent="0.25">
      <c r="C339" s="3" t="s">
        <v>53</v>
      </c>
      <c r="D339" s="9" t="s">
        <v>54</v>
      </c>
    </row>
    <row r="340" spans="3:4" x14ac:dyDescent="0.25">
      <c r="C340" s="3" t="s">
        <v>55</v>
      </c>
      <c r="D340" s="9" t="s">
        <v>56</v>
      </c>
    </row>
    <row r="341" spans="3:4" x14ac:dyDescent="0.25">
      <c r="C341" s="3" t="s">
        <v>61</v>
      </c>
      <c r="D341" s="12" t="s">
        <v>62</v>
      </c>
    </row>
    <row r="342" spans="3:4" x14ac:dyDescent="0.25">
      <c r="C342" s="3" t="s">
        <v>63</v>
      </c>
      <c r="D342" s="12" t="s">
        <v>64</v>
      </c>
    </row>
    <row r="343" spans="3:4" x14ac:dyDescent="0.25">
      <c r="C343" s="3" t="s">
        <v>65</v>
      </c>
      <c r="D343" s="12" t="s">
        <v>66</v>
      </c>
    </row>
    <row r="344" spans="3:4" x14ac:dyDescent="0.25">
      <c r="C344" s="3" t="s">
        <v>67</v>
      </c>
      <c r="D344" s="12" t="s">
        <v>68</v>
      </c>
    </row>
    <row r="345" spans="3:4" x14ac:dyDescent="0.25">
      <c r="C345" s="3" t="s">
        <v>69</v>
      </c>
      <c r="D345" s="12" t="s">
        <v>70</v>
      </c>
    </row>
    <row r="346" spans="3:4" x14ac:dyDescent="0.25">
      <c r="C346" s="3" t="s">
        <v>71</v>
      </c>
      <c r="D346" s="12" t="s">
        <v>72</v>
      </c>
    </row>
    <row r="347" spans="3:4" x14ac:dyDescent="0.25">
      <c r="C347" s="3" t="s">
        <v>73</v>
      </c>
      <c r="D347" s="12" t="s">
        <v>74</v>
      </c>
    </row>
    <row r="348" spans="3:4" x14ac:dyDescent="0.25">
      <c r="C348" s="3" t="s">
        <v>75</v>
      </c>
      <c r="D348" s="12" t="s">
        <v>76</v>
      </c>
    </row>
    <row r="349" spans="3:4" x14ac:dyDescent="0.25">
      <c r="C349" s="3" t="s">
        <v>77</v>
      </c>
      <c r="D349" s="12" t="s">
        <v>78</v>
      </c>
    </row>
    <row r="350" spans="3:4" x14ac:dyDescent="0.25">
      <c r="C350" s="3" t="s">
        <v>79</v>
      </c>
      <c r="D350" s="12" t="s">
        <v>80</v>
      </c>
    </row>
    <row r="351" spans="3:4" x14ac:dyDescent="0.25">
      <c r="C351" s="3" t="s">
        <v>81</v>
      </c>
      <c r="D351" s="12" t="s">
        <v>82</v>
      </c>
    </row>
    <row r="352" spans="3:4" x14ac:dyDescent="0.25">
      <c r="C352" s="3" t="s">
        <v>83</v>
      </c>
      <c r="D352" s="12" t="s">
        <v>84</v>
      </c>
    </row>
    <row r="353" spans="3:4" x14ac:dyDescent="0.25">
      <c r="C353" s="3" t="s">
        <v>85</v>
      </c>
      <c r="D353" s="12" t="s">
        <v>86</v>
      </c>
    </row>
    <row r="354" spans="3:4" x14ac:dyDescent="0.25">
      <c r="C354" s="3" t="s">
        <v>87</v>
      </c>
      <c r="D354" s="12" t="s">
        <v>88</v>
      </c>
    </row>
    <row r="355" spans="3:4" x14ac:dyDescent="0.25">
      <c r="C355" s="3" t="s">
        <v>89</v>
      </c>
      <c r="D355" s="12" t="s">
        <v>90</v>
      </c>
    </row>
    <row r="356" spans="3:4" x14ac:dyDescent="0.25">
      <c r="C356" s="3" t="s">
        <v>91</v>
      </c>
      <c r="D356" s="12" t="s">
        <v>92</v>
      </c>
    </row>
    <row r="357" spans="3:4" x14ac:dyDescent="0.25">
      <c r="C357" s="3" t="s">
        <v>93</v>
      </c>
      <c r="D357" s="12" t="s">
        <v>94</v>
      </c>
    </row>
    <row r="358" spans="3:4" x14ac:dyDescent="0.25">
      <c r="C358" s="3" t="s">
        <v>95</v>
      </c>
      <c r="D358" s="12" t="s">
        <v>96</v>
      </c>
    </row>
    <row r="359" spans="3:4" x14ac:dyDescent="0.25">
      <c r="C359" s="3" t="s">
        <v>97</v>
      </c>
      <c r="D359" s="12" t="s">
        <v>98</v>
      </c>
    </row>
    <row r="360" spans="3:4" x14ac:dyDescent="0.25">
      <c r="C360" s="3" t="s">
        <v>99</v>
      </c>
      <c r="D360" s="12" t="s">
        <v>100</v>
      </c>
    </row>
    <row r="361" spans="3:4" x14ac:dyDescent="0.25">
      <c r="C361" s="3" t="s">
        <v>101</v>
      </c>
      <c r="D361" s="12" t="s">
        <v>102</v>
      </c>
    </row>
  </sheetData>
  <autoFilter ref="A152:I269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AN203"/>
  <sheetViews>
    <sheetView showGridLines="0" zoomScaleNormal="100" workbookViewId="0">
      <pane ySplit="7" topLeftCell="A8" activePane="bottomLeft" state="frozen"/>
      <selection activeCell="E5" sqref="E5"/>
      <selection pane="bottomLeft" activeCell="F18" sqref="F18"/>
    </sheetView>
  </sheetViews>
  <sheetFormatPr baseColWidth="10" defaultRowHeight="15" x14ac:dyDescent="0.25"/>
  <cols>
    <col min="1" max="4" width="4.140625" style="47" customWidth="1"/>
    <col min="5" max="5" width="24.42578125" style="47" customWidth="1"/>
    <col min="6" max="6" width="11.42578125" style="207"/>
    <col min="7" max="10" width="33.5703125" style="207" customWidth="1"/>
    <col min="11" max="14" width="4.42578125" style="208" customWidth="1"/>
    <col min="15" max="24" width="11.42578125" style="208"/>
    <col min="25" max="40" width="11.42578125" style="207"/>
    <col min="41" max="16384" width="11.42578125" style="47"/>
  </cols>
  <sheetData>
    <row r="1" spans="2:21" ht="18.75" x14ac:dyDescent="0.3">
      <c r="E1" s="206" t="s">
        <v>1007</v>
      </c>
    </row>
    <row r="2" spans="2:21" x14ac:dyDescent="0.25">
      <c r="E2" s="47" t="s">
        <v>710</v>
      </c>
    </row>
    <row r="4" spans="2:21" x14ac:dyDescent="0.25">
      <c r="E4" s="209" t="s">
        <v>391</v>
      </c>
      <c r="P4" s="208">
        <v>1</v>
      </c>
      <c r="Q4" s="208">
        <v>2</v>
      </c>
      <c r="R4" s="208">
        <v>3</v>
      </c>
      <c r="S4" s="208">
        <v>4</v>
      </c>
      <c r="T4" s="208">
        <v>5</v>
      </c>
      <c r="U4" s="208">
        <v>6</v>
      </c>
    </row>
    <row r="5" spans="2:21" ht="18.75" x14ac:dyDescent="0.3">
      <c r="E5" s="205" t="s">
        <v>44</v>
      </c>
      <c r="F5" s="31">
        <f>VLOOKUP(E5,$P$6:$Q$14,2,FALSE)</f>
        <v>1</v>
      </c>
      <c r="G5" s="208">
        <v>3</v>
      </c>
      <c r="H5" s="208">
        <v>4</v>
      </c>
      <c r="I5" s="208">
        <v>5</v>
      </c>
      <c r="J5" s="208">
        <v>6</v>
      </c>
    </row>
    <row r="6" spans="2:21" ht="15.75" x14ac:dyDescent="0.25">
      <c r="G6" s="45" t="s">
        <v>194</v>
      </c>
      <c r="O6" s="571" t="s">
        <v>43</v>
      </c>
      <c r="P6" s="208" t="s">
        <v>44</v>
      </c>
      <c r="Q6" s="571">
        <v>1</v>
      </c>
      <c r="R6" s="208">
        <v>3</v>
      </c>
      <c r="S6" s="208">
        <v>4</v>
      </c>
      <c r="T6" s="208">
        <v>5</v>
      </c>
      <c r="U6" s="208">
        <v>6</v>
      </c>
    </row>
    <row r="7" spans="2:21" ht="15.75" x14ac:dyDescent="0.25">
      <c r="E7" s="51"/>
      <c r="F7" s="210">
        <v>0</v>
      </c>
      <c r="G7" s="211">
        <f>IFERROR(VLOOKUP($E$5,$P$6:$U$14,G$5,FALSE),"")</f>
        <v>3</v>
      </c>
      <c r="H7" s="211">
        <f t="shared" ref="H7:J7" si="0">IFERROR(VLOOKUP($E$5,$P$6:$U$14,H$5,FALSE),"")</f>
        <v>4</v>
      </c>
      <c r="I7" s="211">
        <f t="shared" si="0"/>
        <v>5</v>
      </c>
      <c r="J7" s="211">
        <f t="shared" si="0"/>
        <v>6</v>
      </c>
      <c r="O7" s="571" t="s">
        <v>45</v>
      </c>
      <c r="P7" s="208" t="s">
        <v>46</v>
      </c>
      <c r="Q7" s="571">
        <v>2</v>
      </c>
      <c r="R7" s="208">
        <v>7</v>
      </c>
      <c r="S7" s="208">
        <v>8</v>
      </c>
      <c r="T7" s="208">
        <v>9</v>
      </c>
      <c r="U7" s="208">
        <v>10</v>
      </c>
    </row>
    <row r="8" spans="2:21" x14ac:dyDescent="0.25">
      <c r="B8" s="207"/>
      <c r="C8" s="207"/>
      <c r="D8" s="207"/>
      <c r="E8" s="212" t="s">
        <v>41</v>
      </c>
      <c r="F8" s="31" t="str">
        <f t="shared" ref="F8:I8" si="1">IF(LEN(F7)&gt;=1,$F$5&amp;"_"&amp;F7,0/0)</f>
        <v>1_0</v>
      </c>
      <c r="G8" s="31" t="str">
        <f t="shared" si="1"/>
        <v>1_3</v>
      </c>
      <c r="H8" s="31" t="str">
        <f t="shared" si="1"/>
        <v>1_4</v>
      </c>
      <c r="I8" s="31" t="str">
        <f t="shared" si="1"/>
        <v>1_5</v>
      </c>
      <c r="J8" s="31" t="str">
        <f>IF(LEN(J7)&gt;=1,$F$5&amp;"_"&amp;J7,0/0)</f>
        <v>1_6</v>
      </c>
      <c r="O8" s="571" t="s">
        <v>47</v>
      </c>
      <c r="P8" s="208" t="s">
        <v>48</v>
      </c>
      <c r="Q8" s="571">
        <v>3</v>
      </c>
      <c r="R8" s="208">
        <v>11</v>
      </c>
      <c r="S8" s="208">
        <v>12</v>
      </c>
      <c r="T8" s="208">
        <v>13</v>
      </c>
      <c r="U8" s="208" t="e">
        <f>0/0</f>
        <v>#DIV/0!</v>
      </c>
    </row>
    <row r="9" spans="2:21" x14ac:dyDescent="0.25">
      <c r="O9" s="571" t="s">
        <v>49</v>
      </c>
      <c r="P9" s="208" t="s">
        <v>50</v>
      </c>
      <c r="Q9" s="571">
        <v>4</v>
      </c>
      <c r="R9" s="208">
        <v>14</v>
      </c>
      <c r="S9" s="208">
        <v>15</v>
      </c>
      <c r="T9" s="208">
        <v>16</v>
      </c>
      <c r="U9" s="208">
        <v>17</v>
      </c>
    </row>
    <row r="10" spans="2:21" ht="15.75" x14ac:dyDescent="0.25">
      <c r="B10" s="208" t="s">
        <v>208</v>
      </c>
      <c r="C10" s="208"/>
      <c r="D10" s="208"/>
      <c r="E10" s="208"/>
      <c r="F10" s="208"/>
      <c r="G10" s="45" t="s">
        <v>392</v>
      </c>
      <c r="O10" s="571" t="s">
        <v>51</v>
      </c>
      <c r="P10" s="208" t="s">
        <v>52</v>
      </c>
      <c r="Q10" s="571">
        <v>5</v>
      </c>
      <c r="R10" s="208">
        <v>18</v>
      </c>
      <c r="S10" s="208">
        <v>19</v>
      </c>
      <c r="T10" s="208">
        <v>21</v>
      </c>
      <c r="U10" s="208" t="e">
        <f>0/0</f>
        <v>#DIV/0!</v>
      </c>
    </row>
    <row r="11" spans="2:21" x14ac:dyDescent="0.25">
      <c r="B11" s="208">
        <v>1</v>
      </c>
      <c r="C11" s="208" t="str">
        <f t="shared" ref="C11:C39" si="2">IF(LEN(G$7)&gt;0,$F$5&amp;G$7&amp;$B11,"")</f>
        <v>131</v>
      </c>
      <c r="D11" s="208" t="str">
        <f t="shared" ref="D11:D39" si="3">IF(LEN(H$7)&gt;0,$F$5&amp;H$7&amp;$B11,"")</f>
        <v>141</v>
      </c>
      <c r="E11" s="208" t="str">
        <f t="shared" ref="E11:E39" si="4">IF(LEN(I$7)&gt;0,$F$5&amp;I$7&amp;$B11,"")</f>
        <v>151</v>
      </c>
      <c r="F11" s="208" t="str">
        <f t="shared" ref="F11:F39" si="5">IF(LEN(J$7)&gt;0,$F$5&amp;J$7&amp;$B11,"")</f>
        <v>161</v>
      </c>
      <c r="G11" s="207" t="str">
        <f t="shared" ref="G11:G39" si="6">IFERROR(VLOOKUP(C11,$R$17:$T$203,3,FALSE),"")</f>
        <v>8 de Diciembre</v>
      </c>
      <c r="H11" s="207" t="str">
        <f t="shared" ref="H11:H39" si="7">IFERROR(VLOOKUP(D11,$R$17:$T$203,3,FALSE),"")</f>
        <v>Las Lomas</v>
      </c>
      <c r="I11" s="207" t="str">
        <f t="shared" ref="I11:I39" si="8">IFERROR(VLOOKUP(E11,$R$17:$T$203,3,FALSE),"")</f>
        <v>San Juan de Cotahuma</v>
      </c>
      <c r="J11" s="207" t="str">
        <f t="shared" ref="J11:J39" si="9">IFERROR(VLOOKUP(F11,$R$17:$T$203,3,FALSE),"")</f>
        <v>Belén</v>
      </c>
      <c r="O11" s="571" t="s">
        <v>53</v>
      </c>
      <c r="P11" s="208" t="s">
        <v>54</v>
      </c>
      <c r="Q11" s="571">
        <v>6</v>
      </c>
      <c r="R11" s="208">
        <v>20</v>
      </c>
      <c r="S11" s="208" t="e">
        <f>0/0</f>
        <v>#DIV/0!</v>
      </c>
      <c r="T11" s="208" t="e">
        <f t="shared" ref="T11:U12" si="10">0/0</f>
        <v>#DIV/0!</v>
      </c>
      <c r="U11" s="208" t="e">
        <f t="shared" si="10"/>
        <v>#DIV/0!</v>
      </c>
    </row>
    <row r="12" spans="2:21" x14ac:dyDescent="0.25">
      <c r="B12" s="208">
        <v>2</v>
      </c>
      <c r="C12" s="208" t="str">
        <f t="shared" si="2"/>
        <v>132</v>
      </c>
      <c r="D12" s="208" t="str">
        <f t="shared" si="3"/>
        <v>142</v>
      </c>
      <c r="E12" s="208" t="str">
        <f t="shared" si="4"/>
        <v>152</v>
      </c>
      <c r="F12" s="208" t="str">
        <f t="shared" si="5"/>
        <v>162</v>
      </c>
      <c r="G12" s="207" t="str">
        <f t="shared" si="6"/>
        <v>Sopocachi Alto</v>
      </c>
      <c r="H12" s="207" t="str">
        <f t="shared" si="7"/>
        <v>Llojeta</v>
      </c>
      <c r="I12" s="207" t="str">
        <f t="shared" si="8"/>
        <v>Alto Tacagua</v>
      </c>
      <c r="J12" s="207" t="str">
        <f t="shared" si="9"/>
        <v>San Pedro</v>
      </c>
      <c r="O12" s="571" t="s">
        <v>55</v>
      </c>
      <c r="P12" s="208" t="s">
        <v>56</v>
      </c>
      <c r="Q12" s="571">
        <v>7</v>
      </c>
      <c r="R12" s="208">
        <v>1</v>
      </c>
      <c r="S12" s="208">
        <v>2</v>
      </c>
      <c r="T12" s="208" t="e">
        <f t="shared" si="10"/>
        <v>#DIV/0!</v>
      </c>
      <c r="U12" s="208" t="e">
        <f t="shared" si="10"/>
        <v>#DIV/0!</v>
      </c>
    </row>
    <row r="13" spans="2:21" x14ac:dyDescent="0.25">
      <c r="B13" s="208">
        <v>3</v>
      </c>
      <c r="C13" s="208" t="str">
        <f t="shared" si="2"/>
        <v>133</v>
      </c>
      <c r="D13" s="208" t="str">
        <f t="shared" si="3"/>
        <v>143</v>
      </c>
      <c r="E13" s="208" t="str">
        <f t="shared" si="4"/>
        <v>153</v>
      </c>
      <c r="F13" s="208" t="str">
        <f t="shared" si="5"/>
        <v>163</v>
      </c>
      <c r="G13" s="207" t="str">
        <f t="shared" si="6"/>
        <v>Sopocachi</v>
      </c>
      <c r="H13" s="207" t="str">
        <f t="shared" si="7"/>
        <v>Pasankeri</v>
      </c>
      <c r="I13" s="207" t="str">
        <f t="shared" si="8"/>
        <v>Faro Murillo</v>
      </c>
      <c r="J13" s="207" t="str">
        <f t="shared" si="9"/>
        <v>San Pedro Alto</v>
      </c>
      <c r="O13" s="571" t="s">
        <v>57</v>
      </c>
      <c r="P13" s="208" t="s">
        <v>58</v>
      </c>
      <c r="Q13" s="571">
        <v>8</v>
      </c>
      <c r="R13" s="208">
        <v>22</v>
      </c>
      <c r="S13" s="208" t="e">
        <f t="shared" ref="S13:U14" si="11">0/0</f>
        <v>#DIV/0!</v>
      </c>
      <c r="T13" s="208" t="e">
        <f t="shared" si="11"/>
        <v>#DIV/0!</v>
      </c>
      <c r="U13" s="208" t="e">
        <f t="shared" si="11"/>
        <v>#DIV/0!</v>
      </c>
    </row>
    <row r="14" spans="2:21" x14ac:dyDescent="0.25">
      <c r="B14" s="208">
        <v>4</v>
      </c>
      <c r="C14" s="208" t="str">
        <f t="shared" si="2"/>
        <v>134</v>
      </c>
      <c r="D14" s="208" t="str">
        <f t="shared" si="3"/>
        <v>144</v>
      </c>
      <c r="E14" s="208" t="str">
        <f t="shared" si="4"/>
        <v>154</v>
      </c>
      <c r="F14" s="208" t="str">
        <f t="shared" si="5"/>
        <v>164</v>
      </c>
      <c r="G14" s="207" t="str">
        <f t="shared" si="6"/>
        <v>Sopocachi Bajo</v>
      </c>
      <c r="H14" s="207" t="str">
        <f t="shared" si="7"/>
        <v>Inca Llojeta</v>
      </c>
      <c r="I14" s="207" t="str">
        <f t="shared" si="8"/>
        <v>Tacagua</v>
      </c>
      <c r="J14" s="207" t="str">
        <f t="shared" si="9"/>
        <v/>
      </c>
      <c r="O14" s="571" t="s">
        <v>59</v>
      </c>
      <c r="P14" s="208" t="s">
        <v>60</v>
      </c>
      <c r="Q14" s="571">
        <v>9</v>
      </c>
      <c r="R14" s="208">
        <v>23</v>
      </c>
      <c r="S14" s="208" t="e">
        <f t="shared" si="11"/>
        <v>#DIV/0!</v>
      </c>
      <c r="T14" s="208" t="e">
        <f t="shared" si="11"/>
        <v>#DIV/0!</v>
      </c>
      <c r="U14" s="208" t="e">
        <f t="shared" si="11"/>
        <v>#DIV/0!</v>
      </c>
    </row>
    <row r="15" spans="2:21" x14ac:dyDescent="0.25">
      <c r="B15" s="208">
        <v>5</v>
      </c>
      <c r="C15" s="208" t="str">
        <f t="shared" si="2"/>
        <v>135</v>
      </c>
      <c r="D15" s="208" t="str">
        <f t="shared" si="3"/>
        <v>145</v>
      </c>
      <c r="E15" s="208" t="str">
        <f t="shared" si="4"/>
        <v>155</v>
      </c>
      <c r="F15" s="208" t="str">
        <f t="shared" si="5"/>
        <v>165</v>
      </c>
      <c r="G15" s="207" t="str">
        <f t="shared" si="6"/>
        <v>Kantutani</v>
      </c>
      <c r="H15" s="207" t="str">
        <f t="shared" si="7"/>
        <v>Bello Horizonte</v>
      </c>
      <c r="I15" s="207" t="str">
        <f t="shared" si="8"/>
        <v>Tupac Amaru</v>
      </c>
      <c r="J15" s="207" t="str">
        <f t="shared" si="9"/>
        <v/>
      </c>
    </row>
    <row r="16" spans="2:21" x14ac:dyDescent="0.25">
      <c r="B16" s="208">
        <v>6</v>
      </c>
      <c r="C16" s="208" t="str">
        <f t="shared" si="2"/>
        <v>136</v>
      </c>
      <c r="D16" s="208" t="str">
        <f t="shared" si="3"/>
        <v>146</v>
      </c>
      <c r="E16" s="208" t="str">
        <f t="shared" si="4"/>
        <v>156</v>
      </c>
      <c r="F16" s="208" t="str">
        <f t="shared" si="5"/>
        <v>166</v>
      </c>
      <c r="G16" s="207" t="str">
        <f t="shared" si="6"/>
        <v/>
      </c>
      <c r="H16" s="207" t="str">
        <f t="shared" si="7"/>
        <v>Obispo Bosque</v>
      </c>
      <c r="I16" s="207" t="str">
        <f t="shared" si="8"/>
        <v>Villa Nuevo Potosí</v>
      </c>
      <c r="J16" s="207" t="str">
        <f t="shared" si="9"/>
        <v/>
      </c>
    </row>
    <row r="17" spans="2:20" x14ac:dyDescent="0.25">
      <c r="B17" s="208">
        <v>7</v>
      </c>
      <c r="C17" s="208" t="str">
        <f t="shared" si="2"/>
        <v>137</v>
      </c>
      <c r="D17" s="208" t="str">
        <f t="shared" si="3"/>
        <v>147</v>
      </c>
      <c r="E17" s="208" t="str">
        <f t="shared" si="4"/>
        <v>157</v>
      </c>
      <c r="F17" s="208" t="str">
        <f t="shared" si="5"/>
        <v>167</v>
      </c>
      <c r="G17" s="207" t="str">
        <f t="shared" si="6"/>
        <v/>
      </c>
      <c r="H17" s="207" t="str">
        <f t="shared" si="7"/>
        <v>Tembladerani</v>
      </c>
      <c r="I17" s="207" t="str">
        <f t="shared" si="8"/>
        <v/>
      </c>
      <c r="J17" s="207" t="str">
        <f t="shared" si="9"/>
        <v/>
      </c>
      <c r="O17" s="208" t="s">
        <v>195</v>
      </c>
      <c r="P17" s="208" t="s">
        <v>143</v>
      </c>
      <c r="Q17" s="208" t="s">
        <v>208</v>
      </c>
      <c r="R17" s="208" t="s">
        <v>207</v>
      </c>
      <c r="S17" s="208" t="s">
        <v>196</v>
      </c>
      <c r="T17" s="208" t="s">
        <v>204</v>
      </c>
    </row>
    <row r="18" spans="2:20" x14ac:dyDescent="0.25">
      <c r="B18" s="208">
        <v>8</v>
      </c>
      <c r="C18" s="208" t="str">
        <f t="shared" si="2"/>
        <v>138</v>
      </c>
      <c r="D18" s="208" t="str">
        <f t="shared" si="3"/>
        <v>148</v>
      </c>
      <c r="E18" s="208" t="str">
        <f t="shared" si="4"/>
        <v>158</v>
      </c>
      <c r="F18" s="208" t="str">
        <f t="shared" si="5"/>
        <v>168</v>
      </c>
      <c r="G18" s="207" t="str">
        <f t="shared" si="6"/>
        <v/>
      </c>
      <c r="H18" s="207" t="str">
        <f t="shared" si="7"/>
        <v>Alpacoma</v>
      </c>
      <c r="I18" s="207" t="str">
        <f t="shared" si="8"/>
        <v/>
      </c>
      <c r="J18" s="207" t="str">
        <f t="shared" si="9"/>
        <v/>
      </c>
      <c r="O18" s="208">
        <v>1</v>
      </c>
      <c r="P18" s="208">
        <v>7</v>
      </c>
      <c r="Q18" s="208">
        <v>1</v>
      </c>
      <c r="R18" s="208" t="str">
        <f>P18&amp;O18&amp;Q18</f>
        <v>711</v>
      </c>
      <c r="S18" s="208" t="s">
        <v>197</v>
      </c>
      <c r="T18" s="208" t="s">
        <v>209</v>
      </c>
    </row>
    <row r="19" spans="2:20" x14ac:dyDescent="0.25">
      <c r="B19" s="208">
        <v>9</v>
      </c>
      <c r="C19" s="208" t="str">
        <f t="shared" si="2"/>
        <v>139</v>
      </c>
      <c r="D19" s="208" t="str">
        <f t="shared" si="3"/>
        <v>149</v>
      </c>
      <c r="E19" s="208" t="str">
        <f t="shared" si="4"/>
        <v>159</v>
      </c>
      <c r="F19" s="208" t="str">
        <f t="shared" si="5"/>
        <v>169</v>
      </c>
      <c r="G19" s="207" t="str">
        <f t="shared" si="6"/>
        <v/>
      </c>
      <c r="H19" s="207" t="str">
        <f t="shared" si="7"/>
        <v>Cotahuma</v>
      </c>
      <c r="I19" s="207" t="str">
        <f t="shared" si="8"/>
        <v/>
      </c>
      <c r="J19" s="207" t="str">
        <f t="shared" si="9"/>
        <v/>
      </c>
      <c r="O19" s="208">
        <v>1</v>
      </c>
      <c r="P19" s="208">
        <v>7</v>
      </c>
      <c r="Q19" s="208">
        <v>2</v>
      </c>
      <c r="R19" s="208" t="str">
        <f t="shared" ref="R19:R82" si="12">P19&amp;O19&amp;Q19</f>
        <v>712</v>
      </c>
      <c r="S19" s="208" t="s">
        <v>197</v>
      </c>
      <c r="T19" s="208" t="s">
        <v>210</v>
      </c>
    </row>
    <row r="20" spans="2:20" x14ac:dyDescent="0.25">
      <c r="B20" s="208">
        <v>10</v>
      </c>
      <c r="C20" s="208" t="str">
        <f t="shared" si="2"/>
        <v>1310</v>
      </c>
      <c r="D20" s="208" t="str">
        <f t="shared" si="3"/>
        <v>1410</v>
      </c>
      <c r="E20" s="208" t="str">
        <f t="shared" si="4"/>
        <v>1510</v>
      </c>
      <c r="F20" s="208" t="str">
        <f t="shared" si="5"/>
        <v>1610</v>
      </c>
      <c r="G20" s="207" t="str">
        <f t="shared" si="6"/>
        <v/>
      </c>
      <c r="H20" s="207" t="str">
        <f t="shared" si="7"/>
        <v/>
      </c>
      <c r="I20" s="207" t="str">
        <f t="shared" si="8"/>
        <v/>
      </c>
      <c r="J20" s="207" t="str">
        <f t="shared" si="9"/>
        <v/>
      </c>
      <c r="O20" s="208">
        <v>1</v>
      </c>
      <c r="P20" s="208">
        <v>7</v>
      </c>
      <c r="Q20" s="208">
        <v>3</v>
      </c>
      <c r="R20" s="208" t="str">
        <f t="shared" si="12"/>
        <v>713</v>
      </c>
      <c r="S20" s="208" t="s">
        <v>197</v>
      </c>
      <c r="T20" s="208" t="s">
        <v>211</v>
      </c>
    </row>
    <row r="21" spans="2:20" x14ac:dyDescent="0.25">
      <c r="B21" s="208">
        <v>11</v>
      </c>
      <c r="C21" s="208" t="str">
        <f t="shared" si="2"/>
        <v>1311</v>
      </c>
      <c r="D21" s="208" t="str">
        <f t="shared" si="3"/>
        <v>1411</v>
      </c>
      <c r="E21" s="208" t="str">
        <f t="shared" si="4"/>
        <v>1511</v>
      </c>
      <c r="F21" s="208" t="str">
        <f t="shared" si="5"/>
        <v>1611</v>
      </c>
      <c r="G21" s="207" t="str">
        <f t="shared" si="6"/>
        <v/>
      </c>
      <c r="H21" s="207" t="str">
        <f t="shared" si="7"/>
        <v/>
      </c>
      <c r="I21" s="207" t="str">
        <f t="shared" si="8"/>
        <v/>
      </c>
      <c r="J21" s="207" t="str">
        <f t="shared" si="9"/>
        <v/>
      </c>
      <c r="O21" s="208">
        <v>1</v>
      </c>
      <c r="P21" s="208">
        <v>7</v>
      </c>
      <c r="Q21" s="208">
        <v>4</v>
      </c>
      <c r="R21" s="208" t="str">
        <f t="shared" si="12"/>
        <v>714</v>
      </c>
      <c r="S21" s="208" t="s">
        <v>197</v>
      </c>
      <c r="T21" s="208" t="s">
        <v>212</v>
      </c>
    </row>
    <row r="22" spans="2:20" x14ac:dyDescent="0.25">
      <c r="B22" s="208">
        <v>12</v>
      </c>
      <c r="C22" s="208" t="str">
        <f t="shared" si="2"/>
        <v>1312</v>
      </c>
      <c r="D22" s="208" t="str">
        <f t="shared" si="3"/>
        <v>1412</v>
      </c>
      <c r="E22" s="208" t="str">
        <f t="shared" si="4"/>
        <v>1512</v>
      </c>
      <c r="F22" s="208" t="str">
        <f t="shared" si="5"/>
        <v>1612</v>
      </c>
      <c r="G22" s="207" t="str">
        <f t="shared" si="6"/>
        <v/>
      </c>
      <c r="H22" s="207" t="str">
        <f t="shared" si="7"/>
        <v/>
      </c>
      <c r="I22" s="207" t="str">
        <f t="shared" si="8"/>
        <v/>
      </c>
      <c r="J22" s="207" t="str">
        <f t="shared" si="9"/>
        <v/>
      </c>
      <c r="O22" s="208">
        <v>1</v>
      </c>
      <c r="P22" s="208">
        <v>7</v>
      </c>
      <c r="Q22" s="208">
        <v>5</v>
      </c>
      <c r="R22" s="208" t="str">
        <f t="shared" si="12"/>
        <v>715</v>
      </c>
      <c r="S22" s="208" t="s">
        <v>197</v>
      </c>
      <c r="T22" s="208" t="s">
        <v>213</v>
      </c>
    </row>
    <row r="23" spans="2:20" x14ac:dyDescent="0.25">
      <c r="B23" s="208">
        <v>13</v>
      </c>
      <c r="C23" s="208" t="str">
        <f t="shared" si="2"/>
        <v>1313</v>
      </c>
      <c r="D23" s="208" t="str">
        <f t="shared" si="3"/>
        <v>1413</v>
      </c>
      <c r="E23" s="208" t="str">
        <f t="shared" si="4"/>
        <v>1513</v>
      </c>
      <c r="F23" s="208" t="str">
        <f t="shared" si="5"/>
        <v>1613</v>
      </c>
      <c r="G23" s="207" t="str">
        <f t="shared" si="6"/>
        <v/>
      </c>
      <c r="H23" s="207" t="str">
        <f t="shared" si="7"/>
        <v/>
      </c>
      <c r="I23" s="207" t="str">
        <f t="shared" si="8"/>
        <v/>
      </c>
      <c r="J23" s="207" t="str">
        <f t="shared" si="9"/>
        <v/>
      </c>
      <c r="O23" s="208">
        <v>2</v>
      </c>
      <c r="P23" s="208">
        <v>7</v>
      </c>
      <c r="Q23" s="208">
        <v>1</v>
      </c>
      <c r="R23" s="208" t="str">
        <f t="shared" si="12"/>
        <v>721</v>
      </c>
      <c r="S23" s="208" t="s">
        <v>197</v>
      </c>
      <c r="T23" s="208" t="s">
        <v>214</v>
      </c>
    </row>
    <row r="24" spans="2:20" x14ac:dyDescent="0.25">
      <c r="B24" s="208">
        <v>14</v>
      </c>
      <c r="C24" s="208" t="str">
        <f t="shared" si="2"/>
        <v>1314</v>
      </c>
      <c r="D24" s="208" t="str">
        <f t="shared" si="3"/>
        <v>1414</v>
      </c>
      <c r="E24" s="208" t="str">
        <f t="shared" si="4"/>
        <v>1514</v>
      </c>
      <c r="F24" s="208" t="str">
        <f t="shared" si="5"/>
        <v>1614</v>
      </c>
      <c r="G24" s="207" t="str">
        <f t="shared" si="6"/>
        <v/>
      </c>
      <c r="H24" s="207" t="str">
        <f t="shared" si="7"/>
        <v/>
      </c>
      <c r="I24" s="207" t="str">
        <f t="shared" si="8"/>
        <v/>
      </c>
      <c r="J24" s="207" t="str">
        <f t="shared" si="9"/>
        <v/>
      </c>
      <c r="O24" s="208">
        <v>2</v>
      </c>
      <c r="P24" s="208">
        <v>7</v>
      </c>
      <c r="Q24" s="208">
        <v>2</v>
      </c>
      <c r="R24" s="208" t="str">
        <f t="shared" si="12"/>
        <v>722</v>
      </c>
      <c r="S24" s="208" t="s">
        <v>197</v>
      </c>
      <c r="T24" s="208" t="s">
        <v>215</v>
      </c>
    </row>
    <row r="25" spans="2:20" x14ac:dyDescent="0.25">
      <c r="B25" s="208">
        <v>15</v>
      </c>
      <c r="C25" s="208" t="str">
        <f t="shared" si="2"/>
        <v>1315</v>
      </c>
      <c r="D25" s="208" t="str">
        <f t="shared" si="3"/>
        <v>1415</v>
      </c>
      <c r="E25" s="208" t="str">
        <f t="shared" si="4"/>
        <v>1515</v>
      </c>
      <c r="F25" s="208" t="str">
        <f t="shared" si="5"/>
        <v>1615</v>
      </c>
      <c r="G25" s="207" t="str">
        <f t="shared" si="6"/>
        <v/>
      </c>
      <c r="H25" s="207" t="str">
        <f t="shared" si="7"/>
        <v/>
      </c>
      <c r="I25" s="207" t="str">
        <f t="shared" si="8"/>
        <v/>
      </c>
      <c r="J25" s="207" t="str">
        <f t="shared" si="9"/>
        <v/>
      </c>
      <c r="O25" s="208">
        <v>3</v>
      </c>
      <c r="P25" s="208">
        <v>1</v>
      </c>
      <c r="Q25" s="208">
        <v>1</v>
      </c>
      <c r="R25" s="208" t="str">
        <f t="shared" si="12"/>
        <v>131</v>
      </c>
      <c r="S25" s="208" t="s">
        <v>198</v>
      </c>
      <c r="T25" s="208" t="s">
        <v>364</v>
      </c>
    </row>
    <row r="26" spans="2:20" x14ac:dyDescent="0.25">
      <c r="B26" s="208">
        <v>16</v>
      </c>
      <c r="C26" s="208" t="str">
        <f t="shared" si="2"/>
        <v>1316</v>
      </c>
      <c r="D26" s="208" t="str">
        <f t="shared" si="3"/>
        <v>1416</v>
      </c>
      <c r="E26" s="208" t="str">
        <f t="shared" si="4"/>
        <v>1516</v>
      </c>
      <c r="F26" s="208" t="str">
        <f t="shared" si="5"/>
        <v>1616</v>
      </c>
      <c r="G26" s="207" t="str">
        <f t="shared" si="6"/>
        <v/>
      </c>
      <c r="H26" s="207" t="str">
        <f t="shared" si="7"/>
        <v/>
      </c>
      <c r="I26" s="207" t="str">
        <f t="shared" si="8"/>
        <v/>
      </c>
      <c r="J26" s="207" t="str">
        <f t="shared" si="9"/>
        <v/>
      </c>
      <c r="O26" s="208">
        <v>3</v>
      </c>
      <c r="P26" s="208">
        <v>1</v>
      </c>
      <c r="Q26" s="208">
        <v>2</v>
      </c>
      <c r="R26" s="208" t="str">
        <f t="shared" si="12"/>
        <v>132</v>
      </c>
      <c r="S26" s="208" t="s">
        <v>198</v>
      </c>
      <c r="T26" s="208" t="s">
        <v>216</v>
      </c>
    </row>
    <row r="27" spans="2:20" x14ac:dyDescent="0.25">
      <c r="B27" s="208">
        <v>17</v>
      </c>
      <c r="C27" s="208" t="str">
        <f t="shared" si="2"/>
        <v>1317</v>
      </c>
      <c r="D27" s="208" t="str">
        <f t="shared" si="3"/>
        <v>1417</v>
      </c>
      <c r="E27" s="208" t="str">
        <f t="shared" si="4"/>
        <v>1517</v>
      </c>
      <c r="F27" s="208" t="str">
        <f t="shared" si="5"/>
        <v>1617</v>
      </c>
      <c r="G27" s="207" t="str">
        <f t="shared" si="6"/>
        <v/>
      </c>
      <c r="H27" s="207" t="str">
        <f t="shared" si="7"/>
        <v/>
      </c>
      <c r="I27" s="207" t="str">
        <f t="shared" si="8"/>
        <v/>
      </c>
      <c r="J27" s="207" t="str">
        <f t="shared" si="9"/>
        <v/>
      </c>
      <c r="O27" s="208">
        <v>3</v>
      </c>
      <c r="P27" s="208">
        <v>1</v>
      </c>
      <c r="Q27" s="208">
        <v>3</v>
      </c>
      <c r="R27" s="208" t="str">
        <f t="shared" si="12"/>
        <v>133</v>
      </c>
      <c r="S27" s="208" t="s">
        <v>198</v>
      </c>
      <c r="T27" s="208" t="s">
        <v>217</v>
      </c>
    </row>
    <row r="28" spans="2:20" x14ac:dyDescent="0.25">
      <c r="B28" s="208">
        <v>18</v>
      </c>
      <c r="C28" s="208" t="str">
        <f t="shared" si="2"/>
        <v>1318</v>
      </c>
      <c r="D28" s="208" t="str">
        <f t="shared" si="3"/>
        <v>1418</v>
      </c>
      <c r="E28" s="208" t="str">
        <f t="shared" si="4"/>
        <v>1518</v>
      </c>
      <c r="F28" s="208" t="str">
        <f t="shared" si="5"/>
        <v>1618</v>
      </c>
      <c r="G28" s="207" t="str">
        <f t="shared" si="6"/>
        <v/>
      </c>
      <c r="H28" s="207" t="str">
        <f t="shared" si="7"/>
        <v/>
      </c>
      <c r="I28" s="207" t="str">
        <f t="shared" si="8"/>
        <v/>
      </c>
      <c r="J28" s="207" t="str">
        <f t="shared" si="9"/>
        <v/>
      </c>
      <c r="O28" s="208">
        <v>3</v>
      </c>
      <c r="P28" s="208">
        <v>1</v>
      </c>
      <c r="Q28" s="208">
        <v>4</v>
      </c>
      <c r="R28" s="208" t="str">
        <f t="shared" si="12"/>
        <v>134</v>
      </c>
      <c r="S28" s="208" t="s">
        <v>198</v>
      </c>
      <c r="T28" s="208" t="s">
        <v>218</v>
      </c>
    </row>
    <row r="29" spans="2:20" x14ac:dyDescent="0.25">
      <c r="B29" s="208">
        <v>19</v>
      </c>
      <c r="C29" s="208" t="str">
        <f t="shared" si="2"/>
        <v>1319</v>
      </c>
      <c r="D29" s="208" t="str">
        <f t="shared" si="3"/>
        <v>1419</v>
      </c>
      <c r="E29" s="208" t="str">
        <f t="shared" si="4"/>
        <v>1519</v>
      </c>
      <c r="F29" s="208" t="str">
        <f t="shared" si="5"/>
        <v>1619</v>
      </c>
      <c r="G29" s="207" t="str">
        <f t="shared" si="6"/>
        <v/>
      </c>
      <c r="H29" s="207" t="str">
        <f t="shared" si="7"/>
        <v/>
      </c>
      <c r="I29" s="207" t="str">
        <f t="shared" si="8"/>
        <v/>
      </c>
      <c r="J29" s="207" t="str">
        <f t="shared" si="9"/>
        <v/>
      </c>
      <c r="O29" s="208">
        <v>3</v>
      </c>
      <c r="P29" s="208">
        <v>1</v>
      </c>
      <c r="Q29" s="208">
        <v>5</v>
      </c>
      <c r="R29" s="208" t="str">
        <f t="shared" si="12"/>
        <v>135</v>
      </c>
      <c r="S29" s="208" t="s">
        <v>198</v>
      </c>
      <c r="T29" s="208" t="s">
        <v>219</v>
      </c>
    </row>
    <row r="30" spans="2:20" x14ac:dyDescent="0.25">
      <c r="B30" s="208">
        <v>20</v>
      </c>
      <c r="C30" s="208" t="str">
        <f t="shared" si="2"/>
        <v>1320</v>
      </c>
      <c r="D30" s="208" t="str">
        <f t="shared" si="3"/>
        <v>1420</v>
      </c>
      <c r="E30" s="208" t="str">
        <f t="shared" si="4"/>
        <v>1520</v>
      </c>
      <c r="F30" s="208" t="str">
        <f t="shared" si="5"/>
        <v>1620</v>
      </c>
      <c r="G30" s="207" t="str">
        <f t="shared" si="6"/>
        <v/>
      </c>
      <c r="H30" s="207" t="str">
        <f t="shared" si="7"/>
        <v/>
      </c>
      <c r="I30" s="207" t="str">
        <f t="shared" si="8"/>
        <v/>
      </c>
      <c r="J30" s="207" t="str">
        <f t="shared" si="9"/>
        <v/>
      </c>
      <c r="O30" s="208">
        <v>4</v>
      </c>
      <c r="P30" s="208">
        <v>1</v>
      </c>
      <c r="Q30" s="208">
        <v>1</v>
      </c>
      <c r="R30" s="208" t="str">
        <f t="shared" si="12"/>
        <v>141</v>
      </c>
      <c r="S30" s="208" t="s">
        <v>198</v>
      </c>
      <c r="T30" s="208" t="s">
        <v>220</v>
      </c>
    </row>
    <row r="31" spans="2:20" x14ac:dyDescent="0.25">
      <c r="B31" s="208">
        <v>21</v>
      </c>
      <c r="C31" s="208" t="str">
        <f t="shared" si="2"/>
        <v>1321</v>
      </c>
      <c r="D31" s="208" t="str">
        <f t="shared" si="3"/>
        <v>1421</v>
      </c>
      <c r="E31" s="208" t="str">
        <f t="shared" si="4"/>
        <v>1521</v>
      </c>
      <c r="F31" s="208" t="str">
        <f t="shared" si="5"/>
        <v>1621</v>
      </c>
      <c r="G31" s="207" t="str">
        <f t="shared" si="6"/>
        <v/>
      </c>
      <c r="H31" s="207" t="str">
        <f t="shared" si="7"/>
        <v/>
      </c>
      <c r="I31" s="207" t="str">
        <f t="shared" si="8"/>
        <v/>
      </c>
      <c r="J31" s="207" t="str">
        <f t="shared" si="9"/>
        <v/>
      </c>
      <c r="O31" s="208">
        <v>4</v>
      </c>
      <c r="P31" s="208">
        <v>1</v>
      </c>
      <c r="Q31" s="208">
        <v>2</v>
      </c>
      <c r="R31" s="208" t="str">
        <f t="shared" si="12"/>
        <v>142</v>
      </c>
      <c r="S31" s="208" t="s">
        <v>198</v>
      </c>
      <c r="T31" s="208" t="s">
        <v>221</v>
      </c>
    </row>
    <row r="32" spans="2:20" x14ac:dyDescent="0.25">
      <c r="B32" s="208">
        <v>22</v>
      </c>
      <c r="C32" s="208" t="str">
        <f t="shared" si="2"/>
        <v>1322</v>
      </c>
      <c r="D32" s="208" t="str">
        <f t="shared" si="3"/>
        <v>1422</v>
      </c>
      <c r="E32" s="208" t="str">
        <f t="shared" si="4"/>
        <v>1522</v>
      </c>
      <c r="F32" s="208" t="str">
        <f t="shared" si="5"/>
        <v>1622</v>
      </c>
      <c r="G32" s="207" t="str">
        <f t="shared" si="6"/>
        <v/>
      </c>
      <c r="H32" s="207" t="str">
        <f t="shared" si="7"/>
        <v/>
      </c>
      <c r="I32" s="207" t="str">
        <f t="shared" si="8"/>
        <v/>
      </c>
      <c r="J32" s="207" t="str">
        <f t="shared" si="9"/>
        <v/>
      </c>
      <c r="O32" s="208">
        <v>4</v>
      </c>
      <c r="P32" s="208">
        <v>1</v>
      </c>
      <c r="Q32" s="208">
        <v>3</v>
      </c>
      <c r="R32" s="208" t="str">
        <f t="shared" si="12"/>
        <v>143</v>
      </c>
      <c r="S32" s="208" t="s">
        <v>198</v>
      </c>
      <c r="T32" s="208" t="s">
        <v>222</v>
      </c>
    </row>
    <row r="33" spans="2:20" x14ac:dyDescent="0.25">
      <c r="B33" s="208">
        <v>23</v>
      </c>
      <c r="C33" s="208" t="str">
        <f t="shared" si="2"/>
        <v>1323</v>
      </c>
      <c r="D33" s="208" t="str">
        <f t="shared" si="3"/>
        <v>1423</v>
      </c>
      <c r="E33" s="208" t="str">
        <f t="shared" si="4"/>
        <v>1523</v>
      </c>
      <c r="F33" s="208" t="str">
        <f t="shared" si="5"/>
        <v>1623</v>
      </c>
      <c r="G33" s="207" t="str">
        <f t="shared" si="6"/>
        <v/>
      </c>
      <c r="H33" s="207" t="str">
        <f t="shared" si="7"/>
        <v/>
      </c>
      <c r="I33" s="207" t="str">
        <f t="shared" si="8"/>
        <v/>
      </c>
      <c r="J33" s="207" t="str">
        <f t="shared" si="9"/>
        <v/>
      </c>
      <c r="O33" s="208">
        <v>4</v>
      </c>
      <c r="P33" s="208">
        <v>1</v>
      </c>
      <c r="Q33" s="208">
        <v>4</v>
      </c>
      <c r="R33" s="208" t="str">
        <f t="shared" si="12"/>
        <v>144</v>
      </c>
      <c r="S33" s="208" t="s">
        <v>198</v>
      </c>
      <c r="T33" s="208" t="s">
        <v>223</v>
      </c>
    </row>
    <row r="34" spans="2:20" x14ac:dyDescent="0.25">
      <c r="B34" s="208">
        <v>24</v>
      </c>
      <c r="C34" s="208" t="str">
        <f t="shared" si="2"/>
        <v>1324</v>
      </c>
      <c r="D34" s="208" t="str">
        <f t="shared" si="3"/>
        <v>1424</v>
      </c>
      <c r="E34" s="208" t="str">
        <f t="shared" si="4"/>
        <v>1524</v>
      </c>
      <c r="F34" s="208" t="str">
        <f t="shared" si="5"/>
        <v>1624</v>
      </c>
      <c r="G34" s="207" t="str">
        <f t="shared" si="6"/>
        <v/>
      </c>
      <c r="H34" s="207" t="str">
        <f t="shared" si="7"/>
        <v/>
      </c>
      <c r="I34" s="207" t="str">
        <f t="shared" si="8"/>
        <v/>
      </c>
      <c r="J34" s="207" t="str">
        <f t="shared" si="9"/>
        <v/>
      </c>
      <c r="O34" s="208">
        <v>4</v>
      </c>
      <c r="P34" s="208">
        <v>1</v>
      </c>
      <c r="Q34" s="208">
        <v>5</v>
      </c>
      <c r="R34" s="208" t="str">
        <f t="shared" si="12"/>
        <v>145</v>
      </c>
      <c r="S34" s="208" t="s">
        <v>198</v>
      </c>
      <c r="T34" s="208" t="s">
        <v>224</v>
      </c>
    </row>
    <row r="35" spans="2:20" x14ac:dyDescent="0.25">
      <c r="B35" s="208">
        <v>25</v>
      </c>
      <c r="C35" s="208" t="str">
        <f t="shared" si="2"/>
        <v>1325</v>
      </c>
      <c r="D35" s="208" t="str">
        <f t="shared" si="3"/>
        <v>1425</v>
      </c>
      <c r="E35" s="208" t="str">
        <f t="shared" si="4"/>
        <v>1525</v>
      </c>
      <c r="F35" s="208" t="str">
        <f t="shared" si="5"/>
        <v>1625</v>
      </c>
      <c r="G35" s="207" t="str">
        <f t="shared" si="6"/>
        <v/>
      </c>
      <c r="H35" s="207" t="str">
        <f t="shared" si="7"/>
        <v/>
      </c>
      <c r="I35" s="207" t="str">
        <f t="shared" si="8"/>
        <v/>
      </c>
      <c r="J35" s="207" t="str">
        <f t="shared" si="9"/>
        <v/>
      </c>
      <c r="O35" s="208">
        <v>4</v>
      </c>
      <c r="P35" s="208">
        <v>1</v>
      </c>
      <c r="Q35" s="208">
        <v>6</v>
      </c>
      <c r="R35" s="208" t="str">
        <f t="shared" si="12"/>
        <v>146</v>
      </c>
      <c r="S35" s="208" t="s">
        <v>198</v>
      </c>
      <c r="T35" s="208" t="s">
        <v>225</v>
      </c>
    </row>
    <row r="36" spans="2:20" x14ac:dyDescent="0.25">
      <c r="B36" s="208">
        <v>26</v>
      </c>
      <c r="C36" s="208" t="str">
        <f t="shared" si="2"/>
        <v>1326</v>
      </c>
      <c r="D36" s="208" t="str">
        <f t="shared" si="3"/>
        <v>1426</v>
      </c>
      <c r="E36" s="208" t="str">
        <f t="shared" si="4"/>
        <v>1526</v>
      </c>
      <c r="F36" s="208" t="str">
        <f t="shared" si="5"/>
        <v>1626</v>
      </c>
      <c r="G36" s="207" t="str">
        <f t="shared" si="6"/>
        <v/>
      </c>
      <c r="H36" s="207" t="str">
        <f t="shared" si="7"/>
        <v/>
      </c>
      <c r="I36" s="207" t="str">
        <f t="shared" si="8"/>
        <v/>
      </c>
      <c r="J36" s="207" t="str">
        <f t="shared" si="9"/>
        <v/>
      </c>
      <c r="O36" s="208">
        <v>4</v>
      </c>
      <c r="P36" s="208">
        <v>1</v>
      </c>
      <c r="Q36" s="208">
        <v>7</v>
      </c>
      <c r="R36" s="208" t="str">
        <f t="shared" si="12"/>
        <v>147</v>
      </c>
      <c r="S36" s="208" t="s">
        <v>198</v>
      </c>
      <c r="T36" s="208" t="s">
        <v>226</v>
      </c>
    </row>
    <row r="37" spans="2:20" x14ac:dyDescent="0.25">
      <c r="B37" s="208">
        <v>27</v>
      </c>
      <c r="C37" s="208" t="str">
        <f t="shared" si="2"/>
        <v>1327</v>
      </c>
      <c r="D37" s="208" t="str">
        <f t="shared" si="3"/>
        <v>1427</v>
      </c>
      <c r="E37" s="208" t="str">
        <f t="shared" si="4"/>
        <v>1527</v>
      </c>
      <c r="F37" s="208" t="str">
        <f t="shared" si="5"/>
        <v>1627</v>
      </c>
      <c r="G37" s="207" t="str">
        <f t="shared" si="6"/>
        <v/>
      </c>
      <c r="H37" s="207" t="str">
        <f t="shared" si="7"/>
        <v/>
      </c>
      <c r="I37" s="207" t="str">
        <f t="shared" si="8"/>
        <v/>
      </c>
      <c r="J37" s="207" t="str">
        <f t="shared" si="9"/>
        <v/>
      </c>
      <c r="O37" s="208">
        <v>4</v>
      </c>
      <c r="P37" s="208">
        <v>1</v>
      </c>
      <c r="Q37" s="208">
        <v>8</v>
      </c>
      <c r="R37" s="208" t="str">
        <f t="shared" si="12"/>
        <v>148</v>
      </c>
      <c r="S37" s="208" t="s">
        <v>198</v>
      </c>
      <c r="T37" s="208" t="s">
        <v>227</v>
      </c>
    </row>
    <row r="38" spans="2:20" x14ac:dyDescent="0.25">
      <c r="B38" s="208">
        <v>28</v>
      </c>
      <c r="C38" s="208" t="str">
        <f t="shared" si="2"/>
        <v>1328</v>
      </c>
      <c r="D38" s="208" t="str">
        <f t="shared" si="3"/>
        <v>1428</v>
      </c>
      <c r="E38" s="208" t="str">
        <f t="shared" si="4"/>
        <v>1528</v>
      </c>
      <c r="F38" s="208" t="str">
        <f t="shared" si="5"/>
        <v>1628</v>
      </c>
      <c r="G38" s="207" t="str">
        <f t="shared" si="6"/>
        <v/>
      </c>
      <c r="H38" s="207" t="str">
        <f t="shared" si="7"/>
        <v/>
      </c>
      <c r="I38" s="207" t="str">
        <f t="shared" si="8"/>
        <v/>
      </c>
      <c r="J38" s="207" t="str">
        <f t="shared" si="9"/>
        <v/>
      </c>
      <c r="O38" s="208">
        <v>4</v>
      </c>
      <c r="P38" s="208">
        <v>1</v>
      </c>
      <c r="Q38" s="208">
        <v>9</v>
      </c>
      <c r="R38" s="208" t="str">
        <f t="shared" si="12"/>
        <v>149</v>
      </c>
      <c r="S38" s="208" t="s">
        <v>198</v>
      </c>
      <c r="T38" s="208" t="s">
        <v>44</v>
      </c>
    </row>
    <row r="39" spans="2:20" x14ac:dyDescent="0.25">
      <c r="B39" s="208">
        <v>29</v>
      </c>
      <c r="C39" s="208" t="str">
        <f t="shared" si="2"/>
        <v>1329</v>
      </c>
      <c r="D39" s="208" t="str">
        <f t="shared" si="3"/>
        <v>1429</v>
      </c>
      <c r="E39" s="208" t="str">
        <f t="shared" si="4"/>
        <v>1529</v>
      </c>
      <c r="F39" s="208" t="str">
        <f t="shared" si="5"/>
        <v>1629</v>
      </c>
      <c r="G39" s="207" t="str">
        <f t="shared" si="6"/>
        <v/>
      </c>
      <c r="H39" s="207" t="str">
        <f t="shared" si="7"/>
        <v/>
      </c>
      <c r="I39" s="207" t="str">
        <f t="shared" si="8"/>
        <v/>
      </c>
      <c r="J39" s="207" t="str">
        <f t="shared" si="9"/>
        <v/>
      </c>
      <c r="O39" s="208">
        <v>5</v>
      </c>
      <c r="P39" s="208">
        <v>1</v>
      </c>
      <c r="Q39" s="208">
        <v>1</v>
      </c>
      <c r="R39" s="208" t="str">
        <f t="shared" si="12"/>
        <v>151</v>
      </c>
      <c r="S39" s="208" t="s">
        <v>198</v>
      </c>
      <c r="T39" s="208" t="s">
        <v>393</v>
      </c>
    </row>
    <row r="40" spans="2:20" x14ac:dyDescent="0.25">
      <c r="B40" s="207"/>
      <c r="C40" s="207"/>
      <c r="D40" s="207"/>
      <c r="E40" s="207"/>
      <c r="O40" s="208">
        <v>5</v>
      </c>
      <c r="P40" s="208">
        <v>1</v>
      </c>
      <c r="Q40" s="208">
        <v>2</v>
      </c>
      <c r="R40" s="208" t="str">
        <f t="shared" si="12"/>
        <v>152</v>
      </c>
      <c r="S40" s="208" t="s">
        <v>198</v>
      </c>
      <c r="T40" s="208" t="s">
        <v>228</v>
      </c>
    </row>
    <row r="41" spans="2:20" x14ac:dyDescent="0.25">
      <c r="O41" s="208">
        <v>5</v>
      </c>
      <c r="P41" s="208">
        <v>1</v>
      </c>
      <c r="Q41" s="208">
        <v>3</v>
      </c>
      <c r="R41" s="208" t="str">
        <f t="shared" si="12"/>
        <v>153</v>
      </c>
      <c r="S41" s="208" t="s">
        <v>198</v>
      </c>
      <c r="T41" s="208" t="s">
        <v>229</v>
      </c>
    </row>
    <row r="42" spans="2:20" x14ac:dyDescent="0.25">
      <c r="O42" s="208">
        <v>5</v>
      </c>
      <c r="P42" s="208">
        <v>1</v>
      </c>
      <c r="Q42" s="208">
        <v>4</v>
      </c>
      <c r="R42" s="208" t="str">
        <f t="shared" si="12"/>
        <v>154</v>
      </c>
      <c r="S42" s="208" t="s">
        <v>198</v>
      </c>
      <c r="T42" s="208" t="s">
        <v>230</v>
      </c>
    </row>
    <row r="43" spans="2:20" x14ac:dyDescent="0.25">
      <c r="O43" s="208">
        <v>5</v>
      </c>
      <c r="P43" s="208">
        <v>1</v>
      </c>
      <c r="Q43" s="208">
        <v>5</v>
      </c>
      <c r="R43" s="208" t="str">
        <f t="shared" si="12"/>
        <v>155</v>
      </c>
      <c r="S43" s="208" t="s">
        <v>198</v>
      </c>
      <c r="T43" s="208" t="s">
        <v>231</v>
      </c>
    </row>
    <row r="44" spans="2:20" x14ac:dyDescent="0.25">
      <c r="O44" s="208">
        <v>5</v>
      </c>
      <c r="P44" s="208">
        <v>1</v>
      </c>
      <c r="Q44" s="208">
        <v>6</v>
      </c>
      <c r="R44" s="208" t="str">
        <f t="shared" si="12"/>
        <v>156</v>
      </c>
      <c r="S44" s="208" t="s">
        <v>198</v>
      </c>
      <c r="T44" s="208" t="s">
        <v>232</v>
      </c>
    </row>
    <row r="45" spans="2:20" x14ac:dyDescent="0.25">
      <c r="O45" s="208">
        <v>6</v>
      </c>
      <c r="P45" s="208">
        <v>1</v>
      </c>
      <c r="Q45" s="208">
        <v>1</v>
      </c>
      <c r="R45" s="208" t="str">
        <f t="shared" si="12"/>
        <v>161</v>
      </c>
      <c r="S45" s="208" t="s">
        <v>198</v>
      </c>
      <c r="T45" s="208" t="s">
        <v>233</v>
      </c>
    </row>
    <row r="46" spans="2:20" x14ac:dyDescent="0.25">
      <c r="O46" s="208">
        <v>6</v>
      </c>
      <c r="P46" s="208">
        <v>1</v>
      </c>
      <c r="Q46" s="208">
        <v>2</v>
      </c>
      <c r="R46" s="208" t="str">
        <f t="shared" si="12"/>
        <v>162</v>
      </c>
      <c r="S46" s="208" t="s">
        <v>198</v>
      </c>
      <c r="T46" s="208" t="s">
        <v>234</v>
      </c>
    </row>
    <row r="47" spans="2:20" x14ac:dyDescent="0.25">
      <c r="O47" s="208">
        <v>6</v>
      </c>
      <c r="P47" s="208">
        <v>1</v>
      </c>
      <c r="Q47" s="208">
        <v>3</v>
      </c>
      <c r="R47" s="208" t="str">
        <f t="shared" si="12"/>
        <v>163</v>
      </c>
      <c r="S47" s="208" t="s">
        <v>198</v>
      </c>
      <c r="T47" s="208" t="s">
        <v>235</v>
      </c>
    </row>
    <row r="48" spans="2:20" x14ac:dyDescent="0.25">
      <c r="O48" s="208">
        <v>7</v>
      </c>
      <c r="P48" s="208">
        <v>2</v>
      </c>
      <c r="Q48" s="208">
        <v>1</v>
      </c>
      <c r="R48" s="208" t="str">
        <f t="shared" si="12"/>
        <v>271</v>
      </c>
      <c r="S48" s="208" t="s">
        <v>199</v>
      </c>
      <c r="T48" s="208" t="s">
        <v>365</v>
      </c>
    </row>
    <row r="49" spans="15:20" x14ac:dyDescent="0.25">
      <c r="O49" s="208">
        <v>7</v>
      </c>
      <c r="P49" s="208">
        <v>2</v>
      </c>
      <c r="Q49" s="208">
        <v>2</v>
      </c>
      <c r="R49" s="208" t="str">
        <f t="shared" si="12"/>
        <v>272</v>
      </c>
      <c r="S49" s="208" t="s">
        <v>199</v>
      </c>
      <c r="T49" s="208" t="s">
        <v>236</v>
      </c>
    </row>
    <row r="50" spans="15:20" x14ac:dyDescent="0.25">
      <c r="O50" s="208">
        <v>7</v>
      </c>
      <c r="P50" s="208">
        <v>2</v>
      </c>
      <c r="Q50" s="208">
        <v>3</v>
      </c>
      <c r="R50" s="208" t="str">
        <f t="shared" si="12"/>
        <v>273</v>
      </c>
      <c r="S50" s="208" t="s">
        <v>199</v>
      </c>
      <c r="T50" s="208" t="s">
        <v>366</v>
      </c>
    </row>
    <row r="51" spans="15:20" x14ac:dyDescent="0.25">
      <c r="O51" s="208">
        <v>7</v>
      </c>
      <c r="P51" s="208">
        <v>2</v>
      </c>
      <c r="Q51" s="208">
        <v>4</v>
      </c>
      <c r="R51" s="208" t="str">
        <f t="shared" si="12"/>
        <v>274</v>
      </c>
      <c r="S51" s="208" t="s">
        <v>199</v>
      </c>
      <c r="T51" s="208" t="s">
        <v>379</v>
      </c>
    </row>
    <row r="52" spans="15:20" x14ac:dyDescent="0.25">
      <c r="O52" s="208">
        <v>7</v>
      </c>
      <c r="P52" s="208">
        <v>2</v>
      </c>
      <c r="Q52" s="208">
        <v>5</v>
      </c>
      <c r="R52" s="208" t="str">
        <f t="shared" si="12"/>
        <v>275</v>
      </c>
      <c r="S52" s="208" t="s">
        <v>199</v>
      </c>
      <c r="T52" s="208" t="s">
        <v>237</v>
      </c>
    </row>
    <row r="53" spans="15:20" x14ac:dyDescent="0.25">
      <c r="O53" s="208">
        <v>7</v>
      </c>
      <c r="P53" s="208">
        <v>2</v>
      </c>
      <c r="Q53" s="208">
        <v>6</v>
      </c>
      <c r="R53" s="208" t="str">
        <f t="shared" si="12"/>
        <v>276</v>
      </c>
      <c r="S53" s="208" t="s">
        <v>199</v>
      </c>
      <c r="T53" s="208" t="s">
        <v>238</v>
      </c>
    </row>
    <row r="54" spans="15:20" x14ac:dyDescent="0.25">
      <c r="O54" s="208">
        <v>7</v>
      </c>
      <c r="P54" s="208">
        <v>2</v>
      </c>
      <c r="Q54" s="208">
        <v>7</v>
      </c>
      <c r="R54" s="208" t="str">
        <f t="shared" si="12"/>
        <v>277</v>
      </c>
      <c r="S54" s="208" t="s">
        <v>199</v>
      </c>
      <c r="T54" s="208" t="s">
        <v>239</v>
      </c>
    </row>
    <row r="55" spans="15:20" x14ac:dyDescent="0.25">
      <c r="O55" s="208">
        <v>7</v>
      </c>
      <c r="P55" s="208">
        <v>2</v>
      </c>
      <c r="Q55" s="208">
        <v>8</v>
      </c>
      <c r="R55" s="208" t="str">
        <f t="shared" si="12"/>
        <v>278</v>
      </c>
      <c r="S55" s="208" t="s">
        <v>199</v>
      </c>
      <c r="T55" s="208" t="s">
        <v>240</v>
      </c>
    </row>
    <row r="56" spans="15:20" x14ac:dyDescent="0.25">
      <c r="O56" s="208">
        <v>7</v>
      </c>
      <c r="P56" s="208">
        <v>2</v>
      </c>
      <c r="Q56" s="208">
        <v>9</v>
      </c>
      <c r="R56" s="208" t="str">
        <f t="shared" si="12"/>
        <v>279</v>
      </c>
      <c r="S56" s="208" t="s">
        <v>199</v>
      </c>
      <c r="T56" s="208" t="s">
        <v>241</v>
      </c>
    </row>
    <row r="57" spans="15:20" x14ac:dyDescent="0.25">
      <c r="O57" s="208">
        <v>7</v>
      </c>
      <c r="P57" s="208">
        <v>2</v>
      </c>
      <c r="Q57" s="208">
        <v>10</v>
      </c>
      <c r="R57" s="208" t="str">
        <f t="shared" si="12"/>
        <v>2710</v>
      </c>
      <c r="S57" s="208" t="s">
        <v>199</v>
      </c>
      <c r="T57" s="208" t="s">
        <v>367</v>
      </c>
    </row>
    <row r="58" spans="15:20" x14ac:dyDescent="0.25">
      <c r="O58" s="208">
        <v>8</v>
      </c>
      <c r="P58" s="208">
        <v>2</v>
      </c>
      <c r="Q58" s="208">
        <v>1</v>
      </c>
      <c r="R58" s="208" t="str">
        <f t="shared" si="12"/>
        <v>281</v>
      </c>
      <c r="S58" s="208" t="s">
        <v>199</v>
      </c>
      <c r="T58" s="208" t="s">
        <v>242</v>
      </c>
    </row>
    <row r="59" spans="15:20" x14ac:dyDescent="0.25">
      <c r="O59" s="208">
        <v>8</v>
      </c>
      <c r="P59" s="208">
        <v>2</v>
      </c>
      <c r="Q59" s="208">
        <v>2</v>
      </c>
      <c r="R59" s="208" t="str">
        <f t="shared" si="12"/>
        <v>282</v>
      </c>
      <c r="S59" s="208" t="s">
        <v>199</v>
      </c>
      <c r="T59" s="208" t="s">
        <v>243</v>
      </c>
    </row>
    <row r="60" spans="15:20" x14ac:dyDescent="0.25">
      <c r="O60" s="208">
        <v>8</v>
      </c>
      <c r="P60" s="208">
        <v>2</v>
      </c>
      <c r="Q60" s="208">
        <v>3</v>
      </c>
      <c r="R60" s="208" t="str">
        <f t="shared" si="12"/>
        <v>283</v>
      </c>
      <c r="S60" s="208" t="s">
        <v>199</v>
      </c>
      <c r="T60" s="208" t="s">
        <v>244</v>
      </c>
    </row>
    <row r="61" spans="15:20" x14ac:dyDescent="0.25">
      <c r="O61" s="208">
        <v>8</v>
      </c>
      <c r="P61" s="208">
        <v>2</v>
      </c>
      <c r="Q61" s="208">
        <v>4</v>
      </c>
      <c r="R61" s="208" t="str">
        <f t="shared" si="12"/>
        <v>284</v>
      </c>
      <c r="S61" s="208" t="s">
        <v>199</v>
      </c>
      <c r="T61" s="208" t="s">
        <v>245</v>
      </c>
    </row>
    <row r="62" spans="15:20" x14ac:dyDescent="0.25">
      <c r="O62" s="208">
        <v>9</v>
      </c>
      <c r="P62" s="208">
        <v>2</v>
      </c>
      <c r="Q62" s="208">
        <v>1</v>
      </c>
      <c r="R62" s="208" t="str">
        <f t="shared" si="12"/>
        <v>291</v>
      </c>
      <c r="S62" s="208" t="s">
        <v>199</v>
      </c>
      <c r="T62" s="208" t="s">
        <v>246</v>
      </c>
    </row>
    <row r="63" spans="15:20" x14ac:dyDescent="0.25">
      <c r="O63" s="208">
        <v>9</v>
      </c>
      <c r="P63" s="208">
        <v>2</v>
      </c>
      <c r="Q63" s="208">
        <v>2</v>
      </c>
      <c r="R63" s="208" t="str">
        <f t="shared" si="12"/>
        <v>292</v>
      </c>
      <c r="S63" s="208" t="s">
        <v>199</v>
      </c>
      <c r="T63" s="208" t="s">
        <v>247</v>
      </c>
    </row>
    <row r="64" spans="15:20" x14ac:dyDescent="0.25">
      <c r="O64" s="208">
        <v>9</v>
      </c>
      <c r="P64" s="208">
        <v>2</v>
      </c>
      <c r="Q64" s="208">
        <v>3</v>
      </c>
      <c r="R64" s="208" t="str">
        <f t="shared" si="12"/>
        <v>293</v>
      </c>
      <c r="S64" s="208" t="s">
        <v>199</v>
      </c>
      <c r="T64" s="208" t="s">
        <v>248</v>
      </c>
    </row>
    <row r="65" spans="15:20" x14ac:dyDescent="0.25">
      <c r="O65" s="208">
        <v>9</v>
      </c>
      <c r="P65" s="208">
        <v>2</v>
      </c>
      <c r="Q65" s="208">
        <v>4</v>
      </c>
      <c r="R65" s="208" t="str">
        <f t="shared" si="12"/>
        <v>294</v>
      </c>
      <c r="S65" s="208" t="s">
        <v>199</v>
      </c>
      <c r="T65" s="208" t="s">
        <v>249</v>
      </c>
    </row>
    <row r="66" spans="15:20" x14ac:dyDescent="0.25">
      <c r="O66" s="208">
        <v>9</v>
      </c>
      <c r="P66" s="208">
        <v>2</v>
      </c>
      <c r="Q66" s="208">
        <v>5</v>
      </c>
      <c r="R66" s="208" t="str">
        <f t="shared" si="12"/>
        <v>295</v>
      </c>
      <c r="S66" s="208" t="s">
        <v>199</v>
      </c>
      <c r="T66" s="208" t="s">
        <v>250</v>
      </c>
    </row>
    <row r="67" spans="15:20" x14ac:dyDescent="0.25">
      <c r="O67" s="208">
        <v>9</v>
      </c>
      <c r="P67" s="208">
        <v>2</v>
      </c>
      <c r="Q67" s="208">
        <v>6</v>
      </c>
      <c r="R67" s="208" t="str">
        <f t="shared" si="12"/>
        <v>296</v>
      </c>
      <c r="S67" s="208" t="s">
        <v>199</v>
      </c>
      <c r="T67" s="208" t="s">
        <v>251</v>
      </c>
    </row>
    <row r="68" spans="15:20" x14ac:dyDescent="0.25">
      <c r="O68" s="208">
        <v>9</v>
      </c>
      <c r="P68" s="208">
        <v>2</v>
      </c>
      <c r="Q68" s="208">
        <v>7</v>
      </c>
      <c r="R68" s="208" t="str">
        <f t="shared" si="12"/>
        <v>297</v>
      </c>
      <c r="S68" s="208" t="s">
        <v>199</v>
      </c>
      <c r="T68" s="208" t="s">
        <v>252</v>
      </c>
    </row>
    <row r="69" spans="15:20" x14ac:dyDescent="0.25">
      <c r="O69" s="208">
        <v>9</v>
      </c>
      <c r="P69" s="208">
        <v>2</v>
      </c>
      <c r="Q69" s="208">
        <v>8</v>
      </c>
      <c r="R69" s="208" t="str">
        <f t="shared" si="12"/>
        <v>298</v>
      </c>
      <c r="S69" s="208" t="s">
        <v>199</v>
      </c>
      <c r="T69" s="208" t="s">
        <v>253</v>
      </c>
    </row>
    <row r="70" spans="15:20" x14ac:dyDescent="0.25">
      <c r="O70" s="208">
        <v>9</v>
      </c>
      <c r="P70" s="208">
        <v>2</v>
      </c>
      <c r="Q70" s="208">
        <v>9</v>
      </c>
      <c r="R70" s="208" t="str">
        <f t="shared" si="12"/>
        <v>299</v>
      </c>
      <c r="S70" s="208" t="s">
        <v>199</v>
      </c>
      <c r="T70" s="208" t="s">
        <v>254</v>
      </c>
    </row>
    <row r="71" spans="15:20" x14ac:dyDescent="0.25">
      <c r="O71" s="208">
        <v>9</v>
      </c>
      <c r="P71" s="208">
        <v>2</v>
      </c>
      <c r="Q71" s="208">
        <v>10</v>
      </c>
      <c r="R71" s="208" t="str">
        <f t="shared" si="12"/>
        <v>2910</v>
      </c>
      <c r="S71" s="208" t="s">
        <v>199</v>
      </c>
      <c r="T71" s="208" t="s">
        <v>255</v>
      </c>
    </row>
    <row r="72" spans="15:20" x14ac:dyDescent="0.25">
      <c r="O72" s="208">
        <v>9</v>
      </c>
      <c r="P72" s="208">
        <v>2</v>
      </c>
      <c r="Q72" s="208">
        <v>11</v>
      </c>
      <c r="R72" s="208" t="str">
        <f t="shared" si="12"/>
        <v>2911</v>
      </c>
      <c r="S72" s="208" t="s">
        <v>199</v>
      </c>
      <c r="T72" s="208" t="s">
        <v>256</v>
      </c>
    </row>
    <row r="73" spans="15:20" x14ac:dyDescent="0.25">
      <c r="O73" s="208">
        <v>10</v>
      </c>
      <c r="P73" s="208">
        <v>2</v>
      </c>
      <c r="Q73" s="208">
        <v>1</v>
      </c>
      <c r="R73" s="208" t="str">
        <f t="shared" si="12"/>
        <v>2101</v>
      </c>
      <c r="S73" s="208" t="s">
        <v>199</v>
      </c>
      <c r="T73" s="208" t="s">
        <v>257</v>
      </c>
    </row>
    <row r="74" spans="15:20" x14ac:dyDescent="0.25">
      <c r="O74" s="208">
        <v>10</v>
      </c>
      <c r="P74" s="208">
        <v>2</v>
      </c>
      <c r="Q74" s="208">
        <v>2</v>
      </c>
      <c r="R74" s="208" t="str">
        <f t="shared" si="12"/>
        <v>2102</v>
      </c>
      <c r="S74" s="208" t="s">
        <v>199</v>
      </c>
      <c r="T74" s="208" t="s">
        <v>258</v>
      </c>
    </row>
    <row r="75" spans="15:20" x14ac:dyDescent="0.25">
      <c r="O75" s="208">
        <v>10</v>
      </c>
      <c r="P75" s="208">
        <v>2</v>
      </c>
      <c r="Q75" s="208">
        <v>3</v>
      </c>
      <c r="R75" s="208" t="str">
        <f t="shared" si="12"/>
        <v>2103</v>
      </c>
      <c r="S75" s="208" t="s">
        <v>199</v>
      </c>
      <c r="T75" s="208" t="s">
        <v>380</v>
      </c>
    </row>
    <row r="76" spans="15:20" x14ac:dyDescent="0.25">
      <c r="O76" s="208">
        <v>10</v>
      </c>
      <c r="P76" s="208">
        <v>2</v>
      </c>
      <c r="Q76" s="208">
        <v>4</v>
      </c>
      <c r="R76" s="208" t="str">
        <f t="shared" si="12"/>
        <v>2104</v>
      </c>
      <c r="S76" s="208" t="s">
        <v>199</v>
      </c>
      <c r="T76" s="208" t="s">
        <v>381</v>
      </c>
    </row>
    <row r="77" spans="15:20" x14ac:dyDescent="0.25">
      <c r="O77" s="208">
        <v>10</v>
      </c>
      <c r="P77" s="208">
        <v>2</v>
      </c>
      <c r="Q77" s="208">
        <v>5</v>
      </c>
      <c r="R77" s="208" t="str">
        <f t="shared" si="12"/>
        <v>2105</v>
      </c>
      <c r="S77" s="208" t="s">
        <v>199</v>
      </c>
      <c r="T77" s="208" t="s">
        <v>259</v>
      </c>
    </row>
    <row r="78" spans="15:20" x14ac:dyDescent="0.25">
      <c r="O78" s="208">
        <v>10</v>
      </c>
      <c r="P78" s="208">
        <v>2</v>
      </c>
      <c r="Q78" s="208">
        <v>6</v>
      </c>
      <c r="R78" s="208" t="str">
        <f t="shared" si="12"/>
        <v>2106</v>
      </c>
      <c r="S78" s="208" t="s">
        <v>199</v>
      </c>
      <c r="T78" s="208" t="s">
        <v>260</v>
      </c>
    </row>
    <row r="79" spans="15:20" x14ac:dyDescent="0.25">
      <c r="O79" s="208">
        <v>10</v>
      </c>
      <c r="P79" s="208">
        <v>2</v>
      </c>
      <c r="Q79" s="208">
        <v>7</v>
      </c>
      <c r="R79" s="208" t="str">
        <f t="shared" si="12"/>
        <v>2107</v>
      </c>
      <c r="S79" s="208" t="s">
        <v>199</v>
      </c>
      <c r="T79" s="208" t="s">
        <v>261</v>
      </c>
    </row>
    <row r="80" spans="15:20" x14ac:dyDescent="0.25">
      <c r="O80" s="208">
        <v>11</v>
      </c>
      <c r="P80" s="208">
        <v>3</v>
      </c>
      <c r="Q80" s="208">
        <v>1</v>
      </c>
      <c r="R80" s="208" t="str">
        <f t="shared" si="12"/>
        <v>3111</v>
      </c>
      <c r="S80" s="208" t="s">
        <v>200</v>
      </c>
      <c r="T80" s="208" t="s">
        <v>262</v>
      </c>
    </row>
    <row r="81" spans="15:20" x14ac:dyDescent="0.25">
      <c r="O81" s="208">
        <v>11</v>
      </c>
      <c r="P81" s="208">
        <v>3</v>
      </c>
      <c r="Q81" s="208">
        <v>2</v>
      </c>
      <c r="R81" s="208" t="str">
        <f t="shared" si="12"/>
        <v>3112</v>
      </c>
      <c r="S81" s="208" t="s">
        <v>200</v>
      </c>
      <c r="T81" s="208" t="s">
        <v>263</v>
      </c>
    </row>
    <row r="82" spans="15:20" x14ac:dyDescent="0.25">
      <c r="O82" s="208">
        <v>11</v>
      </c>
      <c r="P82" s="208">
        <v>3</v>
      </c>
      <c r="Q82" s="208">
        <v>3</v>
      </c>
      <c r="R82" s="208" t="str">
        <f t="shared" si="12"/>
        <v>3113</v>
      </c>
      <c r="S82" s="208" t="s">
        <v>200</v>
      </c>
      <c r="T82" s="208" t="s">
        <v>264</v>
      </c>
    </row>
    <row r="83" spans="15:20" x14ac:dyDescent="0.25">
      <c r="O83" s="208">
        <v>11</v>
      </c>
      <c r="P83" s="208">
        <v>3</v>
      </c>
      <c r="Q83" s="208">
        <v>4</v>
      </c>
      <c r="R83" s="208" t="str">
        <f t="shared" ref="R83:R146" si="13">P83&amp;O83&amp;Q83</f>
        <v>3114</v>
      </c>
      <c r="S83" s="208" t="s">
        <v>200</v>
      </c>
      <c r="T83" s="208" t="s">
        <v>368</v>
      </c>
    </row>
    <row r="84" spans="15:20" x14ac:dyDescent="0.25">
      <c r="O84" s="208">
        <v>11</v>
      </c>
      <c r="P84" s="208">
        <v>3</v>
      </c>
      <c r="Q84" s="208">
        <v>5</v>
      </c>
      <c r="R84" s="208" t="str">
        <f t="shared" si="13"/>
        <v>3115</v>
      </c>
      <c r="S84" s="208" t="s">
        <v>200</v>
      </c>
      <c r="T84" s="208" t="s">
        <v>265</v>
      </c>
    </row>
    <row r="85" spans="15:20" x14ac:dyDescent="0.25">
      <c r="O85" s="208">
        <v>11</v>
      </c>
      <c r="P85" s="208">
        <v>3</v>
      </c>
      <c r="Q85" s="208">
        <v>6</v>
      </c>
      <c r="R85" s="208" t="str">
        <f t="shared" si="13"/>
        <v>3116</v>
      </c>
      <c r="S85" s="208" t="s">
        <v>200</v>
      </c>
      <c r="T85" s="208" t="s">
        <v>382</v>
      </c>
    </row>
    <row r="86" spans="15:20" x14ac:dyDescent="0.25">
      <c r="O86" s="208">
        <v>11</v>
      </c>
      <c r="P86" s="208">
        <v>3</v>
      </c>
      <c r="Q86" s="208">
        <v>7</v>
      </c>
      <c r="R86" s="208" t="str">
        <f t="shared" si="13"/>
        <v>3117</v>
      </c>
      <c r="S86" s="208" t="s">
        <v>200</v>
      </c>
      <c r="T86" s="208" t="s">
        <v>266</v>
      </c>
    </row>
    <row r="87" spans="15:20" x14ac:dyDescent="0.25">
      <c r="O87" s="208">
        <v>11</v>
      </c>
      <c r="P87" s="208">
        <v>3</v>
      </c>
      <c r="Q87" s="208">
        <v>8</v>
      </c>
      <c r="R87" s="208" t="str">
        <f t="shared" si="13"/>
        <v>3118</v>
      </c>
      <c r="S87" s="208" t="s">
        <v>200</v>
      </c>
      <c r="T87" s="208" t="s">
        <v>267</v>
      </c>
    </row>
    <row r="88" spans="15:20" x14ac:dyDescent="0.25">
      <c r="O88" s="208">
        <v>11</v>
      </c>
      <c r="P88" s="208">
        <v>3</v>
      </c>
      <c r="Q88" s="208">
        <v>9</v>
      </c>
      <c r="R88" s="208" t="str">
        <f t="shared" si="13"/>
        <v>3119</v>
      </c>
      <c r="S88" s="208" t="s">
        <v>200</v>
      </c>
      <c r="T88" s="208" t="s">
        <v>268</v>
      </c>
    </row>
    <row r="89" spans="15:20" x14ac:dyDescent="0.25">
      <c r="O89" s="208">
        <v>11</v>
      </c>
      <c r="P89" s="208">
        <v>3</v>
      </c>
      <c r="Q89" s="208">
        <v>10</v>
      </c>
      <c r="R89" s="208" t="str">
        <f t="shared" si="13"/>
        <v>31110</v>
      </c>
      <c r="S89" s="208" t="s">
        <v>200</v>
      </c>
      <c r="T89" s="208" t="s">
        <v>269</v>
      </c>
    </row>
    <row r="90" spans="15:20" x14ac:dyDescent="0.25">
      <c r="O90" s="208">
        <v>11</v>
      </c>
      <c r="P90" s="208">
        <v>3</v>
      </c>
      <c r="Q90" s="208">
        <v>11</v>
      </c>
      <c r="R90" s="208" t="str">
        <f t="shared" si="13"/>
        <v>31111</v>
      </c>
      <c r="S90" s="208" t="s">
        <v>200</v>
      </c>
      <c r="T90" s="208" t="s">
        <v>369</v>
      </c>
    </row>
    <row r="91" spans="15:20" x14ac:dyDescent="0.25">
      <c r="O91" s="208">
        <v>11</v>
      </c>
      <c r="P91" s="208">
        <v>3</v>
      </c>
      <c r="Q91" s="208">
        <v>12</v>
      </c>
      <c r="R91" s="208" t="str">
        <f t="shared" si="13"/>
        <v>31112</v>
      </c>
      <c r="S91" s="208" t="s">
        <v>200</v>
      </c>
      <c r="T91" s="208" t="s">
        <v>270</v>
      </c>
    </row>
    <row r="92" spans="15:20" x14ac:dyDescent="0.25">
      <c r="O92" s="208">
        <v>11</v>
      </c>
      <c r="P92" s="208">
        <v>3</v>
      </c>
      <c r="Q92" s="208">
        <v>13</v>
      </c>
      <c r="R92" s="208" t="str">
        <f t="shared" si="13"/>
        <v>31113</v>
      </c>
      <c r="S92" s="208" t="s">
        <v>200</v>
      </c>
      <c r="T92" s="208" t="s">
        <v>271</v>
      </c>
    </row>
    <row r="93" spans="15:20" x14ac:dyDescent="0.25">
      <c r="O93" s="208">
        <v>11</v>
      </c>
      <c r="P93" s="208">
        <v>3</v>
      </c>
      <c r="Q93" s="208">
        <v>14</v>
      </c>
      <c r="R93" s="208" t="str">
        <f t="shared" si="13"/>
        <v>31114</v>
      </c>
      <c r="S93" s="208" t="s">
        <v>200</v>
      </c>
      <c r="T93" s="208" t="s">
        <v>272</v>
      </c>
    </row>
    <row r="94" spans="15:20" x14ac:dyDescent="0.25">
      <c r="O94" s="208">
        <v>12</v>
      </c>
      <c r="P94" s="208">
        <v>3</v>
      </c>
      <c r="Q94" s="208">
        <v>1</v>
      </c>
      <c r="R94" s="208" t="str">
        <f t="shared" si="13"/>
        <v>3121</v>
      </c>
      <c r="S94" s="208" t="s">
        <v>200</v>
      </c>
      <c r="T94" s="208" t="s">
        <v>273</v>
      </c>
    </row>
    <row r="95" spans="15:20" x14ac:dyDescent="0.25">
      <c r="O95" s="208">
        <v>12</v>
      </c>
      <c r="P95" s="208">
        <v>3</v>
      </c>
      <c r="Q95" s="208">
        <v>2</v>
      </c>
      <c r="R95" s="208" t="str">
        <f t="shared" si="13"/>
        <v>3122</v>
      </c>
      <c r="S95" s="208" t="s">
        <v>200</v>
      </c>
      <c r="T95" s="208" t="s">
        <v>274</v>
      </c>
    </row>
    <row r="96" spans="15:20" x14ac:dyDescent="0.25">
      <c r="O96" s="208">
        <v>12</v>
      </c>
      <c r="P96" s="208">
        <v>3</v>
      </c>
      <c r="Q96" s="208">
        <v>3</v>
      </c>
      <c r="R96" s="208" t="str">
        <f t="shared" si="13"/>
        <v>3123</v>
      </c>
      <c r="S96" s="208" t="s">
        <v>200</v>
      </c>
      <c r="T96" s="208" t="s">
        <v>275</v>
      </c>
    </row>
    <row r="97" spans="15:20" x14ac:dyDescent="0.25">
      <c r="O97" s="208">
        <v>12</v>
      </c>
      <c r="P97" s="208">
        <v>3</v>
      </c>
      <c r="Q97" s="208">
        <v>4</v>
      </c>
      <c r="R97" s="208" t="str">
        <f t="shared" si="13"/>
        <v>3124</v>
      </c>
      <c r="S97" s="208" t="s">
        <v>200</v>
      </c>
      <c r="T97" s="208" t="s">
        <v>276</v>
      </c>
    </row>
    <row r="98" spans="15:20" x14ac:dyDescent="0.25">
      <c r="O98" s="208">
        <v>12</v>
      </c>
      <c r="P98" s="208">
        <v>3</v>
      </c>
      <c r="Q98" s="208">
        <v>5</v>
      </c>
      <c r="R98" s="208" t="str">
        <f t="shared" si="13"/>
        <v>3125</v>
      </c>
      <c r="S98" s="208" t="s">
        <v>200</v>
      </c>
      <c r="T98" s="208" t="s">
        <v>370</v>
      </c>
    </row>
    <row r="99" spans="15:20" x14ac:dyDescent="0.25">
      <c r="O99" s="208">
        <v>12</v>
      </c>
      <c r="P99" s="208">
        <v>3</v>
      </c>
      <c r="Q99" s="208">
        <v>6</v>
      </c>
      <c r="R99" s="208" t="str">
        <f t="shared" si="13"/>
        <v>3126</v>
      </c>
      <c r="S99" s="208" t="s">
        <v>200</v>
      </c>
      <c r="T99" s="208" t="s">
        <v>371</v>
      </c>
    </row>
    <row r="100" spans="15:20" x14ac:dyDescent="0.25">
      <c r="O100" s="208">
        <v>12</v>
      </c>
      <c r="P100" s="208">
        <v>3</v>
      </c>
      <c r="Q100" s="208">
        <v>7</v>
      </c>
      <c r="R100" s="208" t="str">
        <f t="shared" si="13"/>
        <v>3127</v>
      </c>
      <c r="S100" s="208" t="s">
        <v>200</v>
      </c>
      <c r="T100" s="208" t="s">
        <v>383</v>
      </c>
    </row>
    <row r="101" spans="15:20" x14ac:dyDescent="0.25">
      <c r="O101" s="208">
        <v>12</v>
      </c>
      <c r="P101" s="208">
        <v>3</v>
      </c>
      <c r="Q101" s="208">
        <v>8</v>
      </c>
      <c r="R101" s="208" t="str">
        <f t="shared" si="13"/>
        <v>3128</v>
      </c>
      <c r="S101" s="208" t="s">
        <v>200</v>
      </c>
      <c r="T101" s="208" t="s">
        <v>277</v>
      </c>
    </row>
    <row r="102" spans="15:20" x14ac:dyDescent="0.25">
      <c r="O102" s="208">
        <v>12</v>
      </c>
      <c r="P102" s="208">
        <v>3</v>
      </c>
      <c r="Q102" s="208">
        <v>9</v>
      </c>
      <c r="R102" s="208" t="str">
        <f t="shared" si="13"/>
        <v>3129</v>
      </c>
      <c r="S102" s="208" t="s">
        <v>200</v>
      </c>
      <c r="T102" s="208" t="s">
        <v>278</v>
      </c>
    </row>
    <row r="103" spans="15:20" x14ac:dyDescent="0.25">
      <c r="O103" s="208">
        <v>12</v>
      </c>
      <c r="P103" s="208">
        <v>3</v>
      </c>
      <c r="Q103" s="208">
        <v>10</v>
      </c>
      <c r="R103" s="208" t="str">
        <f t="shared" si="13"/>
        <v>31210</v>
      </c>
      <c r="S103" s="208" t="s">
        <v>200</v>
      </c>
      <c r="T103" s="208" t="s">
        <v>279</v>
      </c>
    </row>
    <row r="104" spans="15:20" x14ac:dyDescent="0.25">
      <c r="O104" s="208">
        <v>12</v>
      </c>
      <c r="P104" s="208">
        <v>3</v>
      </c>
      <c r="Q104" s="208">
        <v>11</v>
      </c>
      <c r="R104" s="208" t="str">
        <f t="shared" si="13"/>
        <v>31211</v>
      </c>
      <c r="S104" s="208" t="s">
        <v>200</v>
      </c>
      <c r="T104" s="208" t="s">
        <v>280</v>
      </c>
    </row>
    <row r="105" spans="15:20" x14ac:dyDescent="0.25">
      <c r="O105" s="208">
        <v>12</v>
      </c>
      <c r="P105" s="208">
        <v>3</v>
      </c>
      <c r="Q105" s="208">
        <v>12</v>
      </c>
      <c r="R105" s="208" t="str">
        <f t="shared" si="13"/>
        <v>31212</v>
      </c>
      <c r="S105" s="208" t="s">
        <v>200</v>
      </c>
      <c r="T105" s="208" t="s">
        <v>281</v>
      </c>
    </row>
    <row r="106" spans="15:20" x14ac:dyDescent="0.25">
      <c r="O106" s="208">
        <v>13</v>
      </c>
      <c r="P106" s="208">
        <v>3</v>
      </c>
      <c r="Q106" s="208">
        <v>1</v>
      </c>
      <c r="R106" s="208" t="str">
        <f t="shared" si="13"/>
        <v>3131</v>
      </c>
      <c r="S106" s="208" t="s">
        <v>200</v>
      </c>
      <c r="T106" s="208" t="s">
        <v>372</v>
      </c>
    </row>
    <row r="107" spans="15:20" x14ac:dyDescent="0.25">
      <c r="O107" s="208">
        <v>13</v>
      </c>
      <c r="P107" s="208">
        <v>3</v>
      </c>
      <c r="Q107" s="208">
        <v>2</v>
      </c>
      <c r="R107" s="208" t="str">
        <f t="shared" si="13"/>
        <v>3132</v>
      </c>
      <c r="S107" s="208" t="s">
        <v>200</v>
      </c>
      <c r="T107" s="208" t="s">
        <v>282</v>
      </c>
    </row>
    <row r="108" spans="15:20" x14ac:dyDescent="0.25">
      <c r="O108" s="208">
        <v>13</v>
      </c>
      <c r="P108" s="208">
        <v>3</v>
      </c>
      <c r="Q108" s="208">
        <v>3</v>
      </c>
      <c r="R108" s="208" t="str">
        <f t="shared" si="13"/>
        <v>3133</v>
      </c>
      <c r="S108" s="208" t="s">
        <v>200</v>
      </c>
      <c r="T108" s="208" t="s">
        <v>283</v>
      </c>
    </row>
    <row r="109" spans="15:20" x14ac:dyDescent="0.25">
      <c r="O109" s="208">
        <v>13</v>
      </c>
      <c r="P109" s="208">
        <v>3</v>
      </c>
      <c r="Q109" s="208">
        <v>4</v>
      </c>
      <c r="R109" s="208" t="str">
        <f t="shared" si="13"/>
        <v>3134</v>
      </c>
      <c r="S109" s="208" t="s">
        <v>200</v>
      </c>
      <c r="T109" s="208" t="s">
        <v>284</v>
      </c>
    </row>
    <row r="110" spans="15:20" x14ac:dyDescent="0.25">
      <c r="O110" s="208">
        <v>13</v>
      </c>
      <c r="P110" s="208">
        <v>3</v>
      </c>
      <c r="Q110" s="208">
        <v>5</v>
      </c>
      <c r="R110" s="208" t="str">
        <f t="shared" si="13"/>
        <v>3135</v>
      </c>
      <c r="S110" s="208" t="s">
        <v>200</v>
      </c>
      <c r="T110" s="208" t="s">
        <v>285</v>
      </c>
    </row>
    <row r="111" spans="15:20" x14ac:dyDescent="0.25">
      <c r="O111" s="208">
        <v>13</v>
      </c>
      <c r="P111" s="208">
        <v>3</v>
      </c>
      <c r="Q111" s="208">
        <v>6</v>
      </c>
      <c r="R111" s="208" t="str">
        <f t="shared" si="13"/>
        <v>3136</v>
      </c>
      <c r="S111" s="208" t="s">
        <v>200</v>
      </c>
      <c r="T111" s="208" t="s">
        <v>286</v>
      </c>
    </row>
    <row r="112" spans="15:20" x14ac:dyDescent="0.25">
      <c r="O112" s="208">
        <v>13</v>
      </c>
      <c r="P112" s="208">
        <v>3</v>
      </c>
      <c r="Q112" s="208">
        <v>7</v>
      </c>
      <c r="R112" s="208" t="str">
        <f t="shared" si="13"/>
        <v>3137</v>
      </c>
      <c r="S112" s="208" t="s">
        <v>200</v>
      </c>
      <c r="T112" s="208" t="s">
        <v>287</v>
      </c>
    </row>
    <row r="113" spans="15:20" x14ac:dyDescent="0.25">
      <c r="O113" s="208">
        <v>13</v>
      </c>
      <c r="P113" s="208">
        <v>3</v>
      </c>
      <c r="Q113" s="208">
        <v>8</v>
      </c>
      <c r="R113" s="208" t="str">
        <f t="shared" si="13"/>
        <v>3138</v>
      </c>
      <c r="S113" s="208" t="s">
        <v>200</v>
      </c>
      <c r="T113" s="208" t="s">
        <v>288</v>
      </c>
    </row>
    <row r="114" spans="15:20" x14ac:dyDescent="0.25">
      <c r="O114" s="208">
        <v>13</v>
      </c>
      <c r="P114" s="208">
        <v>3</v>
      </c>
      <c r="Q114" s="208">
        <v>9</v>
      </c>
      <c r="R114" s="208" t="str">
        <f t="shared" si="13"/>
        <v>3139</v>
      </c>
      <c r="S114" s="208" t="s">
        <v>200</v>
      </c>
      <c r="T114" s="208" t="s">
        <v>289</v>
      </c>
    </row>
    <row r="115" spans="15:20" x14ac:dyDescent="0.25">
      <c r="O115" s="208">
        <v>13</v>
      </c>
      <c r="P115" s="208">
        <v>3</v>
      </c>
      <c r="Q115" s="208">
        <v>10</v>
      </c>
      <c r="R115" s="208" t="str">
        <f t="shared" si="13"/>
        <v>31310</v>
      </c>
      <c r="S115" s="208" t="s">
        <v>200</v>
      </c>
      <c r="T115" s="208" t="s">
        <v>290</v>
      </c>
    </row>
    <row r="116" spans="15:20" x14ac:dyDescent="0.25">
      <c r="O116" s="208">
        <v>13</v>
      </c>
      <c r="P116" s="208">
        <v>3</v>
      </c>
      <c r="Q116" s="208">
        <v>11</v>
      </c>
      <c r="R116" s="208" t="str">
        <f t="shared" si="13"/>
        <v>31311</v>
      </c>
      <c r="S116" s="208" t="s">
        <v>200</v>
      </c>
      <c r="T116" s="208" t="s">
        <v>291</v>
      </c>
    </row>
    <row r="117" spans="15:20" x14ac:dyDescent="0.25">
      <c r="O117" s="208">
        <v>13</v>
      </c>
      <c r="P117" s="208">
        <v>3</v>
      </c>
      <c r="Q117" s="208">
        <v>12</v>
      </c>
      <c r="R117" s="208" t="str">
        <f t="shared" si="13"/>
        <v>31312</v>
      </c>
      <c r="S117" s="208" t="s">
        <v>200</v>
      </c>
      <c r="T117" s="208" t="s">
        <v>292</v>
      </c>
    </row>
    <row r="118" spans="15:20" x14ac:dyDescent="0.25">
      <c r="O118" s="208">
        <v>13</v>
      </c>
      <c r="P118" s="208">
        <v>3</v>
      </c>
      <c r="Q118" s="208">
        <v>13</v>
      </c>
      <c r="R118" s="208" t="str">
        <f t="shared" si="13"/>
        <v>31313</v>
      </c>
      <c r="S118" s="208" t="s">
        <v>200</v>
      </c>
      <c r="T118" s="208" t="s">
        <v>293</v>
      </c>
    </row>
    <row r="119" spans="15:20" x14ac:dyDescent="0.25">
      <c r="O119" s="208">
        <v>13</v>
      </c>
      <c r="P119" s="208">
        <v>3</v>
      </c>
      <c r="Q119" s="208">
        <v>14</v>
      </c>
      <c r="R119" s="208" t="str">
        <f t="shared" si="13"/>
        <v>31314</v>
      </c>
      <c r="S119" s="208" t="s">
        <v>200</v>
      </c>
      <c r="T119" s="208" t="s">
        <v>294</v>
      </c>
    </row>
    <row r="120" spans="15:20" x14ac:dyDescent="0.25">
      <c r="O120" s="208">
        <v>14</v>
      </c>
      <c r="P120" s="208">
        <v>4</v>
      </c>
      <c r="Q120" s="208">
        <v>1</v>
      </c>
      <c r="R120" s="208" t="str">
        <f t="shared" si="13"/>
        <v>4141</v>
      </c>
      <c r="S120" s="208" t="s">
        <v>201</v>
      </c>
      <c r="T120" s="208" t="s">
        <v>373</v>
      </c>
    </row>
    <row r="121" spans="15:20" x14ac:dyDescent="0.25">
      <c r="O121" s="208">
        <v>14</v>
      </c>
      <c r="P121" s="208">
        <v>4</v>
      </c>
      <c r="Q121" s="208">
        <v>2</v>
      </c>
      <c r="R121" s="208" t="str">
        <f t="shared" si="13"/>
        <v>4142</v>
      </c>
      <c r="S121" s="208" t="s">
        <v>201</v>
      </c>
      <c r="T121" s="208" t="s">
        <v>295</v>
      </c>
    </row>
    <row r="122" spans="15:20" x14ac:dyDescent="0.25">
      <c r="O122" s="208">
        <v>14</v>
      </c>
      <c r="P122" s="208">
        <v>4</v>
      </c>
      <c r="Q122" s="208">
        <v>3</v>
      </c>
      <c r="R122" s="208" t="str">
        <f t="shared" si="13"/>
        <v>4143</v>
      </c>
      <c r="S122" s="208" t="s">
        <v>201</v>
      </c>
      <c r="T122" s="208" t="s">
        <v>384</v>
      </c>
    </row>
    <row r="123" spans="15:20" x14ac:dyDescent="0.25">
      <c r="O123" s="208">
        <v>14</v>
      </c>
      <c r="P123" s="208">
        <v>4</v>
      </c>
      <c r="Q123" s="208">
        <v>4</v>
      </c>
      <c r="R123" s="208" t="str">
        <f t="shared" si="13"/>
        <v>4144</v>
      </c>
      <c r="S123" s="208" t="s">
        <v>201</v>
      </c>
      <c r="T123" s="208" t="s">
        <v>296</v>
      </c>
    </row>
    <row r="124" spans="15:20" x14ac:dyDescent="0.25">
      <c r="O124" s="208">
        <v>14</v>
      </c>
      <c r="P124" s="208">
        <v>4</v>
      </c>
      <c r="Q124" s="208">
        <v>5</v>
      </c>
      <c r="R124" s="208" t="str">
        <f t="shared" si="13"/>
        <v>4145</v>
      </c>
      <c r="S124" s="208" t="s">
        <v>201</v>
      </c>
      <c r="T124" s="208" t="s">
        <v>297</v>
      </c>
    </row>
    <row r="125" spans="15:20" x14ac:dyDescent="0.25">
      <c r="O125" s="208">
        <v>15</v>
      </c>
      <c r="P125" s="208">
        <v>4</v>
      </c>
      <c r="Q125" s="208">
        <v>1</v>
      </c>
      <c r="R125" s="208" t="str">
        <f t="shared" si="13"/>
        <v>4151</v>
      </c>
      <c r="S125" s="208" t="s">
        <v>201</v>
      </c>
      <c r="T125" s="208" t="s">
        <v>298</v>
      </c>
    </row>
    <row r="126" spans="15:20" x14ac:dyDescent="0.25">
      <c r="O126" s="208">
        <v>15</v>
      </c>
      <c r="P126" s="208">
        <v>4</v>
      </c>
      <c r="Q126" s="208">
        <v>2</v>
      </c>
      <c r="R126" s="208" t="str">
        <f t="shared" si="13"/>
        <v>4152</v>
      </c>
      <c r="S126" s="208" t="s">
        <v>201</v>
      </c>
      <c r="T126" s="208" t="s">
        <v>50</v>
      </c>
    </row>
    <row r="127" spans="15:20" x14ac:dyDescent="0.25">
      <c r="O127" s="208">
        <v>16</v>
      </c>
      <c r="P127" s="208">
        <v>4</v>
      </c>
      <c r="Q127" s="208">
        <v>1</v>
      </c>
      <c r="R127" s="208" t="str">
        <f t="shared" si="13"/>
        <v>4161</v>
      </c>
      <c r="S127" s="208" t="s">
        <v>201</v>
      </c>
      <c r="T127" s="208" t="s">
        <v>299</v>
      </c>
    </row>
    <row r="128" spans="15:20" x14ac:dyDescent="0.25">
      <c r="O128" s="208">
        <v>16</v>
      </c>
      <c r="P128" s="208">
        <v>4</v>
      </c>
      <c r="Q128" s="208">
        <v>2</v>
      </c>
      <c r="R128" s="208" t="str">
        <f t="shared" si="13"/>
        <v>4162</v>
      </c>
      <c r="S128" s="208" t="s">
        <v>201</v>
      </c>
      <c r="T128" s="208" t="s">
        <v>300</v>
      </c>
    </row>
    <row r="129" spans="15:20" x14ac:dyDescent="0.25">
      <c r="O129" s="208">
        <v>16</v>
      </c>
      <c r="P129" s="208">
        <v>4</v>
      </c>
      <c r="Q129" s="208">
        <v>3</v>
      </c>
      <c r="R129" s="208" t="str">
        <f t="shared" si="13"/>
        <v>4163</v>
      </c>
      <c r="S129" s="208" t="s">
        <v>201</v>
      </c>
      <c r="T129" s="208" t="s">
        <v>385</v>
      </c>
    </row>
    <row r="130" spans="15:20" x14ac:dyDescent="0.25">
      <c r="O130" s="208">
        <v>16</v>
      </c>
      <c r="P130" s="208">
        <v>4</v>
      </c>
      <c r="Q130" s="208">
        <v>4</v>
      </c>
      <c r="R130" s="208" t="str">
        <f t="shared" si="13"/>
        <v>4164</v>
      </c>
      <c r="S130" s="208" t="s">
        <v>201</v>
      </c>
      <c r="T130" s="208" t="s">
        <v>301</v>
      </c>
    </row>
    <row r="131" spans="15:20" x14ac:dyDescent="0.25">
      <c r="O131" s="208">
        <v>16</v>
      </c>
      <c r="P131" s="208">
        <v>4</v>
      </c>
      <c r="Q131" s="208">
        <v>5</v>
      </c>
      <c r="R131" s="208" t="str">
        <f t="shared" si="13"/>
        <v>4165</v>
      </c>
      <c r="S131" s="208" t="s">
        <v>201</v>
      </c>
      <c r="T131" s="208" t="s">
        <v>386</v>
      </c>
    </row>
    <row r="132" spans="15:20" x14ac:dyDescent="0.25">
      <c r="O132" s="208">
        <v>16</v>
      </c>
      <c r="P132" s="208">
        <v>4</v>
      </c>
      <c r="Q132" s="208">
        <v>6</v>
      </c>
      <c r="R132" s="208" t="str">
        <f t="shared" si="13"/>
        <v>4166</v>
      </c>
      <c r="S132" s="208" t="s">
        <v>201</v>
      </c>
      <c r="T132" s="208" t="s">
        <v>302</v>
      </c>
    </row>
    <row r="133" spans="15:20" x14ac:dyDescent="0.25">
      <c r="O133" s="208">
        <v>17</v>
      </c>
      <c r="P133" s="208">
        <v>4</v>
      </c>
      <c r="Q133" s="208">
        <v>1</v>
      </c>
      <c r="R133" s="208" t="str">
        <f t="shared" si="13"/>
        <v>4171</v>
      </c>
      <c r="S133" s="208" t="s">
        <v>201</v>
      </c>
      <c r="T133" s="208" t="s">
        <v>303</v>
      </c>
    </row>
    <row r="134" spans="15:20" x14ac:dyDescent="0.25">
      <c r="O134" s="208">
        <v>17</v>
      </c>
      <c r="P134" s="208">
        <v>4</v>
      </c>
      <c r="Q134" s="208">
        <v>2</v>
      </c>
      <c r="R134" s="208" t="str">
        <f t="shared" si="13"/>
        <v>4172</v>
      </c>
      <c r="S134" s="208" t="s">
        <v>201</v>
      </c>
      <c r="T134" s="208" t="s">
        <v>304</v>
      </c>
    </row>
    <row r="135" spans="15:20" x14ac:dyDescent="0.25">
      <c r="O135" s="208">
        <v>17</v>
      </c>
      <c r="P135" s="208">
        <v>4</v>
      </c>
      <c r="Q135" s="208">
        <v>3</v>
      </c>
      <c r="R135" s="208" t="str">
        <f t="shared" si="13"/>
        <v>4173</v>
      </c>
      <c r="S135" s="208" t="s">
        <v>201</v>
      </c>
      <c r="T135" s="208" t="s">
        <v>305</v>
      </c>
    </row>
    <row r="136" spans="15:20" x14ac:dyDescent="0.25">
      <c r="O136" s="208">
        <v>17</v>
      </c>
      <c r="P136" s="208">
        <v>4</v>
      </c>
      <c r="Q136" s="208">
        <v>4</v>
      </c>
      <c r="R136" s="208" t="str">
        <f t="shared" si="13"/>
        <v>4174</v>
      </c>
      <c r="S136" s="208" t="s">
        <v>201</v>
      </c>
      <c r="T136" s="208" t="s">
        <v>306</v>
      </c>
    </row>
    <row r="137" spans="15:20" x14ac:dyDescent="0.25">
      <c r="O137" s="208">
        <v>17</v>
      </c>
      <c r="P137" s="208">
        <v>4</v>
      </c>
      <c r="Q137" s="208">
        <v>5</v>
      </c>
      <c r="R137" s="208" t="str">
        <f t="shared" si="13"/>
        <v>4175</v>
      </c>
      <c r="S137" s="208" t="s">
        <v>201</v>
      </c>
      <c r="T137" s="208" t="s">
        <v>307</v>
      </c>
    </row>
    <row r="138" spans="15:20" x14ac:dyDescent="0.25">
      <c r="O138" s="208">
        <v>17</v>
      </c>
      <c r="P138" s="208">
        <v>4</v>
      </c>
      <c r="Q138" s="208">
        <v>6</v>
      </c>
      <c r="R138" s="208" t="str">
        <f t="shared" si="13"/>
        <v>4176</v>
      </c>
      <c r="S138" s="208" t="s">
        <v>201</v>
      </c>
      <c r="T138" s="208" t="s">
        <v>308</v>
      </c>
    </row>
    <row r="139" spans="15:20" x14ac:dyDescent="0.25">
      <c r="O139" s="208">
        <v>18</v>
      </c>
      <c r="P139" s="208">
        <v>5</v>
      </c>
      <c r="Q139" s="208">
        <v>1</v>
      </c>
      <c r="R139" s="208" t="str">
        <f t="shared" si="13"/>
        <v>5181</v>
      </c>
      <c r="S139" s="208" t="s">
        <v>202</v>
      </c>
      <c r="T139" s="208" t="s">
        <v>309</v>
      </c>
    </row>
    <row r="140" spans="15:20" x14ac:dyDescent="0.25">
      <c r="O140" s="208">
        <v>18</v>
      </c>
      <c r="P140" s="208">
        <v>5</v>
      </c>
      <c r="Q140" s="208">
        <v>2</v>
      </c>
      <c r="R140" s="208" t="str">
        <f t="shared" si="13"/>
        <v>5182</v>
      </c>
      <c r="S140" s="208" t="s">
        <v>202</v>
      </c>
      <c r="T140" s="208" t="s">
        <v>310</v>
      </c>
    </row>
    <row r="141" spans="15:20" x14ac:dyDescent="0.25">
      <c r="O141" s="208">
        <v>18</v>
      </c>
      <c r="P141" s="208">
        <v>5</v>
      </c>
      <c r="Q141" s="208">
        <v>3</v>
      </c>
      <c r="R141" s="208" t="str">
        <f t="shared" si="13"/>
        <v>5183</v>
      </c>
      <c r="S141" s="208" t="s">
        <v>202</v>
      </c>
      <c r="T141" s="208" t="s">
        <v>311</v>
      </c>
    </row>
    <row r="142" spans="15:20" x14ac:dyDescent="0.25">
      <c r="O142" s="208">
        <v>18</v>
      </c>
      <c r="P142" s="208">
        <v>5</v>
      </c>
      <c r="Q142" s="208">
        <v>4</v>
      </c>
      <c r="R142" s="208" t="str">
        <f t="shared" si="13"/>
        <v>5184</v>
      </c>
      <c r="S142" s="208" t="s">
        <v>202</v>
      </c>
      <c r="T142" s="208" t="s">
        <v>312</v>
      </c>
    </row>
    <row r="143" spans="15:20" x14ac:dyDescent="0.25">
      <c r="O143" s="208">
        <v>18</v>
      </c>
      <c r="P143" s="208">
        <v>5</v>
      </c>
      <c r="Q143" s="208">
        <v>5</v>
      </c>
      <c r="R143" s="208" t="str">
        <f t="shared" si="13"/>
        <v>5185</v>
      </c>
      <c r="S143" s="208" t="s">
        <v>202</v>
      </c>
      <c r="T143" s="208" t="s">
        <v>313</v>
      </c>
    </row>
    <row r="144" spans="15:20" x14ac:dyDescent="0.25">
      <c r="O144" s="208">
        <v>18</v>
      </c>
      <c r="P144" s="208">
        <v>5</v>
      </c>
      <c r="Q144" s="208">
        <v>6</v>
      </c>
      <c r="R144" s="208" t="str">
        <f t="shared" si="13"/>
        <v>5186</v>
      </c>
      <c r="S144" s="208" t="s">
        <v>202</v>
      </c>
      <c r="T144" s="208" t="s">
        <v>314</v>
      </c>
    </row>
    <row r="145" spans="15:20" x14ac:dyDescent="0.25">
      <c r="O145" s="208">
        <v>18</v>
      </c>
      <c r="P145" s="208">
        <v>5</v>
      </c>
      <c r="Q145" s="208">
        <v>7</v>
      </c>
      <c r="R145" s="208" t="str">
        <f t="shared" si="13"/>
        <v>5187</v>
      </c>
      <c r="S145" s="208" t="s">
        <v>202</v>
      </c>
      <c r="T145" s="208" t="s">
        <v>315</v>
      </c>
    </row>
    <row r="146" spans="15:20" x14ac:dyDescent="0.25">
      <c r="O146" s="208">
        <v>18</v>
      </c>
      <c r="P146" s="208">
        <v>5</v>
      </c>
      <c r="Q146" s="208">
        <v>8</v>
      </c>
      <c r="R146" s="208" t="str">
        <f t="shared" si="13"/>
        <v>5188</v>
      </c>
      <c r="S146" s="208" t="s">
        <v>202</v>
      </c>
      <c r="T146" s="208" t="s">
        <v>316</v>
      </c>
    </row>
    <row r="147" spans="15:20" x14ac:dyDescent="0.25">
      <c r="O147" s="208">
        <v>18</v>
      </c>
      <c r="P147" s="208">
        <v>5</v>
      </c>
      <c r="Q147" s="208">
        <v>9</v>
      </c>
      <c r="R147" s="208" t="str">
        <f t="shared" ref="R147:R203" si="14">P147&amp;O147&amp;Q147</f>
        <v>5189</v>
      </c>
      <c r="S147" s="208" t="s">
        <v>202</v>
      </c>
      <c r="T147" s="208" t="s">
        <v>317</v>
      </c>
    </row>
    <row r="148" spans="15:20" x14ac:dyDescent="0.25">
      <c r="O148" s="208">
        <v>18</v>
      </c>
      <c r="P148" s="208">
        <v>5</v>
      </c>
      <c r="Q148" s="208">
        <v>10</v>
      </c>
      <c r="R148" s="208" t="str">
        <f t="shared" si="14"/>
        <v>51810</v>
      </c>
      <c r="S148" s="208" t="s">
        <v>202</v>
      </c>
      <c r="T148" s="208" t="s">
        <v>318</v>
      </c>
    </row>
    <row r="149" spans="15:20" x14ac:dyDescent="0.25">
      <c r="O149" s="208">
        <v>18</v>
      </c>
      <c r="P149" s="208">
        <v>5</v>
      </c>
      <c r="Q149" s="208">
        <v>11</v>
      </c>
      <c r="R149" s="208" t="str">
        <f t="shared" si="14"/>
        <v>51811</v>
      </c>
      <c r="S149" s="208" t="s">
        <v>202</v>
      </c>
      <c r="T149" s="208" t="s">
        <v>319</v>
      </c>
    </row>
    <row r="150" spans="15:20" x14ac:dyDescent="0.25">
      <c r="O150" s="208">
        <v>18</v>
      </c>
      <c r="P150" s="208">
        <v>5</v>
      </c>
      <c r="Q150" s="208">
        <v>12</v>
      </c>
      <c r="R150" s="208" t="str">
        <f t="shared" si="14"/>
        <v>51812</v>
      </c>
      <c r="S150" s="208" t="s">
        <v>202</v>
      </c>
      <c r="T150" s="208" t="s">
        <v>320</v>
      </c>
    </row>
    <row r="151" spans="15:20" x14ac:dyDescent="0.25">
      <c r="O151" s="208">
        <v>18</v>
      </c>
      <c r="P151" s="208">
        <v>5</v>
      </c>
      <c r="Q151" s="208">
        <v>13</v>
      </c>
      <c r="R151" s="208" t="str">
        <f t="shared" si="14"/>
        <v>51813</v>
      </c>
      <c r="S151" s="208" t="s">
        <v>202</v>
      </c>
      <c r="T151" s="208" t="s">
        <v>321</v>
      </c>
    </row>
    <row r="152" spans="15:20" x14ac:dyDescent="0.25">
      <c r="O152" s="208">
        <v>18</v>
      </c>
      <c r="P152" s="208">
        <v>5</v>
      </c>
      <c r="Q152" s="208">
        <v>14</v>
      </c>
      <c r="R152" s="208" t="str">
        <f t="shared" si="14"/>
        <v>51814</v>
      </c>
      <c r="S152" s="208" t="s">
        <v>202</v>
      </c>
      <c r="T152" s="208" t="s">
        <v>322</v>
      </c>
    </row>
    <row r="153" spans="15:20" x14ac:dyDescent="0.25">
      <c r="O153" s="208">
        <v>18</v>
      </c>
      <c r="P153" s="208">
        <v>5</v>
      </c>
      <c r="Q153" s="208">
        <v>15</v>
      </c>
      <c r="R153" s="208" t="str">
        <f t="shared" si="14"/>
        <v>51815</v>
      </c>
      <c r="S153" s="208" t="s">
        <v>202</v>
      </c>
      <c r="T153" s="208" t="s">
        <v>323</v>
      </c>
    </row>
    <row r="154" spans="15:20" x14ac:dyDescent="0.25">
      <c r="O154" s="208">
        <v>18</v>
      </c>
      <c r="P154" s="208">
        <v>5</v>
      </c>
      <c r="Q154" s="208">
        <v>16</v>
      </c>
      <c r="R154" s="208" t="str">
        <f t="shared" si="14"/>
        <v>51816</v>
      </c>
      <c r="S154" s="208" t="s">
        <v>202</v>
      </c>
      <c r="T154" s="208" t="s">
        <v>324</v>
      </c>
    </row>
    <row r="155" spans="15:20" x14ac:dyDescent="0.25">
      <c r="O155" s="208">
        <v>18</v>
      </c>
      <c r="P155" s="208">
        <v>5</v>
      </c>
      <c r="Q155" s="208">
        <v>17</v>
      </c>
      <c r="R155" s="208" t="str">
        <f t="shared" si="14"/>
        <v>51817</v>
      </c>
      <c r="S155" s="208" t="s">
        <v>202</v>
      </c>
      <c r="T155" s="208" t="s">
        <v>325</v>
      </c>
    </row>
    <row r="156" spans="15:20" x14ac:dyDescent="0.25">
      <c r="O156" s="208">
        <v>18</v>
      </c>
      <c r="P156" s="208">
        <v>5</v>
      </c>
      <c r="Q156" s="208">
        <v>18</v>
      </c>
      <c r="R156" s="208" t="str">
        <f t="shared" si="14"/>
        <v>51818</v>
      </c>
      <c r="S156" s="208" t="s">
        <v>202</v>
      </c>
      <c r="T156" s="208" t="s">
        <v>326</v>
      </c>
    </row>
    <row r="157" spans="15:20" x14ac:dyDescent="0.25">
      <c r="O157" s="208">
        <v>18</v>
      </c>
      <c r="P157" s="208">
        <v>5</v>
      </c>
      <c r="Q157" s="208">
        <v>19</v>
      </c>
      <c r="R157" s="208" t="str">
        <f t="shared" si="14"/>
        <v>51819</v>
      </c>
      <c r="S157" s="208" t="s">
        <v>202</v>
      </c>
      <c r="T157" s="208" t="s">
        <v>327</v>
      </c>
    </row>
    <row r="158" spans="15:20" x14ac:dyDescent="0.25">
      <c r="O158" s="208">
        <v>18</v>
      </c>
      <c r="P158" s="208">
        <v>5</v>
      </c>
      <c r="Q158" s="208">
        <v>20</v>
      </c>
      <c r="R158" s="208" t="str">
        <f t="shared" si="14"/>
        <v>51820</v>
      </c>
      <c r="S158" s="208" t="s">
        <v>202</v>
      </c>
      <c r="T158" s="208" t="s">
        <v>387</v>
      </c>
    </row>
    <row r="159" spans="15:20" x14ac:dyDescent="0.25">
      <c r="O159" s="208">
        <v>18</v>
      </c>
      <c r="P159" s="208">
        <v>5</v>
      </c>
      <c r="Q159" s="208">
        <v>21</v>
      </c>
      <c r="R159" s="208" t="str">
        <f t="shared" si="14"/>
        <v>51821</v>
      </c>
      <c r="S159" s="208" t="s">
        <v>202</v>
      </c>
      <c r="T159" s="208" t="s">
        <v>328</v>
      </c>
    </row>
    <row r="160" spans="15:20" x14ac:dyDescent="0.25">
      <c r="O160" s="208">
        <v>18</v>
      </c>
      <c r="P160" s="208">
        <v>5</v>
      </c>
      <c r="Q160" s="208">
        <v>22</v>
      </c>
      <c r="R160" s="208" t="str">
        <f t="shared" si="14"/>
        <v>51822</v>
      </c>
      <c r="S160" s="208" t="s">
        <v>202</v>
      </c>
      <c r="T160" s="208" t="s">
        <v>329</v>
      </c>
    </row>
    <row r="161" spans="15:20" x14ac:dyDescent="0.25">
      <c r="O161" s="208">
        <v>18</v>
      </c>
      <c r="P161" s="208">
        <v>5</v>
      </c>
      <c r="Q161" s="208">
        <v>23</v>
      </c>
      <c r="R161" s="208" t="str">
        <f t="shared" si="14"/>
        <v>51823</v>
      </c>
      <c r="S161" s="208" t="s">
        <v>202</v>
      </c>
      <c r="T161" s="208" t="s">
        <v>330</v>
      </c>
    </row>
    <row r="162" spans="15:20" x14ac:dyDescent="0.25">
      <c r="O162" s="208">
        <v>18</v>
      </c>
      <c r="P162" s="208">
        <v>5</v>
      </c>
      <c r="Q162" s="208">
        <v>24</v>
      </c>
      <c r="R162" s="208" t="str">
        <f t="shared" si="14"/>
        <v>51824</v>
      </c>
      <c r="S162" s="208" t="s">
        <v>202</v>
      </c>
      <c r="T162" s="208" t="s">
        <v>331</v>
      </c>
    </row>
    <row r="163" spans="15:20" x14ac:dyDescent="0.25">
      <c r="O163" s="208">
        <v>18</v>
      </c>
      <c r="P163" s="208">
        <v>5</v>
      </c>
      <c r="Q163" s="208">
        <v>25</v>
      </c>
      <c r="R163" s="208" t="str">
        <f t="shared" si="14"/>
        <v>51825</v>
      </c>
      <c r="S163" s="208" t="s">
        <v>202</v>
      </c>
      <c r="T163" s="208" t="s">
        <v>332</v>
      </c>
    </row>
    <row r="164" spans="15:20" x14ac:dyDescent="0.25">
      <c r="O164" s="208">
        <v>18</v>
      </c>
      <c r="P164" s="208">
        <v>5</v>
      </c>
      <c r="Q164" s="208">
        <v>26</v>
      </c>
      <c r="R164" s="208" t="str">
        <f t="shared" si="14"/>
        <v>51826</v>
      </c>
      <c r="S164" s="208" t="s">
        <v>202</v>
      </c>
      <c r="T164" s="208" t="s">
        <v>388</v>
      </c>
    </row>
    <row r="165" spans="15:20" x14ac:dyDescent="0.25">
      <c r="O165" s="208">
        <v>18</v>
      </c>
      <c r="P165" s="208">
        <v>5</v>
      </c>
      <c r="Q165" s="208">
        <v>27</v>
      </c>
      <c r="R165" s="208" t="str">
        <f t="shared" si="14"/>
        <v>51827</v>
      </c>
      <c r="S165" s="208" t="s">
        <v>202</v>
      </c>
      <c r="T165" s="208" t="s">
        <v>333</v>
      </c>
    </row>
    <row r="166" spans="15:20" x14ac:dyDescent="0.25">
      <c r="O166" s="208">
        <v>18</v>
      </c>
      <c r="P166" s="208">
        <v>5</v>
      </c>
      <c r="Q166" s="208">
        <v>28</v>
      </c>
      <c r="R166" s="208" t="str">
        <f t="shared" si="14"/>
        <v>51828</v>
      </c>
      <c r="S166" s="208" t="s">
        <v>202</v>
      </c>
      <c r="T166" s="208" t="s">
        <v>334</v>
      </c>
    </row>
    <row r="167" spans="15:20" x14ac:dyDescent="0.25">
      <c r="O167" s="208">
        <v>18</v>
      </c>
      <c r="P167" s="208">
        <v>5</v>
      </c>
      <c r="Q167" s="208">
        <v>29</v>
      </c>
      <c r="R167" s="208" t="str">
        <f t="shared" si="14"/>
        <v>51829</v>
      </c>
      <c r="S167" s="208" t="s">
        <v>202</v>
      </c>
      <c r="T167" s="208" t="s">
        <v>335</v>
      </c>
    </row>
    <row r="168" spans="15:20" x14ac:dyDescent="0.25">
      <c r="O168" s="208">
        <v>19</v>
      </c>
      <c r="P168" s="208">
        <v>5</v>
      </c>
      <c r="Q168" s="208">
        <v>1</v>
      </c>
      <c r="R168" s="208" t="str">
        <f t="shared" si="14"/>
        <v>5191</v>
      </c>
      <c r="S168" s="208" t="s">
        <v>202</v>
      </c>
      <c r="T168" s="208" t="s">
        <v>336</v>
      </c>
    </row>
    <row r="169" spans="15:20" x14ac:dyDescent="0.25">
      <c r="O169" s="208">
        <v>19</v>
      </c>
      <c r="P169" s="208">
        <v>5</v>
      </c>
      <c r="Q169" s="208">
        <v>2</v>
      </c>
      <c r="R169" s="208" t="str">
        <f t="shared" si="14"/>
        <v>5192</v>
      </c>
      <c r="S169" s="208" t="s">
        <v>202</v>
      </c>
      <c r="T169" s="208" t="s">
        <v>337</v>
      </c>
    </row>
    <row r="170" spans="15:20" x14ac:dyDescent="0.25">
      <c r="O170" s="208">
        <v>19</v>
      </c>
      <c r="P170" s="208">
        <v>5</v>
      </c>
      <c r="Q170" s="208">
        <v>3</v>
      </c>
      <c r="R170" s="208" t="str">
        <f t="shared" si="14"/>
        <v>5193</v>
      </c>
      <c r="S170" s="208" t="s">
        <v>202</v>
      </c>
      <c r="T170" s="208" t="s">
        <v>374</v>
      </c>
    </row>
    <row r="171" spans="15:20" x14ac:dyDescent="0.25">
      <c r="O171" s="208">
        <v>19</v>
      </c>
      <c r="P171" s="208">
        <v>5</v>
      </c>
      <c r="Q171" s="208">
        <v>4</v>
      </c>
      <c r="R171" s="208" t="str">
        <f t="shared" si="14"/>
        <v>5194</v>
      </c>
      <c r="S171" s="208" t="s">
        <v>202</v>
      </c>
      <c r="T171" s="208" t="s">
        <v>338</v>
      </c>
    </row>
    <row r="172" spans="15:20" x14ac:dyDescent="0.25">
      <c r="O172" s="208">
        <v>19</v>
      </c>
      <c r="P172" s="208">
        <v>5</v>
      </c>
      <c r="Q172" s="208">
        <v>5</v>
      </c>
      <c r="R172" s="208" t="str">
        <f t="shared" si="14"/>
        <v>5195</v>
      </c>
      <c r="S172" s="208" t="s">
        <v>202</v>
      </c>
      <c r="T172" s="208" t="s">
        <v>339</v>
      </c>
    </row>
    <row r="173" spans="15:20" x14ac:dyDescent="0.25">
      <c r="O173" s="208">
        <v>19</v>
      </c>
      <c r="P173" s="208">
        <v>5</v>
      </c>
      <c r="Q173" s="208">
        <v>6</v>
      </c>
      <c r="R173" s="208" t="str">
        <f t="shared" si="14"/>
        <v>5196</v>
      </c>
      <c r="S173" s="208" t="s">
        <v>202</v>
      </c>
      <c r="T173" s="208" t="s">
        <v>389</v>
      </c>
    </row>
    <row r="174" spans="15:20" x14ac:dyDescent="0.25">
      <c r="O174" s="208">
        <v>19</v>
      </c>
      <c r="P174" s="208">
        <v>5</v>
      </c>
      <c r="Q174" s="208">
        <v>7</v>
      </c>
      <c r="R174" s="208" t="str">
        <f t="shared" si="14"/>
        <v>5197</v>
      </c>
      <c r="S174" s="208" t="s">
        <v>202</v>
      </c>
      <c r="T174" s="208" t="s">
        <v>340</v>
      </c>
    </row>
    <row r="175" spans="15:20" x14ac:dyDescent="0.25">
      <c r="O175" s="208">
        <v>19</v>
      </c>
      <c r="P175" s="208">
        <v>5</v>
      </c>
      <c r="Q175" s="208">
        <v>8</v>
      </c>
      <c r="R175" s="208" t="str">
        <f t="shared" si="14"/>
        <v>5198</v>
      </c>
      <c r="S175" s="208" t="s">
        <v>202</v>
      </c>
      <c r="T175" s="208" t="s">
        <v>390</v>
      </c>
    </row>
    <row r="176" spans="15:20" x14ac:dyDescent="0.25">
      <c r="O176" s="208">
        <v>19</v>
      </c>
      <c r="P176" s="208">
        <v>5</v>
      </c>
      <c r="Q176" s="208">
        <v>9</v>
      </c>
      <c r="R176" s="208" t="str">
        <f t="shared" si="14"/>
        <v>5199</v>
      </c>
      <c r="S176" s="208" t="s">
        <v>202</v>
      </c>
      <c r="T176" s="208" t="s">
        <v>341</v>
      </c>
    </row>
    <row r="177" spans="15:20" x14ac:dyDescent="0.25">
      <c r="O177" s="208">
        <v>19</v>
      </c>
      <c r="P177" s="208">
        <v>5</v>
      </c>
      <c r="Q177" s="208">
        <v>10</v>
      </c>
      <c r="R177" s="208" t="str">
        <f t="shared" si="14"/>
        <v>51910</v>
      </c>
      <c r="S177" s="208" t="s">
        <v>202</v>
      </c>
      <c r="T177" s="208" t="s">
        <v>375</v>
      </c>
    </row>
    <row r="178" spans="15:20" x14ac:dyDescent="0.25">
      <c r="O178" s="208">
        <v>19</v>
      </c>
      <c r="P178" s="208">
        <v>5</v>
      </c>
      <c r="Q178" s="208">
        <v>11</v>
      </c>
      <c r="R178" s="208" t="str">
        <f t="shared" si="14"/>
        <v>51911</v>
      </c>
      <c r="S178" s="208" t="s">
        <v>202</v>
      </c>
      <c r="T178" s="208" t="s">
        <v>376</v>
      </c>
    </row>
    <row r="179" spans="15:20" x14ac:dyDescent="0.25">
      <c r="O179" s="208">
        <v>19</v>
      </c>
      <c r="P179" s="208">
        <v>5</v>
      </c>
      <c r="Q179" s="208">
        <v>12</v>
      </c>
      <c r="R179" s="208" t="str">
        <f t="shared" si="14"/>
        <v>51912</v>
      </c>
      <c r="S179" s="208" t="s">
        <v>202</v>
      </c>
      <c r="T179" s="208" t="s">
        <v>342</v>
      </c>
    </row>
    <row r="180" spans="15:20" x14ac:dyDescent="0.25">
      <c r="O180" s="208">
        <v>19</v>
      </c>
      <c r="P180" s="208">
        <v>5</v>
      </c>
      <c r="Q180" s="208">
        <v>13</v>
      </c>
      <c r="R180" s="208" t="str">
        <f t="shared" si="14"/>
        <v>51913</v>
      </c>
      <c r="S180" s="208" t="s">
        <v>202</v>
      </c>
      <c r="T180" s="208" t="s">
        <v>343</v>
      </c>
    </row>
    <row r="181" spans="15:20" x14ac:dyDescent="0.25">
      <c r="O181" s="208">
        <v>19</v>
      </c>
      <c r="P181" s="208">
        <v>5</v>
      </c>
      <c r="Q181" s="208">
        <v>14</v>
      </c>
      <c r="R181" s="208" t="str">
        <f t="shared" si="14"/>
        <v>51914</v>
      </c>
      <c r="S181" s="208" t="s">
        <v>202</v>
      </c>
      <c r="T181" s="208" t="s">
        <v>344</v>
      </c>
    </row>
    <row r="182" spans="15:20" x14ac:dyDescent="0.25">
      <c r="O182" s="208">
        <v>19</v>
      </c>
      <c r="P182" s="208">
        <v>5</v>
      </c>
      <c r="Q182" s="208">
        <v>15</v>
      </c>
      <c r="R182" s="208" t="str">
        <f t="shared" si="14"/>
        <v>51915</v>
      </c>
      <c r="S182" s="208" t="s">
        <v>202</v>
      </c>
      <c r="T182" s="208" t="s">
        <v>345</v>
      </c>
    </row>
    <row r="183" spans="15:20" x14ac:dyDescent="0.25">
      <c r="O183" s="208">
        <v>19</v>
      </c>
      <c r="P183" s="208">
        <v>5</v>
      </c>
      <c r="Q183" s="208">
        <v>16</v>
      </c>
      <c r="R183" s="208" t="str">
        <f t="shared" si="14"/>
        <v>51916</v>
      </c>
      <c r="S183" s="208" t="s">
        <v>202</v>
      </c>
      <c r="T183" s="208" t="s">
        <v>377</v>
      </c>
    </row>
    <row r="184" spans="15:20" x14ac:dyDescent="0.25">
      <c r="O184" s="208">
        <v>20</v>
      </c>
      <c r="P184" s="208">
        <v>6</v>
      </c>
      <c r="Q184" s="208">
        <v>1</v>
      </c>
      <c r="R184" s="208" t="str">
        <f t="shared" si="14"/>
        <v>6201</v>
      </c>
      <c r="S184" s="208" t="s">
        <v>203</v>
      </c>
      <c r="T184" s="208" t="s">
        <v>346</v>
      </c>
    </row>
    <row r="185" spans="15:20" x14ac:dyDescent="0.25">
      <c r="O185" s="208">
        <v>20</v>
      </c>
      <c r="P185" s="208">
        <v>6</v>
      </c>
      <c r="Q185" s="208">
        <v>2</v>
      </c>
      <c r="R185" s="208" t="str">
        <f t="shared" si="14"/>
        <v>6202</v>
      </c>
      <c r="S185" s="208" t="s">
        <v>203</v>
      </c>
      <c r="T185" s="208" t="s">
        <v>54</v>
      </c>
    </row>
    <row r="186" spans="15:20" x14ac:dyDescent="0.25">
      <c r="O186" s="208">
        <v>20</v>
      </c>
      <c r="P186" s="208">
        <v>6</v>
      </c>
      <c r="Q186" s="208">
        <v>3</v>
      </c>
      <c r="R186" s="208" t="str">
        <f t="shared" si="14"/>
        <v>6203</v>
      </c>
      <c r="S186" s="208" t="s">
        <v>203</v>
      </c>
      <c r="T186" s="208" t="s">
        <v>347</v>
      </c>
    </row>
    <row r="187" spans="15:20" x14ac:dyDescent="0.25">
      <c r="O187" s="208">
        <v>20</v>
      </c>
      <c r="P187" s="208">
        <v>6</v>
      </c>
      <c r="Q187" s="208">
        <v>4</v>
      </c>
      <c r="R187" s="208" t="str">
        <f t="shared" si="14"/>
        <v>6204</v>
      </c>
      <c r="S187" s="208" t="s">
        <v>203</v>
      </c>
      <c r="T187" s="208" t="s">
        <v>348</v>
      </c>
    </row>
    <row r="188" spans="15:20" x14ac:dyDescent="0.25">
      <c r="O188" s="208">
        <v>20</v>
      </c>
      <c r="P188" s="208">
        <v>6</v>
      </c>
      <c r="Q188" s="208">
        <v>5</v>
      </c>
      <c r="R188" s="208" t="str">
        <f t="shared" si="14"/>
        <v>6205</v>
      </c>
      <c r="S188" s="208" t="s">
        <v>203</v>
      </c>
      <c r="T188" s="208" t="s">
        <v>349</v>
      </c>
    </row>
    <row r="189" spans="15:20" x14ac:dyDescent="0.25">
      <c r="O189" s="208">
        <v>20</v>
      </c>
      <c r="P189" s="208">
        <v>6</v>
      </c>
      <c r="Q189" s="208">
        <v>6</v>
      </c>
      <c r="R189" s="208" t="str">
        <f t="shared" si="14"/>
        <v>6206</v>
      </c>
      <c r="S189" s="208" t="s">
        <v>203</v>
      </c>
      <c r="T189" s="208" t="s">
        <v>378</v>
      </c>
    </row>
    <row r="190" spans="15:20" x14ac:dyDescent="0.25">
      <c r="O190" s="208">
        <v>20</v>
      </c>
      <c r="P190" s="208">
        <v>6</v>
      </c>
      <c r="Q190" s="208">
        <v>7</v>
      </c>
      <c r="R190" s="208" t="str">
        <f t="shared" si="14"/>
        <v>6207</v>
      </c>
      <c r="S190" s="208" t="s">
        <v>203</v>
      </c>
      <c r="T190" s="208" t="s">
        <v>350</v>
      </c>
    </row>
    <row r="191" spans="15:20" x14ac:dyDescent="0.25">
      <c r="O191" s="208">
        <v>20</v>
      </c>
      <c r="P191" s="208">
        <v>6</v>
      </c>
      <c r="Q191" s="208">
        <v>8</v>
      </c>
      <c r="R191" s="208" t="str">
        <f t="shared" si="14"/>
        <v>6208</v>
      </c>
      <c r="S191" s="208" t="s">
        <v>203</v>
      </c>
      <c r="T191" s="208" t="s">
        <v>351</v>
      </c>
    </row>
    <row r="192" spans="15:20" x14ac:dyDescent="0.25">
      <c r="O192" s="208">
        <v>21</v>
      </c>
      <c r="P192" s="208">
        <v>5</v>
      </c>
      <c r="Q192" s="208">
        <v>1</v>
      </c>
      <c r="R192" s="208" t="str">
        <f t="shared" si="14"/>
        <v>5211</v>
      </c>
      <c r="S192" s="208" t="s">
        <v>202</v>
      </c>
      <c r="T192" s="208" t="s">
        <v>352</v>
      </c>
    </row>
    <row r="193" spans="15:20" x14ac:dyDescent="0.25">
      <c r="O193" s="208">
        <v>21</v>
      </c>
      <c r="P193" s="208">
        <v>5</v>
      </c>
      <c r="Q193" s="208">
        <v>2</v>
      </c>
      <c r="R193" s="208" t="str">
        <f t="shared" si="14"/>
        <v>5212</v>
      </c>
      <c r="S193" s="208" t="s">
        <v>202</v>
      </c>
      <c r="T193" s="208" t="s">
        <v>353</v>
      </c>
    </row>
    <row r="194" spans="15:20" x14ac:dyDescent="0.25">
      <c r="O194" s="208">
        <v>21</v>
      </c>
      <c r="P194" s="208">
        <v>5</v>
      </c>
      <c r="Q194" s="208">
        <v>3</v>
      </c>
      <c r="R194" s="208" t="str">
        <f t="shared" si="14"/>
        <v>5213</v>
      </c>
      <c r="S194" s="208" t="s">
        <v>202</v>
      </c>
      <c r="T194" s="208" t="s">
        <v>354</v>
      </c>
    </row>
    <row r="195" spans="15:20" x14ac:dyDescent="0.25">
      <c r="O195" s="208">
        <v>21</v>
      </c>
      <c r="P195" s="208">
        <v>5</v>
      </c>
      <c r="Q195" s="208">
        <v>4</v>
      </c>
      <c r="R195" s="208" t="str">
        <f t="shared" si="14"/>
        <v>5214</v>
      </c>
      <c r="S195" s="208" t="s">
        <v>202</v>
      </c>
      <c r="T195" s="208" t="s">
        <v>355</v>
      </c>
    </row>
    <row r="196" spans="15:20" x14ac:dyDescent="0.25">
      <c r="O196" s="208">
        <v>21</v>
      </c>
      <c r="P196" s="208">
        <v>5</v>
      </c>
      <c r="Q196" s="208">
        <v>5</v>
      </c>
      <c r="R196" s="208" t="str">
        <f t="shared" si="14"/>
        <v>5215</v>
      </c>
      <c r="S196" s="208" t="s">
        <v>202</v>
      </c>
      <c r="T196" s="208" t="s">
        <v>356</v>
      </c>
    </row>
    <row r="197" spans="15:20" x14ac:dyDescent="0.25">
      <c r="O197" s="208">
        <v>21</v>
      </c>
      <c r="P197" s="208">
        <v>5</v>
      </c>
      <c r="Q197" s="208">
        <v>6</v>
      </c>
      <c r="R197" s="208" t="str">
        <f t="shared" si="14"/>
        <v>5216</v>
      </c>
      <c r="S197" s="208" t="s">
        <v>202</v>
      </c>
      <c r="T197" s="208" t="s">
        <v>357</v>
      </c>
    </row>
    <row r="198" spans="15:20" x14ac:dyDescent="0.25">
      <c r="O198" s="208">
        <v>21</v>
      </c>
      <c r="P198" s="208">
        <v>5</v>
      </c>
      <c r="Q198" s="208">
        <v>7</v>
      </c>
      <c r="R198" s="208" t="str">
        <f t="shared" si="14"/>
        <v>5217</v>
      </c>
      <c r="S198" s="208" t="s">
        <v>202</v>
      </c>
      <c r="T198" s="208" t="s">
        <v>358</v>
      </c>
    </row>
    <row r="199" spans="15:20" x14ac:dyDescent="0.25">
      <c r="O199" s="208">
        <v>21</v>
      </c>
      <c r="P199" s="208">
        <v>5</v>
      </c>
      <c r="Q199" s="208">
        <v>8</v>
      </c>
      <c r="R199" s="208" t="str">
        <f t="shared" si="14"/>
        <v>5218</v>
      </c>
      <c r="S199" s="208" t="s">
        <v>202</v>
      </c>
      <c r="T199" s="208" t="s">
        <v>359</v>
      </c>
    </row>
    <row r="200" spans="15:20" x14ac:dyDescent="0.25">
      <c r="O200" s="208">
        <v>21</v>
      </c>
      <c r="P200" s="208">
        <v>5</v>
      </c>
      <c r="Q200" s="208">
        <v>9</v>
      </c>
      <c r="R200" s="208" t="str">
        <f t="shared" si="14"/>
        <v>5219</v>
      </c>
      <c r="S200" s="208" t="s">
        <v>202</v>
      </c>
      <c r="T200" s="208" t="s">
        <v>360</v>
      </c>
    </row>
    <row r="201" spans="15:20" x14ac:dyDescent="0.25">
      <c r="O201" s="208">
        <v>21</v>
      </c>
      <c r="P201" s="208">
        <v>5</v>
      </c>
      <c r="Q201" s="208">
        <v>10</v>
      </c>
      <c r="R201" s="208" t="str">
        <f t="shared" si="14"/>
        <v>52110</v>
      </c>
      <c r="S201" s="208" t="s">
        <v>202</v>
      </c>
      <c r="T201" s="208" t="s">
        <v>361</v>
      </c>
    </row>
    <row r="202" spans="15:20" x14ac:dyDescent="0.25">
      <c r="O202" s="208">
        <v>21</v>
      </c>
      <c r="P202" s="208">
        <v>5</v>
      </c>
      <c r="Q202" s="208">
        <v>11</v>
      </c>
      <c r="R202" s="208" t="str">
        <f t="shared" si="14"/>
        <v>52111</v>
      </c>
      <c r="S202" s="208" t="s">
        <v>202</v>
      </c>
      <c r="T202" s="208" t="s">
        <v>362</v>
      </c>
    </row>
    <row r="203" spans="15:20" x14ac:dyDescent="0.25">
      <c r="O203" s="208">
        <v>21</v>
      </c>
      <c r="P203" s="208">
        <v>5</v>
      </c>
      <c r="Q203" s="208">
        <v>12</v>
      </c>
      <c r="R203" s="208" t="str">
        <f t="shared" si="14"/>
        <v>52112</v>
      </c>
      <c r="S203" s="208" t="s">
        <v>202</v>
      </c>
      <c r="T203" s="208" t="s">
        <v>363</v>
      </c>
    </row>
  </sheetData>
  <sheetProtection password="CF66" sheet="1" objects="1" scenarios="1"/>
  <dataValidations count="1">
    <dataValidation type="list" allowBlank="1" showInputMessage="1" showErrorMessage="1" sqref="E5">
      <formula1>$P$6:$P$14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46"/>
  <sheetViews>
    <sheetView workbookViewId="0">
      <selection activeCell="I13" sqref="I13"/>
    </sheetView>
  </sheetViews>
  <sheetFormatPr baseColWidth="10" defaultRowHeight="15" x14ac:dyDescent="0.25"/>
  <cols>
    <col min="5" max="13" width="18.28515625" customWidth="1"/>
  </cols>
  <sheetData>
    <row r="1" spans="3:13" x14ac:dyDescent="0.25"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>
        <v>11</v>
      </c>
    </row>
    <row r="5" spans="3:13" x14ac:dyDescent="0.25">
      <c r="D5" t="s">
        <v>410</v>
      </c>
      <c r="E5" s="480" t="s">
        <v>863</v>
      </c>
      <c r="F5" s="480" t="s">
        <v>863</v>
      </c>
      <c r="G5" s="480" t="s">
        <v>863</v>
      </c>
      <c r="H5" s="480" t="s">
        <v>863</v>
      </c>
      <c r="I5" s="480" t="s">
        <v>863</v>
      </c>
      <c r="J5" s="480" t="s">
        <v>863</v>
      </c>
      <c r="K5" s="480" t="s">
        <v>863</v>
      </c>
      <c r="L5" s="480" t="s">
        <v>863</v>
      </c>
      <c r="M5" s="480" t="s">
        <v>863</v>
      </c>
    </row>
    <row r="6" spans="3:13" x14ac:dyDescent="0.25">
      <c r="C6" s="17" t="s">
        <v>107</v>
      </c>
      <c r="D6" s="17" t="s">
        <v>412</v>
      </c>
      <c r="E6" t="s">
        <v>864</v>
      </c>
      <c r="F6" t="s">
        <v>864</v>
      </c>
      <c r="G6" t="s">
        <v>864</v>
      </c>
      <c r="H6" t="s">
        <v>864</v>
      </c>
      <c r="I6" t="s">
        <v>864</v>
      </c>
      <c r="J6" t="s">
        <v>864</v>
      </c>
      <c r="K6" t="s">
        <v>864</v>
      </c>
      <c r="L6" t="s">
        <v>864</v>
      </c>
      <c r="M6" t="s">
        <v>864</v>
      </c>
    </row>
    <row r="7" spans="3:13" x14ac:dyDescent="0.25">
      <c r="C7" s="17" t="s">
        <v>108</v>
      </c>
      <c r="D7" s="17" t="s">
        <v>0</v>
      </c>
      <c r="E7">
        <v>2017</v>
      </c>
      <c r="F7">
        <v>2017</v>
      </c>
      <c r="G7">
        <v>2017</v>
      </c>
      <c r="H7">
        <v>2017</v>
      </c>
      <c r="I7">
        <v>2017</v>
      </c>
      <c r="J7">
        <v>2017</v>
      </c>
      <c r="K7">
        <v>2017</v>
      </c>
      <c r="L7">
        <v>2017</v>
      </c>
      <c r="M7">
        <v>2017</v>
      </c>
    </row>
    <row r="8" spans="3:13" x14ac:dyDescent="0.25">
      <c r="C8" s="17" t="s">
        <v>109</v>
      </c>
      <c r="D8" s="17" t="s">
        <v>37</v>
      </c>
      <c r="E8" s="373" t="s">
        <v>861</v>
      </c>
      <c r="F8" s="373" t="s">
        <v>861</v>
      </c>
      <c r="G8" s="373" t="s">
        <v>743</v>
      </c>
      <c r="H8" s="373" t="s">
        <v>861</v>
      </c>
      <c r="I8" s="373" t="s">
        <v>861</v>
      </c>
      <c r="J8" s="373" t="s">
        <v>38</v>
      </c>
      <c r="K8" s="373" t="s">
        <v>743</v>
      </c>
      <c r="L8" s="373" t="s">
        <v>743</v>
      </c>
      <c r="M8" s="373" t="s">
        <v>862</v>
      </c>
    </row>
    <row r="9" spans="3:13" x14ac:dyDescent="0.25">
      <c r="C9" s="17" t="s">
        <v>110</v>
      </c>
      <c r="D9" s="17" t="s">
        <v>413</v>
      </c>
      <c r="E9" s="373"/>
      <c r="F9" s="373"/>
      <c r="G9" s="373"/>
      <c r="H9" s="373"/>
      <c r="I9" s="373"/>
      <c r="J9" s="373"/>
      <c r="K9" s="373"/>
      <c r="L9" s="373"/>
      <c r="M9" s="373"/>
    </row>
    <row r="10" spans="3:13" x14ac:dyDescent="0.25">
      <c r="C10" s="17" t="s">
        <v>111</v>
      </c>
      <c r="D10" s="17" t="s">
        <v>414</v>
      </c>
      <c r="E10" s="373"/>
      <c r="F10" s="373"/>
      <c r="G10" s="373"/>
      <c r="H10" s="373"/>
      <c r="I10" s="373"/>
      <c r="J10" s="373"/>
      <c r="K10" s="373"/>
      <c r="L10" s="373"/>
      <c r="M10" s="373"/>
    </row>
    <row r="11" spans="3:13" ht="75" x14ac:dyDescent="0.25">
      <c r="C11" s="17" t="s">
        <v>112</v>
      </c>
      <c r="D11" s="17" t="s">
        <v>415</v>
      </c>
      <c r="E11" s="373" t="s">
        <v>852</v>
      </c>
      <c r="F11" s="373" t="s">
        <v>853</v>
      </c>
      <c r="G11" s="373" t="s">
        <v>854</v>
      </c>
      <c r="H11" s="373" t="s">
        <v>855</v>
      </c>
      <c r="I11" s="373" t="s">
        <v>856</v>
      </c>
      <c r="J11" s="373" t="s">
        <v>857</v>
      </c>
      <c r="K11" s="373" t="s">
        <v>858</v>
      </c>
      <c r="L11" s="373" t="s">
        <v>859</v>
      </c>
      <c r="M11" s="373" t="s">
        <v>860</v>
      </c>
    </row>
    <row r="12" spans="3:13" x14ac:dyDescent="0.25">
      <c r="C12" s="17" t="s">
        <v>113</v>
      </c>
      <c r="D12" s="17" t="s">
        <v>416</v>
      </c>
    </row>
    <row r="13" spans="3:13" x14ac:dyDescent="0.25">
      <c r="C13" s="17" t="s">
        <v>114</v>
      </c>
      <c r="D13" s="17" t="s">
        <v>417</v>
      </c>
    </row>
    <row r="14" spans="3:13" x14ac:dyDescent="0.25">
      <c r="C14" s="3" t="s">
        <v>41</v>
      </c>
      <c r="D14" s="4" t="s">
        <v>42</v>
      </c>
      <c r="E14">
        <v>2067800949.9999855</v>
      </c>
      <c r="F14">
        <v>1874928392.0699992</v>
      </c>
      <c r="G14">
        <v>90.672576200819151</v>
      </c>
      <c r="H14">
        <v>268548056.91999984</v>
      </c>
      <c r="I14">
        <v>1606380335.1499999</v>
      </c>
      <c r="J14">
        <v>925365</v>
      </c>
      <c r="K14">
        <v>14.323110048139576</v>
      </c>
      <c r="L14">
        <v>85.676889951860446</v>
      </c>
      <c r="M14">
        <v>2026.1501051693108</v>
      </c>
    </row>
    <row r="15" spans="3:13" x14ac:dyDescent="0.25">
      <c r="C15" s="3" t="s">
        <v>43</v>
      </c>
      <c r="D15" s="9" t="s">
        <v>44</v>
      </c>
      <c r="E15">
        <v>316115577.33699059</v>
      </c>
      <c r="F15">
        <v>287872405.79008603</v>
      </c>
      <c r="G15">
        <v>91.065555267845482</v>
      </c>
      <c r="H15">
        <v>41573304.965499997</v>
      </c>
      <c r="I15">
        <v>246299100.824586</v>
      </c>
      <c r="J15">
        <v>179037</v>
      </c>
      <c r="K15">
        <v>14.441573464257242</v>
      </c>
      <c r="L15">
        <v>85.558426535742754</v>
      </c>
      <c r="M15">
        <v>1607.8933728228581</v>
      </c>
    </row>
    <row r="16" spans="3:13" x14ac:dyDescent="0.25">
      <c r="C16" s="3" t="s">
        <v>45</v>
      </c>
      <c r="D16" s="9" t="s">
        <v>46</v>
      </c>
      <c r="E16">
        <v>348390199.25724149</v>
      </c>
      <c r="F16">
        <v>318253449.30984765</v>
      </c>
      <c r="G16">
        <v>91.349713622356603</v>
      </c>
      <c r="H16">
        <v>48028787.102999955</v>
      </c>
      <c r="I16">
        <v>270224662.20684761</v>
      </c>
      <c r="J16">
        <v>190541</v>
      </c>
      <c r="K16">
        <v>15.091364196414322</v>
      </c>
      <c r="L16">
        <v>84.908635803585653</v>
      </c>
      <c r="M16">
        <v>1670.262302128401</v>
      </c>
    </row>
    <row r="17" spans="3:13" x14ac:dyDescent="0.25">
      <c r="C17" s="3" t="s">
        <v>47</v>
      </c>
      <c r="D17" s="9" t="s">
        <v>48</v>
      </c>
      <c r="E17">
        <v>367885129.12188852</v>
      </c>
      <c r="F17">
        <v>334902996.06100869</v>
      </c>
      <c r="G17">
        <v>91.034665320774053</v>
      </c>
      <c r="H17">
        <v>44930155.676999994</v>
      </c>
      <c r="I17">
        <v>289972840.38400888</v>
      </c>
      <c r="J17">
        <v>183732</v>
      </c>
      <c r="K17">
        <v>13.415871522634914</v>
      </c>
      <c r="L17">
        <v>86.584128477365141</v>
      </c>
      <c r="M17">
        <v>1822.7798971382704</v>
      </c>
    </row>
    <row r="18" spans="3:13" x14ac:dyDescent="0.25">
      <c r="C18" s="3" t="s">
        <v>49</v>
      </c>
      <c r="D18" s="9" t="s">
        <v>50</v>
      </c>
      <c r="E18">
        <v>322092937.64102757</v>
      </c>
      <c r="F18">
        <v>297334916.78675848</v>
      </c>
      <c r="G18">
        <v>92.313392204251969</v>
      </c>
      <c r="H18">
        <v>46221252.104499966</v>
      </c>
      <c r="I18">
        <v>251113664.68225861</v>
      </c>
      <c r="J18">
        <v>134886</v>
      </c>
      <c r="K18">
        <v>15.545181374594073</v>
      </c>
      <c r="L18">
        <v>84.454818625405963</v>
      </c>
      <c r="M18">
        <v>2204.3423097041832</v>
      </c>
    </row>
    <row r="19" spans="3:13" x14ac:dyDescent="0.25">
      <c r="C19" s="3" t="s">
        <v>51</v>
      </c>
      <c r="D19" s="9" t="s">
        <v>52</v>
      </c>
      <c r="E19">
        <v>394207979.94288886</v>
      </c>
      <c r="F19">
        <v>356992884.73774695</v>
      </c>
      <c r="G19">
        <v>90.559527686239775</v>
      </c>
      <c r="H19">
        <v>47770567.817499951</v>
      </c>
      <c r="I19">
        <v>309222316.92024744</v>
      </c>
      <c r="J19">
        <v>147480</v>
      </c>
      <c r="K19">
        <v>13.381378133794747</v>
      </c>
      <c r="L19">
        <v>86.618621866205388</v>
      </c>
      <c r="M19">
        <v>2420.6189635052006</v>
      </c>
    </row>
    <row r="20" spans="3:13" x14ac:dyDescent="0.25">
      <c r="C20" s="3" t="s">
        <v>53</v>
      </c>
      <c r="D20" s="9" t="s">
        <v>54</v>
      </c>
      <c r="E20">
        <v>112389884.86617558</v>
      </c>
      <c r="F20">
        <v>104431587.16912988</v>
      </c>
      <c r="G20">
        <v>92.919026737573603</v>
      </c>
      <c r="H20">
        <v>16009595.700999998</v>
      </c>
      <c r="I20">
        <v>88421991.468129829</v>
      </c>
      <c r="J20">
        <v>7590</v>
      </c>
      <c r="K20">
        <v>15.330223484080548</v>
      </c>
      <c r="L20">
        <v>84.669776515919409</v>
      </c>
      <c r="M20">
        <v>13759.102393824753</v>
      </c>
    </row>
    <row r="21" spans="3:13" x14ac:dyDescent="0.25">
      <c r="C21" s="3" t="s">
        <v>55</v>
      </c>
      <c r="D21" s="9" t="s">
        <v>56</v>
      </c>
      <c r="E21">
        <v>115272270.62049545</v>
      </c>
      <c r="F21">
        <v>106021743.11554593</v>
      </c>
      <c r="G21">
        <v>91.975062645027165</v>
      </c>
      <c r="H21">
        <v>13685622.131500008</v>
      </c>
      <c r="I21">
        <v>92336120.984045863</v>
      </c>
      <c r="J21">
        <v>74285</v>
      </c>
      <c r="K21">
        <v>12.908316472956848</v>
      </c>
      <c r="L21">
        <v>87.091683527043102</v>
      </c>
      <c r="M21">
        <v>1427.2294960698111</v>
      </c>
    </row>
    <row r="22" spans="3:13" x14ac:dyDescent="0.25">
      <c r="C22" s="3" t="s">
        <v>57</v>
      </c>
      <c r="D22" s="9" t="s">
        <v>58</v>
      </c>
      <c r="E22">
        <v>37094470.658689976</v>
      </c>
      <c r="F22">
        <v>34739196.871373884</v>
      </c>
      <c r="G22">
        <v>93.650606827666564</v>
      </c>
      <c r="H22">
        <v>5164385.7099999897</v>
      </c>
      <c r="I22">
        <v>29574811.16137385</v>
      </c>
      <c r="J22">
        <v>4643.9999999999991</v>
      </c>
      <c r="K22">
        <v>14.866163225136603</v>
      </c>
      <c r="L22">
        <v>85.133836774863269</v>
      </c>
      <c r="M22">
        <v>7480.4472160581163</v>
      </c>
    </row>
    <row r="23" spans="3:13" x14ac:dyDescent="0.25">
      <c r="C23" s="3" t="s">
        <v>59</v>
      </c>
      <c r="D23" s="9" t="s">
        <v>60</v>
      </c>
      <c r="E23">
        <v>54352500.554587275</v>
      </c>
      <c r="F23">
        <v>34379212.228501692</v>
      </c>
      <c r="G23">
        <v>63.252310156317428</v>
      </c>
      <c r="H23">
        <v>5164385.7099999897</v>
      </c>
      <c r="I23">
        <v>29214826.518501658</v>
      </c>
      <c r="J23">
        <v>3169.9999999999995</v>
      </c>
      <c r="K23">
        <v>15.021826782053241</v>
      </c>
      <c r="L23">
        <v>84.978173217946633</v>
      </c>
      <c r="M23">
        <v>10845.1773591488</v>
      </c>
    </row>
    <row r="24" spans="3:13" x14ac:dyDescent="0.25">
      <c r="C24" s="3" t="s">
        <v>61</v>
      </c>
      <c r="D24" s="20" t="s">
        <v>62</v>
      </c>
      <c r="E24">
        <v>67531977.2897605</v>
      </c>
      <c r="F24">
        <v>60265555.393635511</v>
      </c>
      <c r="G24">
        <v>89.240027927885421</v>
      </c>
      <c r="H24">
        <v>8779455.7070000023</v>
      </c>
      <c r="I24">
        <v>51486099.686635591</v>
      </c>
      <c r="J24">
        <v>35944</v>
      </c>
      <c r="K24">
        <v>14.567949552037444</v>
      </c>
      <c r="L24">
        <v>85.432050447962695</v>
      </c>
      <c r="M24">
        <v>1676.6513296693611</v>
      </c>
    </row>
    <row r="25" spans="3:13" x14ac:dyDescent="0.25">
      <c r="C25" s="3" t="s">
        <v>63</v>
      </c>
      <c r="D25" s="20" t="s">
        <v>64</v>
      </c>
      <c r="E25">
        <v>99382075.607510909</v>
      </c>
      <c r="F25">
        <v>91820362.726462454</v>
      </c>
      <c r="G25">
        <v>92.391270926045166</v>
      </c>
      <c r="H25">
        <v>12136306.418500001</v>
      </c>
      <c r="I25">
        <v>79684056.307962343</v>
      </c>
      <c r="J25">
        <v>53461</v>
      </c>
      <c r="K25">
        <v>13.217445518762192</v>
      </c>
      <c r="L25">
        <v>86.782554481237696</v>
      </c>
      <c r="M25">
        <v>1717.5204864567152</v>
      </c>
    </row>
    <row r="26" spans="3:13" x14ac:dyDescent="0.25">
      <c r="C26" s="3" t="s">
        <v>65</v>
      </c>
      <c r="D26" s="20" t="s">
        <v>66</v>
      </c>
      <c r="E26">
        <v>95882068.408450946</v>
      </c>
      <c r="F26">
        <v>87739724.588536099</v>
      </c>
      <c r="G26">
        <v>91.507959772802323</v>
      </c>
      <c r="H26">
        <v>13685622.13149998</v>
      </c>
      <c r="I26">
        <v>74054102.457036078</v>
      </c>
      <c r="J26">
        <v>50716.000000000007</v>
      </c>
      <c r="K26">
        <v>15.597977080142462</v>
      </c>
      <c r="L26">
        <v>84.402022919857487</v>
      </c>
      <c r="M26">
        <v>1730.0205968241992</v>
      </c>
    </row>
    <row r="27" spans="3:13" x14ac:dyDescent="0.25">
      <c r="C27" s="3" t="s">
        <v>67</v>
      </c>
      <c r="D27" s="20" t="s">
        <v>68</v>
      </c>
      <c r="E27">
        <v>53319456.031268239</v>
      </c>
      <c r="F27">
        <v>48046763.08145196</v>
      </c>
      <c r="G27">
        <v>90.111127640304119</v>
      </c>
      <c r="H27">
        <v>6971920.7085000109</v>
      </c>
      <c r="I27">
        <v>41074842.372951984</v>
      </c>
      <c r="J27">
        <v>38916</v>
      </c>
      <c r="K27">
        <v>14.510698039492823</v>
      </c>
      <c r="L27">
        <v>85.489301960507248</v>
      </c>
      <c r="M27">
        <v>1234.6274817928861</v>
      </c>
    </row>
    <row r="28" spans="3:13" x14ac:dyDescent="0.25">
      <c r="C28" s="3" t="s">
        <v>69</v>
      </c>
      <c r="D28" s="20" t="s">
        <v>70</v>
      </c>
      <c r="E28">
        <v>92492816.155188069</v>
      </c>
      <c r="F28">
        <v>84062429.930712864</v>
      </c>
      <c r="G28">
        <v>90.88536107460456</v>
      </c>
      <c r="H28">
        <v>13169183.560499988</v>
      </c>
      <c r="I28">
        <v>70893246.370212853</v>
      </c>
      <c r="J28">
        <v>61886.999999999993</v>
      </c>
      <c r="K28">
        <v>15.66595632716599</v>
      </c>
      <c r="L28">
        <v>84.334043672833985</v>
      </c>
      <c r="M28">
        <v>1358.321294144374</v>
      </c>
    </row>
    <row r="29" spans="3:13" x14ac:dyDescent="0.25">
      <c r="C29" s="3" t="s">
        <v>71</v>
      </c>
      <c r="D29" s="20" t="s">
        <v>72</v>
      </c>
      <c r="E29">
        <v>87151167.394040003</v>
      </c>
      <c r="F29">
        <v>80277285.438742831</v>
      </c>
      <c r="G29">
        <v>92.112690901525141</v>
      </c>
      <c r="H29">
        <v>11878087.132999992</v>
      </c>
      <c r="I29">
        <v>68399198.305742785</v>
      </c>
      <c r="J29">
        <v>45461</v>
      </c>
      <c r="K29">
        <v>14.796323851861933</v>
      </c>
      <c r="L29">
        <v>85.203676148138001</v>
      </c>
      <c r="M29">
        <v>1765.8495290192216</v>
      </c>
    </row>
    <row r="30" spans="3:13" x14ac:dyDescent="0.25">
      <c r="C30" s="3" t="s">
        <v>73</v>
      </c>
      <c r="D30" s="20" t="s">
        <v>74</v>
      </c>
      <c r="E30">
        <v>86326228.861830607</v>
      </c>
      <c r="F30">
        <v>78194496.538099363</v>
      </c>
      <c r="G30">
        <v>90.58022986646796</v>
      </c>
      <c r="H30">
        <v>11619867.84749998</v>
      </c>
      <c r="I30">
        <v>66574628.690599456</v>
      </c>
      <c r="J30">
        <v>53744.999999999993</v>
      </c>
      <c r="K30">
        <v>14.860211858820952</v>
      </c>
      <c r="L30">
        <v>85.139788141179139</v>
      </c>
      <c r="M30">
        <v>1454.9166720271537</v>
      </c>
    </row>
    <row r="31" spans="3:13" x14ac:dyDescent="0.25">
      <c r="C31" s="3" t="s">
        <v>75</v>
      </c>
      <c r="D31" s="20" t="s">
        <v>76</v>
      </c>
      <c r="E31">
        <v>82419986.846182793</v>
      </c>
      <c r="F31">
        <v>75719237.402292609</v>
      </c>
      <c r="G31">
        <v>91.869994524027859</v>
      </c>
      <c r="H31">
        <v>11361648.561999992</v>
      </c>
      <c r="I31">
        <v>64357588.840292536</v>
      </c>
      <c r="J31">
        <v>29448</v>
      </c>
      <c r="K31">
        <v>15.004969611138721</v>
      </c>
      <c r="L31">
        <v>84.995030388861167</v>
      </c>
      <c r="M31">
        <v>2571.2862470216182</v>
      </c>
    </row>
    <row r="32" spans="3:13" x14ac:dyDescent="0.25">
      <c r="C32" s="3" t="s">
        <v>77</v>
      </c>
      <c r="D32" s="20" t="s">
        <v>78</v>
      </c>
      <c r="E32">
        <v>129638597.42198847</v>
      </c>
      <c r="F32">
        <v>118188203.71758971</v>
      </c>
      <c r="G32">
        <v>91.167450179111071</v>
      </c>
      <c r="H32">
        <v>16784253.557500001</v>
      </c>
      <c r="I32">
        <v>101403950.16008976</v>
      </c>
      <c r="J32">
        <v>84683.999999999985</v>
      </c>
      <c r="K32">
        <v>14.201293385933775</v>
      </c>
      <c r="L32">
        <v>85.798706614066276</v>
      </c>
      <c r="M32">
        <v>1395.6379448017303</v>
      </c>
    </row>
    <row r="33" spans="3:13" x14ac:dyDescent="0.25">
      <c r="C33" s="3" t="s">
        <v>79</v>
      </c>
      <c r="D33" s="20" t="s">
        <v>80</v>
      </c>
      <c r="E33">
        <v>106428981.4904424</v>
      </c>
      <c r="F33">
        <v>97480292.089021131</v>
      </c>
      <c r="G33">
        <v>91.591867857699199</v>
      </c>
      <c r="H33">
        <v>14718499.273499994</v>
      </c>
      <c r="I33">
        <v>82761792.815521151</v>
      </c>
      <c r="J33">
        <v>49615</v>
      </c>
      <c r="K33">
        <v>15.098948677809396</v>
      </c>
      <c r="L33">
        <v>84.901051322190611</v>
      </c>
      <c r="M33">
        <v>1964.7342958585334</v>
      </c>
    </row>
    <row r="34" spans="3:13" x14ac:dyDescent="0.25">
      <c r="C34" s="3" t="s">
        <v>81</v>
      </c>
      <c r="D34" s="20" t="s">
        <v>82</v>
      </c>
      <c r="E34">
        <v>131817550.20945764</v>
      </c>
      <c r="F34">
        <v>119234500.2543979</v>
      </c>
      <c r="G34">
        <v>90.454192226251124</v>
      </c>
      <c r="H34">
        <v>13427402.845999999</v>
      </c>
      <c r="I34">
        <v>105807097.40839794</v>
      </c>
      <c r="J34">
        <v>49432.999999999993</v>
      </c>
      <c r="K34">
        <v>11.261340314549384</v>
      </c>
      <c r="L34">
        <v>88.738659685450642</v>
      </c>
      <c r="M34">
        <v>2412.0425678068887</v>
      </c>
    </row>
    <row r="35" spans="3:13" x14ac:dyDescent="0.25">
      <c r="C35" s="3" t="s">
        <v>83</v>
      </c>
      <c r="D35" s="20" t="s">
        <v>84</v>
      </c>
      <c r="E35">
        <v>81692102.408228904</v>
      </c>
      <c r="F35">
        <v>75727228.903321922</v>
      </c>
      <c r="G35">
        <v>92.698347417845213</v>
      </c>
      <c r="H35">
        <v>12136306.418500001</v>
      </c>
      <c r="I35">
        <v>63590922.484821953</v>
      </c>
      <c r="J35">
        <v>34558</v>
      </c>
      <c r="K35">
        <v>16.026344280990344</v>
      </c>
      <c r="L35">
        <v>83.973655719009699</v>
      </c>
      <c r="M35">
        <v>2191.3082036958713</v>
      </c>
    </row>
    <row r="36" spans="3:13" x14ac:dyDescent="0.25">
      <c r="C36" s="3" t="s">
        <v>85</v>
      </c>
      <c r="D36" s="20" t="s">
        <v>86</v>
      </c>
      <c r="E36">
        <v>89911102.905235559</v>
      </c>
      <c r="F36">
        <v>82211567.935270682</v>
      </c>
      <c r="G36">
        <v>91.436502588473388</v>
      </c>
      <c r="H36">
        <v>13169183.560499988</v>
      </c>
      <c r="I36">
        <v>69042384.374770671</v>
      </c>
      <c r="J36">
        <v>37220</v>
      </c>
      <c r="K36">
        <v>16.018650283946357</v>
      </c>
      <c r="L36">
        <v>83.981349716053614</v>
      </c>
      <c r="M36">
        <v>2208.8008580137207</v>
      </c>
    </row>
    <row r="37" spans="3:13" x14ac:dyDescent="0.25">
      <c r="C37" s="3" t="s">
        <v>87</v>
      </c>
      <c r="D37" s="20" t="s">
        <v>88</v>
      </c>
      <c r="E37">
        <v>67447908.309535965</v>
      </c>
      <c r="F37">
        <v>62312643.670118421</v>
      </c>
      <c r="G37">
        <v>92.386324842201944</v>
      </c>
      <c r="H37">
        <v>9812332.848999992</v>
      </c>
      <c r="I37">
        <v>52500310.821118504</v>
      </c>
      <c r="J37">
        <v>28273</v>
      </c>
      <c r="K37">
        <v>15.746937172086994</v>
      </c>
      <c r="L37">
        <v>84.253062827913126</v>
      </c>
      <c r="M37">
        <v>2203.9629211657207</v>
      </c>
    </row>
    <row r="38" spans="3:13" x14ac:dyDescent="0.25">
      <c r="C38" s="3" t="s">
        <v>89</v>
      </c>
      <c r="D38" s="20" t="s">
        <v>90</v>
      </c>
      <c r="E38">
        <v>83041824.018027097</v>
      </c>
      <c r="F38">
        <v>77083476.278047472</v>
      </c>
      <c r="G38">
        <v>92.824883351928591</v>
      </c>
      <c r="H38">
        <v>11103429.276499983</v>
      </c>
      <c r="I38">
        <v>65980047.001547471</v>
      </c>
      <c r="J38">
        <v>34835</v>
      </c>
      <c r="K38">
        <v>14.404422079316781</v>
      </c>
      <c r="L38">
        <v>85.595577920683198</v>
      </c>
      <c r="M38">
        <v>2212.8168875569822</v>
      </c>
    </row>
    <row r="39" spans="3:13" x14ac:dyDescent="0.25">
      <c r="C39" s="3" t="s">
        <v>91</v>
      </c>
      <c r="D39" s="20" t="s">
        <v>92</v>
      </c>
      <c r="E39">
        <v>136273754.22356248</v>
      </c>
      <c r="F39">
        <v>120418448.93076496</v>
      </c>
      <c r="G39">
        <v>88.365107145440305</v>
      </c>
      <c r="H39">
        <v>16267814.986499978</v>
      </c>
      <c r="I39">
        <v>104150633.94426514</v>
      </c>
      <c r="J39">
        <v>60964.000000000007</v>
      </c>
      <c r="K39">
        <v>13.509404190925277</v>
      </c>
      <c r="L39">
        <v>86.490595809074861</v>
      </c>
      <c r="M39">
        <v>1975.2386479031059</v>
      </c>
    </row>
    <row r="40" spans="3:13" x14ac:dyDescent="0.25">
      <c r="C40" s="3" t="s">
        <v>93</v>
      </c>
      <c r="D40" s="20" t="s">
        <v>94</v>
      </c>
      <c r="E40">
        <v>145841787.55151638</v>
      </c>
      <c r="F40">
        <v>132083761.83977428</v>
      </c>
      <c r="G40">
        <v>90.566472104654991</v>
      </c>
      <c r="H40">
        <v>16526034.271999989</v>
      </c>
      <c r="I40">
        <v>115557727.5677744</v>
      </c>
      <c r="J40">
        <v>31323</v>
      </c>
      <c r="K40">
        <v>12.511783463622942</v>
      </c>
      <c r="L40">
        <v>87.488216536377138</v>
      </c>
      <c r="M40">
        <v>4216.8298643097496</v>
      </c>
    </row>
    <row r="41" spans="3:13" x14ac:dyDescent="0.25">
      <c r="C41" s="3" t="s">
        <v>95</v>
      </c>
      <c r="D41" s="20" t="s">
        <v>96</v>
      </c>
      <c r="E41">
        <v>112092438.16780995</v>
      </c>
      <c r="F41">
        <v>104490673.96720773</v>
      </c>
      <c r="G41">
        <v>93.218307742381455</v>
      </c>
      <c r="H41">
        <v>14976718.558999984</v>
      </c>
      <c r="I41">
        <v>89513955.408207878</v>
      </c>
      <c r="J41">
        <v>55193.000000000007</v>
      </c>
      <c r="K41">
        <v>14.333067239761629</v>
      </c>
      <c r="L41">
        <v>85.666932760238495</v>
      </c>
      <c r="M41">
        <v>1893.1870702300603</v>
      </c>
    </row>
    <row r="42" spans="3:13" x14ac:dyDescent="0.25">
      <c r="C42" s="3" t="s">
        <v>97</v>
      </c>
      <c r="D42" s="20" t="s">
        <v>98</v>
      </c>
      <c r="E42">
        <v>112389884.86617558</v>
      </c>
      <c r="F42">
        <v>104431587.16912988</v>
      </c>
      <c r="G42">
        <v>92.919026737573603</v>
      </c>
      <c r="H42">
        <v>16009595.700999998</v>
      </c>
      <c r="I42">
        <v>88421991.468129829</v>
      </c>
      <c r="J42">
        <v>7590</v>
      </c>
      <c r="K42">
        <v>15.330223484080548</v>
      </c>
      <c r="L42">
        <v>84.669776515919409</v>
      </c>
      <c r="M42">
        <v>13759.102393824753</v>
      </c>
    </row>
    <row r="43" spans="3:13" x14ac:dyDescent="0.25">
      <c r="C43" s="3" t="s">
        <v>99</v>
      </c>
      <c r="D43" s="20" t="s">
        <v>100</v>
      </c>
      <c r="E43">
        <v>59994808.352063626</v>
      </c>
      <c r="F43">
        <v>55029170.368517086</v>
      </c>
      <c r="G43">
        <v>91.72322052533778</v>
      </c>
      <c r="H43">
        <v>6971920.708500009</v>
      </c>
      <c r="I43">
        <v>48057249.660017058</v>
      </c>
      <c r="J43">
        <v>33889</v>
      </c>
      <c r="K43">
        <v>12.669499943049725</v>
      </c>
      <c r="L43">
        <v>87.330500056950243</v>
      </c>
      <c r="M43">
        <v>1623.8062606898134</v>
      </c>
    </row>
    <row r="44" spans="3:13" x14ac:dyDescent="0.25">
      <c r="C44" s="3" t="s">
        <v>101</v>
      </c>
      <c r="D44" s="20" t="s">
        <v>102</v>
      </c>
      <c r="E44">
        <v>55277462.268431827</v>
      </c>
      <c r="F44">
        <v>50992572.747028835</v>
      </c>
      <c r="G44">
        <v>92.2483968229308</v>
      </c>
      <c r="H44">
        <v>6713701.4229999986</v>
      </c>
      <c r="I44">
        <v>44278871.324028805</v>
      </c>
      <c r="J44">
        <v>40396.000000000007</v>
      </c>
      <c r="K44">
        <v>13.166037839091347</v>
      </c>
      <c r="L44">
        <v>86.833962160908598</v>
      </c>
      <c r="M44">
        <v>1262.3173766469163</v>
      </c>
    </row>
    <row r="45" spans="3:13" x14ac:dyDescent="0.25">
      <c r="C45" s="3" t="s">
        <v>205</v>
      </c>
      <c r="D45" s="20" t="s">
        <v>103</v>
      </c>
      <c r="E45">
        <v>37094470.658689976</v>
      </c>
      <c r="F45">
        <v>34739196.871373884</v>
      </c>
      <c r="G45">
        <v>93.650606827666564</v>
      </c>
      <c r="H45">
        <v>5164385.7099999897</v>
      </c>
      <c r="I45">
        <v>29574811.16137385</v>
      </c>
      <c r="J45">
        <v>4643.9999999999991</v>
      </c>
      <c r="K45">
        <v>14.866163225136603</v>
      </c>
      <c r="L45">
        <v>85.133836774863269</v>
      </c>
      <c r="M45">
        <v>7480.4472160581163</v>
      </c>
    </row>
    <row r="46" spans="3:13" x14ac:dyDescent="0.25">
      <c r="C46" s="3" t="s">
        <v>206</v>
      </c>
      <c r="D46" s="20" t="s">
        <v>104</v>
      </c>
      <c r="E46">
        <v>54352500.554587275</v>
      </c>
      <c r="F46">
        <v>34379212.228501692</v>
      </c>
      <c r="G46">
        <v>63.252310156317428</v>
      </c>
      <c r="H46">
        <v>5164385.7099999897</v>
      </c>
      <c r="I46">
        <v>29214826.518501658</v>
      </c>
      <c r="J46">
        <v>3169.9999999999995</v>
      </c>
      <c r="K46">
        <v>15.021826782053241</v>
      </c>
      <c r="L46">
        <v>84.978173217946633</v>
      </c>
      <c r="M46">
        <v>10845.1773591488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BC325"/>
  <sheetViews>
    <sheetView zoomScale="80" zoomScaleNormal="80" workbookViewId="0">
      <pane ySplit="7" topLeftCell="A8" activePane="bottomLeft" state="frozen"/>
      <selection activeCell="P9" sqref="P9"/>
      <selection pane="bottomLeft" activeCell="I33" sqref="I33"/>
    </sheetView>
  </sheetViews>
  <sheetFormatPr baseColWidth="10" defaultRowHeight="15" x14ac:dyDescent="0.25"/>
  <cols>
    <col min="1" max="3" width="4.7109375" customWidth="1"/>
    <col min="4" max="4" width="4.7109375" style="20" customWidth="1"/>
    <col min="5" max="5" width="33" customWidth="1"/>
    <col min="6" max="11" width="16.140625" customWidth="1"/>
    <col min="12" max="12" width="11.42578125" style="20"/>
    <col min="17" max="32" width="0.42578125" customWidth="1"/>
    <col min="47" max="55" width="11.42578125" style="20"/>
  </cols>
  <sheetData>
    <row r="1" spans="4:16" ht="18.75" x14ac:dyDescent="0.3">
      <c r="E1" s="26" t="s">
        <v>121</v>
      </c>
      <c r="F1" s="20"/>
      <c r="G1" s="20"/>
      <c r="H1" s="20"/>
      <c r="I1" s="20"/>
      <c r="J1" s="20"/>
      <c r="K1" s="20"/>
      <c r="M1" s="20"/>
      <c r="N1" s="20"/>
      <c r="O1" s="20"/>
      <c r="P1" s="20"/>
    </row>
    <row r="2" spans="4:16" x14ac:dyDescent="0.25">
      <c r="F2" s="20"/>
      <c r="G2" s="20"/>
      <c r="H2" s="58">
        <f>zonas!R4</f>
        <v>3</v>
      </c>
      <c r="I2" s="58">
        <f>zonas!S4</f>
        <v>4</v>
      </c>
      <c r="J2" s="58">
        <f>zonas!T4</f>
        <v>5</v>
      </c>
      <c r="K2" s="58">
        <f>zonas!U4</f>
        <v>6</v>
      </c>
      <c r="M2" s="20"/>
      <c r="N2" s="20"/>
      <c r="O2" s="20"/>
      <c r="P2" s="20"/>
    </row>
    <row r="3" spans="4:16" ht="15.75" x14ac:dyDescent="0.25">
      <c r="E3" s="25" t="s">
        <v>391</v>
      </c>
      <c r="F3" s="20"/>
      <c r="G3" s="20"/>
      <c r="H3" s="59" t="s">
        <v>194</v>
      </c>
      <c r="I3" s="21"/>
      <c r="J3" s="21"/>
      <c r="K3" s="21"/>
      <c r="M3" s="20"/>
      <c r="N3" s="20"/>
      <c r="O3" s="20"/>
      <c r="P3" s="20"/>
    </row>
    <row r="4" spans="4:16" ht="15.75" x14ac:dyDescent="0.25">
      <c r="E4" s="57" t="s">
        <v>54</v>
      </c>
      <c r="F4" s="60">
        <f>VLOOKUP(E4,zonas!$P$6:$Q$14,2,FALSE)</f>
        <v>6</v>
      </c>
      <c r="G4" s="22"/>
      <c r="H4" s="61">
        <f>VLOOKUP($E4,zonas!$P$6:$U$14,BASE!H$2,FALSE)</f>
        <v>20</v>
      </c>
      <c r="I4" s="61" t="e">
        <f>VLOOKUP($E4,zonas!$P$6:$U$14,BASE!I$2,FALSE)</f>
        <v>#DIV/0!</v>
      </c>
      <c r="J4" s="61" t="e">
        <f>VLOOKUP($E4,zonas!$P$6:$U$14,BASE!J$2,FALSE)</f>
        <v>#DIV/0!</v>
      </c>
      <c r="K4" s="61" t="e">
        <f>VLOOKUP($E4,zonas!$P$6:$U$14,BASE!K$2,FALSE)</f>
        <v>#DIV/0!</v>
      </c>
      <c r="M4" s="20"/>
      <c r="N4" s="20"/>
      <c r="O4" s="20"/>
      <c r="P4" s="20"/>
    </row>
    <row r="5" spans="4:16" x14ac:dyDescent="0.25">
      <c r="E5" s="20"/>
      <c r="F5" s="24" t="s">
        <v>41</v>
      </c>
      <c r="G5" s="62" t="str">
        <f>F4&amp;"_0"</f>
        <v>6_0</v>
      </c>
      <c r="H5" s="62" t="str">
        <f>IF(LEN(H4)&gt;0,$F$4&amp;"_"&amp;H4,0/0)</f>
        <v>6_20</v>
      </c>
      <c r="I5" s="62" t="e">
        <f t="shared" ref="I5:K5" si="0">IF(LEN(I4)&gt;0,$F$4&amp;"_"&amp;I4,0/0)</f>
        <v>#DIV/0!</v>
      </c>
      <c r="J5" s="62" t="e">
        <f t="shared" si="0"/>
        <v>#DIV/0!</v>
      </c>
      <c r="K5" s="62" t="e">
        <f t="shared" si="0"/>
        <v>#DIV/0!</v>
      </c>
      <c r="M5" s="20"/>
      <c r="N5" s="20"/>
      <c r="O5" s="20"/>
      <c r="P5" s="20"/>
    </row>
    <row r="6" spans="4:16" x14ac:dyDescent="0.25">
      <c r="E6" s="20"/>
      <c r="F6" s="20"/>
      <c r="G6" s="20"/>
      <c r="H6" s="20"/>
      <c r="I6" s="20"/>
      <c r="J6" s="20"/>
      <c r="K6" s="20"/>
      <c r="M6" s="20"/>
      <c r="N6" s="20"/>
      <c r="O6" s="20"/>
      <c r="P6" s="20"/>
    </row>
    <row r="7" spans="4:16" ht="31.5" x14ac:dyDescent="0.25">
      <c r="D7" s="65"/>
      <c r="E7" s="27" t="s">
        <v>395</v>
      </c>
      <c r="F7" s="121" t="s">
        <v>394</v>
      </c>
      <c r="G7" s="32" t="str">
        <f>"Macrodistrito "&amp;E4</f>
        <v>Macrodistrito Mallasa</v>
      </c>
      <c r="H7" s="33" t="str">
        <f>IFERROR(IF(LEN(H4)&gt;0,"Distrito "&amp;H4,""),"")</f>
        <v>Distrito 20</v>
      </c>
      <c r="I7" s="33" t="str">
        <f t="shared" ref="I7:K7" si="1">IFERROR(IF(LEN(I4)&gt;0,"Distrito "&amp;I4,""),"")</f>
        <v/>
      </c>
      <c r="J7" s="33" t="str">
        <f t="shared" si="1"/>
        <v/>
      </c>
      <c r="K7" s="33" t="str">
        <f t="shared" si="1"/>
        <v/>
      </c>
    </row>
    <row r="8" spans="4:16" ht="15.75" x14ac:dyDescent="0.25">
      <c r="D8" s="65"/>
      <c r="E8" s="27"/>
      <c r="F8" s="121"/>
      <c r="G8" s="32"/>
      <c r="H8" s="33"/>
      <c r="I8" s="33"/>
      <c r="J8" s="33"/>
      <c r="K8" s="33"/>
    </row>
    <row r="9" spans="4:16" ht="15.75" x14ac:dyDescent="0.25">
      <c r="D9" s="65"/>
      <c r="E9" s="27"/>
      <c r="F9" s="121"/>
      <c r="G9" s="32"/>
      <c r="H9" s="33"/>
      <c r="I9" s="33"/>
      <c r="J9" s="33"/>
      <c r="K9" s="33"/>
    </row>
    <row r="10" spans="4:16" x14ac:dyDescent="0.25">
      <c r="D10" s="20">
        <v>5</v>
      </c>
      <c r="E10" t="s">
        <v>396</v>
      </c>
      <c r="F10" s="132">
        <f>IFERROR(VLOOKUP(F$5,pop!$C$11:$BI$43,$D10,FALSE),"")</f>
        <v>925365</v>
      </c>
      <c r="G10">
        <f>IFERROR(VLOOKUP(G$5,pop!$C$11:$BI$43,$D10,FALSE),"")</f>
        <v>7590</v>
      </c>
      <c r="H10">
        <f>IFERROR(VLOOKUP(H$5,pop!$C$11:$BI$43,$D10,FALSE),"")</f>
        <v>7590</v>
      </c>
      <c r="I10" s="35" t="str">
        <f>IFERROR(VLOOKUP(I$5,pop!$C$11:$BI$43,$D10,FALSE),"")</f>
        <v/>
      </c>
      <c r="J10" s="35" t="str">
        <f>IFERROR(VLOOKUP(J$5,pop!$C$11:$BI$43,$D10,FALSE),"")</f>
        <v/>
      </c>
      <c r="K10" s="35" t="str">
        <f>IFERROR(VLOOKUP(K$5,pop!$C$11:$BI$43,$D10,FALSE),"")</f>
        <v/>
      </c>
    </row>
    <row r="11" spans="4:16" x14ac:dyDescent="0.25">
      <c r="E11" t="s">
        <v>397</v>
      </c>
      <c r="F11" s="132">
        <f t="shared" ref="F11:K11" si="2">IFERROR(F10/$F$10*100,"")</f>
        <v>100</v>
      </c>
      <c r="G11">
        <f t="shared" si="2"/>
        <v>0.82021688739038112</v>
      </c>
      <c r="H11">
        <f t="shared" si="2"/>
        <v>0.82021688739038112</v>
      </c>
      <c r="I11" s="37" t="str">
        <f t="shared" si="2"/>
        <v/>
      </c>
      <c r="J11" s="37" t="str">
        <f t="shared" si="2"/>
        <v/>
      </c>
      <c r="K11" s="37" t="str">
        <f t="shared" si="2"/>
        <v/>
      </c>
    </row>
    <row r="12" spans="4:16" x14ac:dyDescent="0.25">
      <c r="E12" t="s">
        <v>398</v>
      </c>
      <c r="F12" s="132"/>
      <c r="I12" s="47"/>
      <c r="J12" s="47"/>
      <c r="K12" s="47"/>
    </row>
    <row r="13" spans="4:16" x14ac:dyDescent="0.25">
      <c r="D13" s="20">
        <v>51</v>
      </c>
      <c r="E13" t="s">
        <v>188</v>
      </c>
      <c r="F13" s="132">
        <f>IFERROR(VLOOKUP(F$5,pop!$C$11:$BI$43,$D13,FALSE),"")</f>
        <v>3020.2360090000002</v>
      </c>
      <c r="G13">
        <f>IFERROR(VLOOKUP(G$5,pop!$C$11:$BI$43,$D13,FALSE),"")</f>
        <v>36.207016000000003</v>
      </c>
      <c r="H13">
        <f>IFERROR(VLOOKUP(H$5,pop!$C$11:$BI$43,$D13,FALSE),"")</f>
        <v>36.207016000000003</v>
      </c>
      <c r="I13" s="40" t="str">
        <f>IFERROR(VLOOKUP(I$5,pop!$C$11:$BI$43,$D13,FALSE),"")</f>
        <v/>
      </c>
      <c r="J13" s="40" t="str">
        <f>IFERROR(VLOOKUP(J$5,pop!$C$11:$BI$43,$D13,FALSE),"")</f>
        <v/>
      </c>
      <c r="K13" s="40" t="str">
        <f>IFERROR(VLOOKUP(K$5,pop!$C$11:$BI$43,$D13,FALSE),"")</f>
        <v/>
      </c>
    </row>
    <row r="14" spans="4:16" x14ac:dyDescent="0.25">
      <c r="E14" t="s">
        <v>189</v>
      </c>
      <c r="F14" s="132">
        <f>IFERROR(F13/$F$13*100,"")</f>
        <v>100</v>
      </c>
      <c r="G14">
        <f t="shared" ref="G14:K14" si="3">IFERROR(G13/$F$13*100,"")</f>
        <v>1.1988141288332013</v>
      </c>
      <c r="H14">
        <f t="shared" si="3"/>
        <v>1.1988141288332013</v>
      </c>
      <c r="I14" s="37" t="str">
        <f t="shared" si="3"/>
        <v/>
      </c>
      <c r="J14" s="37" t="str">
        <f t="shared" si="3"/>
        <v/>
      </c>
      <c r="K14" s="37" t="str">
        <f t="shared" si="3"/>
        <v/>
      </c>
    </row>
    <row r="15" spans="4:16" x14ac:dyDescent="0.25">
      <c r="E15" t="s">
        <v>190</v>
      </c>
      <c r="F15" s="132"/>
      <c r="I15" s="47"/>
      <c r="J15" s="47"/>
      <c r="K15" s="47"/>
    </row>
    <row r="16" spans="4:16" x14ac:dyDescent="0.25">
      <c r="E16" t="s">
        <v>399</v>
      </c>
      <c r="F16" s="132">
        <f>IFERROR(F10/F13,"")</f>
        <v>306.38830781518567</v>
      </c>
      <c r="G16">
        <f t="shared" ref="G16:K16" si="4">IFERROR(G10/G13,"")</f>
        <v>209.6278798562135</v>
      </c>
      <c r="H16">
        <f t="shared" si="4"/>
        <v>209.6278798562135</v>
      </c>
      <c r="I16" s="40" t="str">
        <f t="shared" si="4"/>
        <v/>
      </c>
      <c r="J16" s="40" t="str">
        <f t="shared" si="4"/>
        <v/>
      </c>
      <c r="K16" s="40" t="str">
        <f t="shared" si="4"/>
        <v/>
      </c>
    </row>
    <row r="17" spans="4:11" x14ac:dyDescent="0.25">
      <c r="E17" t="s">
        <v>191</v>
      </c>
      <c r="F17" s="132"/>
      <c r="I17" s="47"/>
      <c r="J17" s="47"/>
      <c r="K17" s="47"/>
    </row>
    <row r="18" spans="4:11" x14ac:dyDescent="0.25">
      <c r="E18" t="s">
        <v>400</v>
      </c>
      <c r="F18" s="132"/>
      <c r="I18" s="49"/>
      <c r="J18" s="47"/>
      <c r="K18" s="49"/>
    </row>
    <row r="19" spans="4:11" x14ac:dyDescent="0.25">
      <c r="D19" s="20">
        <v>6</v>
      </c>
      <c r="F19" s="132">
        <f>IFERROR((VLOOKUP(F$5,pop!$C$11:$BI$43,$D19,FALSE)/F$10)*100,"")</f>
        <v>47.979337882889453</v>
      </c>
      <c r="G19">
        <f>IFERROR((VLOOKUP(G$5,pop!$C$11:$BI$43,$D19,FALSE)/G$10)*100,"")</f>
        <v>47.997364953886688</v>
      </c>
      <c r="H19">
        <f>IFERROR((VLOOKUP(H$5,pop!$C$11:$BI$43,$D19,FALSE)/H$10)*100,"")</f>
        <v>47.997364953886688</v>
      </c>
      <c r="I19" s="37" t="str">
        <f>IFERROR((VLOOKUP(I$5,pop!$C$11:$BI$43,$D19,FALSE)/I$10)*100,"")</f>
        <v/>
      </c>
      <c r="J19" s="37" t="str">
        <f>IFERROR((VLOOKUP(J$5,pop!$C$11:$BI$43,$D19,FALSE)/J$10)*100,"")</f>
        <v/>
      </c>
      <c r="K19" s="37" t="str">
        <f>IFERROR((VLOOKUP(K$5,pop!$C$11:$BI$43,$D19,FALSE)/K$10)*100,"")</f>
        <v/>
      </c>
    </row>
    <row r="20" spans="4:11" x14ac:dyDescent="0.25">
      <c r="D20" s="20">
        <v>7</v>
      </c>
      <c r="E20" t="s">
        <v>192</v>
      </c>
      <c r="F20" s="132">
        <f>IFERROR((VLOOKUP(F$5,pop!$C$11:$BI$43,$D20,FALSE)/F$10)*100,"")</f>
        <v>52.020662117110547</v>
      </c>
      <c r="G20">
        <f>IFERROR((VLOOKUP(G$5,pop!$C$11:$BI$43,$D20,FALSE)/G$10)*100,"")</f>
        <v>52.002635046113312</v>
      </c>
      <c r="H20">
        <f>IFERROR((VLOOKUP(H$5,pop!$C$11:$BI$43,$D20,FALSE)/H$10)*100,"")</f>
        <v>52.002635046113312</v>
      </c>
      <c r="I20" s="37" t="str">
        <f>IFERROR((VLOOKUP(I$5,pop!$C$11:$BI$43,$D20,FALSE)/I$10)*100,"")</f>
        <v/>
      </c>
      <c r="J20" s="37" t="str">
        <f>IFERROR((VLOOKUP(J$5,pop!$C$11:$BI$43,$D20,FALSE)/J$10)*100,"")</f>
        <v/>
      </c>
      <c r="K20" s="37" t="str">
        <f>IFERROR((VLOOKUP(K$5,pop!$C$11:$BI$43,$D20,FALSE)/K$10)*100,"")</f>
        <v/>
      </c>
    </row>
    <row r="21" spans="4:11" x14ac:dyDescent="0.25">
      <c r="F21" s="132"/>
      <c r="I21" s="37"/>
      <c r="J21" s="37"/>
      <c r="K21" s="37"/>
    </row>
    <row r="22" spans="4:11" x14ac:dyDescent="0.25">
      <c r="D22" s="20">
        <v>8</v>
      </c>
      <c r="F22" s="132">
        <f>IFERROR((VLOOKUP(F$5,pop!$C$11:$BI$43,$D22,FALSE)/F$10)*100,"")</f>
        <v>24.299384567170794</v>
      </c>
      <c r="G22">
        <f>IFERROR((VLOOKUP(G$5,pop!$C$11:$BI$43,$D22,FALSE)/G$10)*100,"")</f>
        <v>26.613965744400524</v>
      </c>
      <c r="H22">
        <f>IFERROR((VLOOKUP(H$5,pop!$C$11:$BI$43,$D22,FALSE)/H$10)*100,"")</f>
        <v>26.613965744400524</v>
      </c>
      <c r="I22" s="37" t="str">
        <f>IFERROR((VLOOKUP(I$5,pop!$C$11:$BI$43,$D22,FALSE)/I$10)*100,"")</f>
        <v/>
      </c>
      <c r="J22" s="37" t="str">
        <f>IFERROR((VLOOKUP(J$5,pop!$C$11:$BI$43,$D22,FALSE)/J$10)*100,"")</f>
        <v/>
      </c>
      <c r="K22" s="37" t="str">
        <f>IFERROR((VLOOKUP(K$5,pop!$C$11:$BI$43,$D22,FALSE)/K$10)*100,"")</f>
        <v/>
      </c>
    </row>
    <row r="23" spans="4:11" x14ac:dyDescent="0.25">
      <c r="D23" s="20">
        <v>9</v>
      </c>
      <c r="E23" t="s">
        <v>401</v>
      </c>
      <c r="F23" s="132">
        <f>IFERROR((VLOOKUP(F$5,pop!$C$11:$BI$43,$D23,FALSE)/F$10)*100,"")</f>
        <v>68.340237145880536</v>
      </c>
      <c r="G23">
        <f>IFERROR((VLOOKUP(G$5,pop!$C$11:$BI$43,$D23,FALSE)/G$10)*100,"")</f>
        <v>65.541192483688974</v>
      </c>
      <c r="H23">
        <f>IFERROR((VLOOKUP(H$5,pop!$C$11:$BI$43,$D23,FALSE)/H$10)*100,"")</f>
        <v>65.541192483688974</v>
      </c>
      <c r="I23" s="37" t="str">
        <f>IFERROR((VLOOKUP(I$5,pop!$C$11:$BI$43,$D23,FALSE)/I$10)*100,"")</f>
        <v/>
      </c>
      <c r="J23" s="37" t="str">
        <f>IFERROR((VLOOKUP(J$5,pop!$C$11:$BI$43,$D23,FALSE)/J$10)*100,"")</f>
        <v/>
      </c>
      <c r="K23" s="37" t="str">
        <f>IFERROR((VLOOKUP(K$5,pop!$C$11:$BI$43,$D23,FALSE)/K$10)*100,"")</f>
        <v/>
      </c>
    </row>
    <row r="24" spans="4:11" x14ac:dyDescent="0.25">
      <c r="D24" s="20">
        <v>10</v>
      </c>
      <c r="E24" t="s">
        <v>402</v>
      </c>
      <c r="F24" s="132">
        <f>IFERROR((VLOOKUP(F$5,pop!$C$11:$BI$43,$D24,FALSE)/F$10)*100,"")</f>
        <v>7.360378286948702</v>
      </c>
      <c r="G24">
        <f>IFERROR((VLOOKUP(G$5,pop!$C$11:$BI$43,$D24,FALSE)/G$10)*100,"")</f>
        <v>7.8448417719104953</v>
      </c>
      <c r="H24">
        <f>IFERROR((VLOOKUP(H$5,pop!$C$11:$BI$43,$D24,FALSE)/H$10)*100,"")</f>
        <v>7.8448417719104953</v>
      </c>
      <c r="I24" s="37" t="str">
        <f>IFERROR((VLOOKUP(I$5,pop!$C$11:$BI$43,$D24,FALSE)/I$10)*100,"")</f>
        <v/>
      </c>
      <c r="J24" s="37" t="str">
        <f>IFERROR((VLOOKUP(J$5,pop!$C$11:$BI$43,$D24,FALSE)/J$10)*100,"")</f>
        <v/>
      </c>
      <c r="K24" s="37" t="str">
        <f>IFERROR((VLOOKUP(K$5,pop!$C$11:$BI$43,$D24,FALSE)/K$10)*100,"")</f>
        <v/>
      </c>
    </row>
    <row r="25" spans="4:11" x14ac:dyDescent="0.25">
      <c r="D25" s="20">
        <v>52</v>
      </c>
      <c r="E25" t="s">
        <v>403</v>
      </c>
      <c r="F25" s="132">
        <f>IFERROR(VLOOKUP(F$5,pop!$C$11:$BI$43,$D25,FALSE),"")</f>
        <v>276943.00000000017</v>
      </c>
      <c r="G25">
        <f>IFERROR(VLOOKUP(G$5,pop!$C$11:$BI$43,$D25,FALSE),"")</f>
        <v>2053.9999999999927</v>
      </c>
      <c r="H25">
        <f>IFERROR(VLOOKUP(H$5,pop!$C$11:$BI$43,$D25,FALSE),"")</f>
        <v>2053.9999999999927</v>
      </c>
      <c r="I25" s="35" t="str">
        <f>IFERROR(VLOOKUP(I$5,pop!$C$11:$BI$43,$D25,FALSE),"")</f>
        <v/>
      </c>
      <c r="J25" s="35" t="str">
        <f>IFERROR(VLOOKUP(J$5,pop!$C$11:$BI$43,$D25,FALSE),"")</f>
        <v/>
      </c>
      <c r="K25" s="35" t="str">
        <f>IFERROR(VLOOKUP(K$5,pop!$C$11:$BI$43,$D25,FALSE),"")</f>
        <v/>
      </c>
    </row>
    <row r="26" spans="4:11" x14ac:dyDescent="0.25">
      <c r="E26" t="s">
        <v>404</v>
      </c>
      <c r="F26" s="132">
        <f t="shared" ref="F26:K26" si="5">IFERROR(F25/$F$25*100,"")</f>
        <v>100</v>
      </c>
      <c r="G26">
        <f t="shared" si="5"/>
        <v>0.74166886326788961</v>
      </c>
      <c r="H26">
        <f t="shared" si="5"/>
        <v>0.74166886326788961</v>
      </c>
      <c r="I26" s="37" t="str">
        <f t="shared" si="5"/>
        <v/>
      </c>
      <c r="J26" s="37" t="str">
        <f t="shared" si="5"/>
        <v/>
      </c>
      <c r="K26" s="37" t="str">
        <f t="shared" si="5"/>
        <v/>
      </c>
    </row>
    <row r="27" spans="4:11" x14ac:dyDescent="0.25">
      <c r="F27" s="132"/>
      <c r="I27" s="47"/>
      <c r="J27" s="47"/>
      <c r="K27" s="47"/>
    </row>
    <row r="28" spans="4:11" x14ac:dyDescent="0.25">
      <c r="E28" t="s">
        <v>405</v>
      </c>
      <c r="F28" s="132"/>
      <c r="I28" s="54"/>
      <c r="J28" s="54"/>
      <c r="K28" s="54"/>
    </row>
    <row r="29" spans="4:11" x14ac:dyDescent="0.25">
      <c r="D29" s="20">
        <v>53</v>
      </c>
      <c r="F29" s="132">
        <f>IFERROR((VLOOKUP(F$5,pop!$C$11:$BI$43,$D29,FALSE)/F$25)*100,"")</f>
        <v>23.129839039052914</v>
      </c>
      <c r="G29">
        <f>IFERROR((VLOOKUP(G$5,pop!$C$11:$BI$43,$D29,FALSE)/G$25)*100,"")</f>
        <v>17.727272727272787</v>
      </c>
      <c r="H29">
        <f>IFERROR((VLOOKUP(H$5,pop!$C$11:$BI$43,$D29,FALSE)/H$25)*100,"")</f>
        <v>17.727272727272787</v>
      </c>
      <c r="I29" s="37" t="str">
        <f>IFERROR((VLOOKUP(I$5,pop!$C$11:$BI$43,$D29,FALSE)/I$25)*100,"")</f>
        <v/>
      </c>
      <c r="J29" s="37" t="str">
        <f>IFERROR((VLOOKUP(J$5,pop!$C$11:$BI$43,$D29,FALSE)/J$25)*100,"")</f>
        <v/>
      </c>
      <c r="K29" s="37" t="str">
        <f>IFERROR((VLOOKUP(K$5,pop!$C$11:$BI$43,$D29,FALSE)/K$25)*100,"")</f>
        <v/>
      </c>
    </row>
    <row r="30" spans="4:11" x14ac:dyDescent="0.25">
      <c r="D30" s="20">
        <v>55</v>
      </c>
      <c r="F30" s="132">
        <f>IFERROR((VLOOKUP(F$5,pop!$C$11:$BI$43,$D30,FALSE)/F$25)*100,"")</f>
        <v>33.22781092176011</v>
      </c>
      <c r="G30">
        <f>IFERROR((VLOOKUP(G$5,pop!$C$11:$BI$43,$D30,FALSE)/G$25)*100,"")</f>
        <v>23.181818181818244</v>
      </c>
      <c r="H30">
        <f>IFERROR((VLOOKUP(H$5,pop!$C$11:$BI$43,$D30,FALSE)/H$25)*100,"")</f>
        <v>23.181818181818244</v>
      </c>
      <c r="I30" s="37" t="str">
        <f>IFERROR((VLOOKUP(I$5,pop!$C$11:$BI$43,$D30,FALSE)/I$25)*100,"")</f>
        <v/>
      </c>
      <c r="J30" s="37" t="str">
        <f>IFERROR((VLOOKUP(J$5,pop!$C$11:$BI$43,$D30,FALSE)/J$25)*100,"")</f>
        <v/>
      </c>
      <c r="K30" s="37" t="str">
        <f>IFERROR((VLOOKUP(K$5,pop!$C$11:$BI$43,$D30,FALSE)/K$25)*100,"")</f>
        <v/>
      </c>
    </row>
    <row r="31" spans="4:11" x14ac:dyDescent="0.25">
      <c r="E31" t="s">
        <v>406</v>
      </c>
      <c r="F31" s="132"/>
      <c r="I31" s="37"/>
      <c r="J31" s="37"/>
      <c r="K31" s="37"/>
    </row>
    <row r="32" spans="4:11" x14ac:dyDescent="0.25">
      <c r="D32" s="20">
        <v>57</v>
      </c>
      <c r="E32" t="s">
        <v>407</v>
      </c>
      <c r="F32" s="132">
        <f>IFERROR((VLOOKUP(F$5,pop!$C$11:$BI$43,$D32,FALSE)/F$25)*100,"")</f>
        <v>7.4058437051179693</v>
      </c>
      <c r="G32">
        <f>IFERROR((VLOOKUP(G$5,pop!$C$11:$BI$43,$D32,FALSE)/G$25)*100,"")</f>
        <v>7.2727272727273018</v>
      </c>
      <c r="H32">
        <f>IFERROR((VLOOKUP(H$5,pop!$C$11:$BI$43,$D32,FALSE)/H$25)*100,"")</f>
        <v>7.2727272727273018</v>
      </c>
      <c r="I32" s="37" t="str">
        <f>IFERROR((VLOOKUP(I$5,pop!$C$11:$BI$43,$D32,FALSE)/I$25)*100,"")</f>
        <v/>
      </c>
      <c r="J32" s="37" t="str">
        <f>IFERROR((VLOOKUP(J$5,pop!$C$11:$BI$43,$D32,FALSE)/J$25)*100,"")</f>
        <v/>
      </c>
      <c r="K32" s="37" t="str">
        <f>IFERROR((VLOOKUP(K$5,pop!$C$11:$BI$43,$D32,FALSE)/K$25)*100,"")</f>
        <v/>
      </c>
    </row>
    <row r="33" spans="4:55" x14ac:dyDescent="0.25">
      <c r="D33" s="20">
        <v>58</v>
      </c>
      <c r="E33" t="s">
        <v>408</v>
      </c>
      <c r="F33" s="132">
        <f>IFERROR((VLOOKUP(F$5,pop!$C$11:$BI$43,$D33,FALSE)/F$25)*100,"")</f>
        <v>32.08953115701366</v>
      </c>
      <c r="G33">
        <f>IFERROR((VLOOKUP(G$5,pop!$C$11:$BI$43,$D33,FALSE)/G$25)*100,"")</f>
        <v>36.818181818181941</v>
      </c>
      <c r="H33">
        <f>IFERROR((VLOOKUP(H$5,pop!$C$11:$BI$43,$D33,FALSE)/H$25)*100,"")</f>
        <v>36.818181818181941</v>
      </c>
      <c r="I33" s="37" t="str">
        <f>IFERROR((VLOOKUP(I$5,pop!$C$11:$BI$43,$D33,FALSE)/I$25)*100,"")</f>
        <v/>
      </c>
      <c r="J33" s="37" t="str">
        <f>IFERROR((VLOOKUP(J$5,pop!$C$11:$BI$43,$D33,FALSE)/J$25)*100,"")</f>
        <v/>
      </c>
      <c r="K33" s="37" t="str">
        <f>IFERROR((VLOOKUP(K$5,pop!$C$11:$BI$43,$D33,FALSE)/K$25)*100,"")</f>
        <v/>
      </c>
    </row>
    <row r="34" spans="4:55" x14ac:dyDescent="0.25">
      <c r="E34" t="s">
        <v>409</v>
      </c>
      <c r="F34" s="132"/>
      <c r="I34" s="56"/>
      <c r="J34" s="56"/>
      <c r="K34" s="56"/>
    </row>
    <row r="35" spans="4:55" x14ac:dyDescent="0.25">
      <c r="D35" s="20">
        <v>59</v>
      </c>
      <c r="F35" s="132"/>
      <c r="I35" s="44" t="str">
        <f>IFERROR(VLOOKUP(I$5,pop!$C$11:$BI$43,$D35,FALSE),"")</f>
        <v/>
      </c>
      <c r="J35" s="44" t="str">
        <f>IFERROR(VLOOKUP(J$5,pop!$C$11:$BI$43,$D35,FALSE),"")</f>
        <v/>
      </c>
      <c r="K35" s="44" t="str">
        <f>IFERROR(VLOOKUP(K$5,pop!$C$11:$BI$43,$D35,FALSE),"")</f>
        <v/>
      </c>
    </row>
    <row r="36" spans="4:55" x14ac:dyDescent="0.25">
      <c r="F36" s="132"/>
    </row>
    <row r="37" spans="4:55" x14ac:dyDescent="0.25">
      <c r="F37" s="132"/>
      <c r="L37"/>
      <c r="AU37"/>
      <c r="AV37"/>
      <c r="AW37"/>
      <c r="AX37"/>
      <c r="AY37"/>
      <c r="AZ37"/>
      <c r="BA37"/>
      <c r="BB37"/>
      <c r="BC37"/>
    </row>
    <row r="38" spans="4:55" x14ac:dyDescent="0.25">
      <c r="F38" s="132"/>
      <c r="L38"/>
      <c r="AU38"/>
      <c r="AV38"/>
      <c r="AW38"/>
      <c r="AX38"/>
      <c r="AY38"/>
      <c r="AZ38"/>
      <c r="BA38"/>
      <c r="BB38"/>
      <c r="BC38"/>
    </row>
    <row r="39" spans="4:55" x14ac:dyDescent="0.25">
      <c r="F39" s="132"/>
      <c r="L39"/>
      <c r="AU39"/>
      <c r="AV39"/>
      <c r="AW39"/>
      <c r="AX39"/>
      <c r="AY39"/>
      <c r="AZ39"/>
      <c r="BA39"/>
      <c r="BB39"/>
      <c r="BC39"/>
    </row>
    <row r="40" spans="4:55" x14ac:dyDescent="0.25">
      <c r="F40" s="132"/>
      <c r="L40"/>
      <c r="AU40"/>
      <c r="AV40"/>
      <c r="AW40"/>
      <c r="AX40"/>
      <c r="AY40"/>
      <c r="AZ40"/>
      <c r="BA40"/>
      <c r="BB40"/>
      <c r="BC40"/>
    </row>
    <row r="41" spans="4:55" x14ac:dyDescent="0.25">
      <c r="L41"/>
      <c r="AU41"/>
      <c r="AV41"/>
      <c r="AW41"/>
      <c r="AX41"/>
      <c r="AY41"/>
      <c r="AZ41"/>
      <c r="BA41"/>
      <c r="BB41"/>
      <c r="BC41"/>
    </row>
    <row r="42" spans="4:55" x14ac:dyDescent="0.25">
      <c r="L42"/>
      <c r="AU42"/>
      <c r="AV42"/>
      <c r="AW42"/>
      <c r="AX42"/>
      <c r="AY42"/>
      <c r="AZ42"/>
      <c r="BA42"/>
      <c r="BB42"/>
      <c r="BC42"/>
    </row>
    <row r="43" spans="4:55" x14ac:dyDescent="0.25">
      <c r="L43"/>
      <c r="AU43"/>
      <c r="AV43"/>
      <c r="AW43"/>
      <c r="AX43"/>
      <c r="AY43"/>
      <c r="AZ43"/>
      <c r="BA43"/>
      <c r="BB43"/>
      <c r="BC43"/>
    </row>
    <row r="44" spans="4:55" x14ac:dyDescent="0.25">
      <c r="L44"/>
      <c r="AU44"/>
      <c r="AV44"/>
      <c r="AW44"/>
      <c r="AX44"/>
      <c r="AY44"/>
      <c r="AZ44"/>
      <c r="BA44"/>
      <c r="BB44"/>
      <c r="BC44"/>
    </row>
    <row r="45" spans="4:55" x14ac:dyDescent="0.25">
      <c r="L45"/>
      <c r="AU45"/>
      <c r="AV45"/>
      <c r="AW45"/>
      <c r="AX45"/>
      <c r="AY45"/>
      <c r="AZ45"/>
      <c r="BA45"/>
      <c r="BB45"/>
      <c r="BC45"/>
    </row>
    <row r="46" spans="4:55" x14ac:dyDescent="0.25">
      <c r="L46"/>
      <c r="AU46"/>
      <c r="AV46"/>
      <c r="AW46"/>
      <c r="AX46"/>
      <c r="AY46"/>
      <c r="AZ46"/>
      <c r="BA46"/>
      <c r="BB46"/>
      <c r="BC46"/>
    </row>
    <row r="47" spans="4:55" x14ac:dyDescent="0.25">
      <c r="L47"/>
      <c r="AU47"/>
      <c r="AV47"/>
      <c r="AW47"/>
      <c r="AX47"/>
      <c r="AY47"/>
      <c r="AZ47"/>
      <c r="BA47"/>
      <c r="BB47"/>
      <c r="BC47"/>
    </row>
    <row r="48" spans="4:55" x14ac:dyDescent="0.25">
      <c r="L48"/>
      <c r="AU48"/>
      <c r="AV48"/>
      <c r="AW48"/>
      <c r="AX48"/>
      <c r="AY48"/>
      <c r="AZ48"/>
      <c r="BA48"/>
      <c r="BB48"/>
      <c r="BC48"/>
    </row>
    <row r="49" spans="12:55" x14ac:dyDescent="0.25">
      <c r="L49"/>
      <c r="AU49"/>
      <c r="AV49"/>
      <c r="AW49"/>
      <c r="AX49"/>
      <c r="AY49"/>
      <c r="AZ49"/>
      <c r="BA49"/>
      <c r="BB49"/>
      <c r="BC49"/>
    </row>
    <row r="50" spans="12:55" x14ac:dyDescent="0.25">
      <c r="L50"/>
      <c r="AU50"/>
      <c r="AV50"/>
      <c r="AW50"/>
      <c r="AX50"/>
      <c r="AY50"/>
      <c r="AZ50"/>
      <c r="BA50"/>
      <c r="BB50"/>
      <c r="BC50"/>
    </row>
    <row r="51" spans="12:55" x14ac:dyDescent="0.25">
      <c r="L51"/>
      <c r="AU51"/>
      <c r="AV51"/>
      <c r="AW51"/>
      <c r="AX51"/>
      <c r="AY51"/>
      <c r="AZ51"/>
      <c r="BA51"/>
      <c r="BB51"/>
      <c r="BC51"/>
    </row>
    <row r="52" spans="12:55" x14ac:dyDescent="0.25">
      <c r="L52"/>
      <c r="AU52"/>
      <c r="AV52"/>
      <c r="AW52"/>
      <c r="AX52"/>
      <c r="AY52"/>
      <c r="AZ52"/>
      <c r="BA52"/>
      <c r="BB52"/>
      <c r="BC52"/>
    </row>
    <row r="53" spans="12:55" x14ac:dyDescent="0.25">
      <c r="L53"/>
      <c r="AU53"/>
      <c r="AV53"/>
      <c r="AW53"/>
      <c r="AX53"/>
      <c r="AY53"/>
      <c r="AZ53"/>
      <c r="BA53"/>
      <c r="BB53"/>
      <c r="BC53"/>
    </row>
    <row r="54" spans="12:55" x14ac:dyDescent="0.25">
      <c r="L54"/>
      <c r="AU54"/>
      <c r="AV54"/>
      <c r="AW54"/>
      <c r="AX54"/>
      <c r="AY54"/>
      <c r="AZ54"/>
      <c r="BA54"/>
      <c r="BB54"/>
      <c r="BC54"/>
    </row>
    <row r="55" spans="12:55" x14ac:dyDescent="0.25">
      <c r="L55"/>
      <c r="AU55"/>
      <c r="AV55"/>
      <c r="AW55"/>
      <c r="AX55"/>
      <c r="AY55"/>
      <c r="AZ55"/>
      <c r="BA55"/>
      <c r="BB55"/>
      <c r="BC55"/>
    </row>
    <row r="56" spans="12:55" x14ac:dyDescent="0.25">
      <c r="L56"/>
      <c r="AU56"/>
      <c r="AV56"/>
      <c r="AW56"/>
      <c r="AX56"/>
      <c r="AY56"/>
      <c r="AZ56"/>
      <c r="BA56"/>
      <c r="BB56"/>
      <c r="BC56"/>
    </row>
    <row r="57" spans="12:55" x14ac:dyDescent="0.25">
      <c r="L57"/>
      <c r="AU57"/>
      <c r="AV57"/>
      <c r="AW57"/>
      <c r="AX57"/>
      <c r="AY57"/>
      <c r="AZ57"/>
      <c r="BA57"/>
      <c r="BB57"/>
      <c r="BC57"/>
    </row>
    <row r="58" spans="12:55" x14ac:dyDescent="0.25">
      <c r="L58"/>
      <c r="AU58"/>
      <c r="AV58"/>
      <c r="AW58"/>
      <c r="AX58"/>
      <c r="AY58"/>
      <c r="AZ58"/>
      <c r="BA58"/>
      <c r="BB58"/>
      <c r="BC58"/>
    </row>
    <row r="59" spans="12:55" x14ac:dyDescent="0.25">
      <c r="L59"/>
      <c r="AU59"/>
      <c r="AV59"/>
      <c r="AW59"/>
      <c r="AX59"/>
      <c r="AY59"/>
      <c r="AZ59"/>
      <c r="BA59"/>
      <c r="BB59"/>
      <c r="BC59"/>
    </row>
    <row r="60" spans="12:55" x14ac:dyDescent="0.25">
      <c r="L60"/>
      <c r="AU60"/>
      <c r="AV60"/>
      <c r="AW60"/>
      <c r="AX60"/>
      <c r="AY60"/>
      <c r="AZ60"/>
      <c r="BA60"/>
      <c r="BB60"/>
      <c r="BC60"/>
    </row>
    <row r="61" spans="12:55" x14ac:dyDescent="0.25">
      <c r="L61"/>
      <c r="AU61"/>
      <c r="AV61"/>
      <c r="AW61"/>
      <c r="AX61"/>
      <c r="AY61"/>
      <c r="AZ61"/>
      <c r="BA61"/>
      <c r="BB61"/>
      <c r="BC61"/>
    </row>
    <row r="62" spans="12:55" x14ac:dyDescent="0.25">
      <c r="L62"/>
      <c r="AU62"/>
      <c r="AV62"/>
      <c r="AW62"/>
      <c r="AX62"/>
      <c r="AY62"/>
      <c r="AZ62"/>
      <c r="BA62"/>
      <c r="BB62"/>
      <c r="BC62"/>
    </row>
    <row r="63" spans="12:55" x14ac:dyDescent="0.25">
      <c r="L63"/>
      <c r="AU63"/>
      <c r="AV63"/>
      <c r="AW63"/>
      <c r="AX63"/>
      <c r="AY63"/>
      <c r="AZ63"/>
      <c r="BA63"/>
      <c r="BB63"/>
      <c r="BC63"/>
    </row>
    <row r="64" spans="12:55" x14ac:dyDescent="0.25">
      <c r="L64"/>
      <c r="AU64"/>
      <c r="AV64"/>
      <c r="AW64"/>
      <c r="AX64"/>
      <c r="AY64"/>
      <c r="AZ64"/>
      <c r="BA64"/>
      <c r="BB64"/>
      <c r="BC64"/>
    </row>
    <row r="65" spans="12:55" x14ac:dyDescent="0.25">
      <c r="L65"/>
      <c r="AU65"/>
      <c r="AV65"/>
      <c r="AW65"/>
      <c r="AX65"/>
      <c r="AY65"/>
      <c r="AZ65"/>
      <c r="BA65"/>
      <c r="BB65"/>
      <c r="BC65"/>
    </row>
    <row r="66" spans="12:55" x14ac:dyDescent="0.25">
      <c r="L66"/>
      <c r="AU66"/>
      <c r="AV66"/>
      <c r="AW66"/>
      <c r="AX66"/>
      <c r="AY66"/>
      <c r="AZ66"/>
      <c r="BA66"/>
      <c r="BB66"/>
      <c r="BC66"/>
    </row>
    <row r="67" spans="12:55" x14ac:dyDescent="0.25">
      <c r="L67"/>
      <c r="AU67"/>
      <c r="AV67"/>
      <c r="AW67"/>
      <c r="AX67"/>
      <c r="AY67"/>
      <c r="AZ67"/>
      <c r="BA67"/>
      <c r="BB67"/>
      <c r="BC67"/>
    </row>
    <row r="68" spans="12:55" x14ac:dyDescent="0.25">
      <c r="L68"/>
      <c r="AU68"/>
      <c r="AV68"/>
      <c r="AW68"/>
      <c r="AX68"/>
      <c r="AY68"/>
      <c r="AZ68"/>
      <c r="BA68"/>
      <c r="BB68"/>
      <c r="BC68"/>
    </row>
    <row r="69" spans="12:55" x14ac:dyDescent="0.25">
      <c r="L69"/>
      <c r="AU69"/>
      <c r="AV69"/>
      <c r="AW69"/>
      <c r="AX69"/>
      <c r="AY69"/>
      <c r="AZ69"/>
      <c r="BA69"/>
      <c r="BB69"/>
      <c r="BC69"/>
    </row>
    <row r="70" spans="12:55" x14ac:dyDescent="0.25">
      <c r="L70"/>
      <c r="AU70"/>
      <c r="AV70"/>
      <c r="AW70"/>
      <c r="AX70"/>
      <c r="AY70"/>
      <c r="AZ70"/>
      <c r="BA70"/>
      <c r="BB70"/>
      <c r="BC70"/>
    </row>
    <row r="71" spans="12:55" x14ac:dyDescent="0.25">
      <c r="L71"/>
      <c r="AU71"/>
      <c r="AV71"/>
      <c r="AW71"/>
      <c r="AX71"/>
      <c r="AY71"/>
      <c r="AZ71"/>
      <c r="BA71"/>
      <c r="BB71"/>
      <c r="BC71"/>
    </row>
    <row r="72" spans="12:55" x14ac:dyDescent="0.25">
      <c r="L72"/>
      <c r="AU72"/>
      <c r="AV72"/>
      <c r="AW72"/>
      <c r="AX72"/>
      <c r="AY72"/>
      <c r="AZ72"/>
      <c r="BA72"/>
      <c r="BB72"/>
      <c r="BC72"/>
    </row>
    <row r="73" spans="12:55" x14ac:dyDescent="0.25">
      <c r="L73"/>
      <c r="AU73"/>
      <c r="AV73"/>
      <c r="AW73"/>
      <c r="AX73"/>
      <c r="AY73"/>
      <c r="AZ73"/>
      <c r="BA73"/>
      <c r="BB73"/>
      <c r="BC73"/>
    </row>
    <row r="74" spans="12:55" x14ac:dyDescent="0.25">
      <c r="L74"/>
      <c r="AU74"/>
      <c r="AV74"/>
      <c r="AW74"/>
      <c r="AX74"/>
      <c r="AY74"/>
      <c r="AZ74"/>
      <c r="BA74"/>
      <c r="BB74"/>
      <c r="BC74"/>
    </row>
    <row r="75" spans="12:55" x14ac:dyDescent="0.25">
      <c r="L75"/>
      <c r="AU75"/>
      <c r="AV75"/>
      <c r="AW75"/>
      <c r="AX75"/>
      <c r="AY75"/>
      <c r="AZ75"/>
      <c r="BA75"/>
      <c r="BB75"/>
      <c r="BC75"/>
    </row>
    <row r="76" spans="12:55" x14ac:dyDescent="0.25">
      <c r="L76"/>
      <c r="AU76"/>
      <c r="AV76"/>
      <c r="AW76"/>
      <c r="AX76"/>
      <c r="AY76"/>
      <c r="AZ76"/>
      <c r="BA76"/>
      <c r="BB76"/>
      <c r="BC76"/>
    </row>
    <row r="77" spans="12:55" x14ac:dyDescent="0.25">
      <c r="L77"/>
      <c r="AU77"/>
      <c r="AV77"/>
      <c r="AW77"/>
      <c r="AX77"/>
      <c r="AY77"/>
      <c r="AZ77"/>
      <c r="BA77"/>
      <c r="BB77"/>
      <c r="BC77"/>
    </row>
    <row r="78" spans="12:55" x14ac:dyDescent="0.25">
      <c r="L78"/>
      <c r="AU78"/>
      <c r="AV78"/>
      <c r="AW78"/>
      <c r="AX78"/>
      <c r="AY78"/>
      <c r="AZ78"/>
      <c r="BA78"/>
      <c r="BB78"/>
      <c r="BC78"/>
    </row>
    <row r="79" spans="12:55" x14ac:dyDescent="0.25">
      <c r="L79"/>
      <c r="AU79"/>
      <c r="AV79"/>
      <c r="AW79"/>
      <c r="AX79"/>
      <c r="AY79"/>
      <c r="AZ79"/>
      <c r="BA79"/>
      <c r="BB79"/>
      <c r="BC79"/>
    </row>
    <row r="80" spans="12:55" x14ac:dyDescent="0.25">
      <c r="L80"/>
      <c r="AU80"/>
      <c r="AV80"/>
      <c r="AW80"/>
      <c r="AX80"/>
      <c r="AY80"/>
      <c r="AZ80"/>
      <c r="BA80"/>
      <c r="BB80"/>
      <c r="BC80"/>
    </row>
    <row r="81" spans="12:55" x14ac:dyDescent="0.25">
      <c r="L81"/>
      <c r="AU81"/>
      <c r="AV81"/>
      <c r="AW81"/>
      <c r="AX81"/>
      <c r="AY81"/>
      <c r="AZ81"/>
      <c r="BA81"/>
      <c r="BB81"/>
      <c r="BC81"/>
    </row>
    <row r="82" spans="12:55" x14ac:dyDescent="0.25">
      <c r="L82"/>
      <c r="AU82"/>
      <c r="AV82"/>
      <c r="AW82"/>
      <c r="AX82"/>
      <c r="AY82"/>
      <c r="AZ82"/>
      <c r="BA82"/>
      <c r="BB82"/>
      <c r="BC82"/>
    </row>
    <row r="83" spans="12:55" x14ac:dyDescent="0.25">
      <c r="L83"/>
      <c r="AU83"/>
      <c r="AV83"/>
      <c r="AW83"/>
      <c r="AX83"/>
      <c r="AY83"/>
      <c r="AZ83"/>
      <c r="BA83"/>
      <c r="BB83"/>
      <c r="BC83"/>
    </row>
    <row r="84" spans="12:55" x14ac:dyDescent="0.25">
      <c r="L84"/>
      <c r="AU84"/>
      <c r="AV84"/>
      <c r="AW84"/>
      <c r="AX84"/>
      <c r="AY84"/>
      <c r="AZ84"/>
      <c r="BA84"/>
      <c r="BB84"/>
      <c r="BC84"/>
    </row>
    <row r="85" spans="12:55" x14ac:dyDescent="0.25">
      <c r="L85"/>
      <c r="AU85"/>
      <c r="AV85"/>
      <c r="AW85"/>
      <c r="AX85"/>
      <c r="AY85"/>
      <c r="AZ85"/>
      <c r="BA85"/>
      <c r="BB85"/>
      <c r="BC85"/>
    </row>
    <row r="86" spans="12:55" x14ac:dyDescent="0.25">
      <c r="L86"/>
      <c r="AU86"/>
      <c r="AV86"/>
      <c r="AW86"/>
      <c r="AX86"/>
      <c r="AY86"/>
      <c r="AZ86"/>
      <c r="BA86"/>
      <c r="BB86"/>
      <c r="BC86"/>
    </row>
    <row r="87" spans="12:55" x14ac:dyDescent="0.25">
      <c r="L87"/>
      <c r="AU87"/>
      <c r="AV87"/>
      <c r="AW87"/>
      <c r="AX87"/>
      <c r="AY87"/>
      <c r="AZ87"/>
      <c r="BA87"/>
      <c r="BB87"/>
      <c r="BC87"/>
    </row>
    <row r="88" spans="12:55" x14ac:dyDescent="0.25">
      <c r="L88"/>
      <c r="AU88"/>
      <c r="AV88"/>
      <c r="AW88"/>
      <c r="AX88"/>
      <c r="AY88"/>
      <c r="AZ88"/>
      <c r="BA88"/>
      <c r="BB88"/>
      <c r="BC88"/>
    </row>
    <row r="89" spans="12:55" x14ac:dyDescent="0.25">
      <c r="L89"/>
      <c r="AU89"/>
      <c r="AV89"/>
      <c r="AW89"/>
      <c r="AX89"/>
      <c r="AY89"/>
      <c r="AZ89"/>
      <c r="BA89"/>
      <c r="BB89"/>
      <c r="BC89"/>
    </row>
    <row r="90" spans="12:55" x14ac:dyDescent="0.25">
      <c r="L90"/>
      <c r="AU90"/>
      <c r="AV90"/>
      <c r="AW90"/>
      <c r="AX90"/>
      <c r="AY90"/>
      <c r="AZ90"/>
      <c r="BA90"/>
      <c r="BB90"/>
      <c r="BC90"/>
    </row>
    <row r="91" spans="12:55" x14ac:dyDescent="0.25">
      <c r="L91"/>
      <c r="AU91"/>
      <c r="AV91"/>
      <c r="AW91"/>
      <c r="AX91"/>
      <c r="AY91"/>
      <c r="AZ91"/>
      <c r="BA91"/>
      <c r="BB91"/>
      <c r="BC91"/>
    </row>
    <row r="92" spans="12:55" x14ac:dyDescent="0.25">
      <c r="L92"/>
      <c r="AU92"/>
      <c r="AV92"/>
      <c r="AW92"/>
      <c r="AX92"/>
      <c r="AY92"/>
      <c r="AZ92"/>
      <c r="BA92"/>
      <c r="BB92"/>
      <c r="BC92"/>
    </row>
    <row r="93" spans="12:55" x14ac:dyDescent="0.25">
      <c r="L93"/>
      <c r="AU93"/>
      <c r="AV93"/>
      <c r="AW93"/>
      <c r="AX93"/>
      <c r="AY93"/>
      <c r="AZ93"/>
      <c r="BA93"/>
      <c r="BB93"/>
      <c r="BC93"/>
    </row>
    <row r="94" spans="12:55" x14ac:dyDescent="0.25">
      <c r="L94"/>
      <c r="AU94"/>
      <c r="AV94"/>
      <c r="AW94"/>
      <c r="AX94"/>
      <c r="AY94"/>
      <c r="AZ94"/>
      <c r="BA94"/>
      <c r="BB94"/>
      <c r="BC94"/>
    </row>
    <row r="95" spans="12:55" x14ac:dyDescent="0.25">
      <c r="L95"/>
      <c r="AU95"/>
      <c r="AV95"/>
      <c r="AW95"/>
      <c r="AX95"/>
      <c r="AY95"/>
      <c r="AZ95"/>
      <c r="BA95"/>
      <c r="BB95"/>
      <c r="BC95"/>
    </row>
    <row r="96" spans="12:55" x14ac:dyDescent="0.25">
      <c r="L96"/>
      <c r="AU96"/>
      <c r="AV96"/>
      <c r="AW96"/>
      <c r="AX96"/>
      <c r="AY96"/>
      <c r="AZ96"/>
      <c r="BA96"/>
      <c r="BB96"/>
      <c r="BC96"/>
    </row>
    <row r="97" spans="12:55" x14ac:dyDescent="0.25">
      <c r="L97"/>
      <c r="AU97"/>
      <c r="AV97"/>
      <c r="AW97"/>
      <c r="AX97"/>
      <c r="AY97"/>
      <c r="AZ97"/>
      <c r="BA97"/>
      <c r="BB97"/>
      <c r="BC97"/>
    </row>
    <row r="98" spans="12:55" x14ac:dyDescent="0.25">
      <c r="L98"/>
      <c r="AU98"/>
      <c r="AV98"/>
      <c r="AW98"/>
      <c r="AX98"/>
      <c r="AY98"/>
      <c r="AZ98"/>
      <c r="BA98"/>
      <c r="BB98"/>
      <c r="BC98"/>
    </row>
    <row r="99" spans="12:55" x14ac:dyDescent="0.25">
      <c r="L99"/>
      <c r="AU99"/>
      <c r="AV99"/>
      <c r="AW99"/>
      <c r="AX99"/>
      <c r="AY99"/>
      <c r="AZ99"/>
      <c r="BA99"/>
      <c r="BB99"/>
      <c r="BC99"/>
    </row>
    <row r="100" spans="12:55" x14ac:dyDescent="0.25">
      <c r="L100"/>
      <c r="AU100"/>
      <c r="AV100"/>
      <c r="AW100"/>
      <c r="AX100"/>
      <c r="AY100"/>
      <c r="AZ100"/>
      <c r="BA100"/>
      <c r="BB100"/>
      <c r="BC100"/>
    </row>
    <row r="101" spans="12:55" x14ac:dyDescent="0.25">
      <c r="L101"/>
      <c r="AU101"/>
      <c r="AV101"/>
      <c r="AW101"/>
      <c r="AX101"/>
      <c r="AY101"/>
      <c r="AZ101"/>
      <c r="BA101"/>
      <c r="BB101"/>
      <c r="BC101"/>
    </row>
    <row r="102" spans="12:55" x14ac:dyDescent="0.25">
      <c r="L102"/>
      <c r="AU102"/>
      <c r="AV102"/>
      <c r="AW102"/>
      <c r="AX102"/>
      <c r="AY102"/>
      <c r="AZ102"/>
      <c r="BA102"/>
      <c r="BB102"/>
      <c r="BC102"/>
    </row>
    <row r="103" spans="12:55" x14ac:dyDescent="0.25">
      <c r="L103"/>
      <c r="AU103"/>
      <c r="AV103"/>
      <c r="AW103"/>
      <c r="AX103"/>
      <c r="AY103"/>
      <c r="AZ103"/>
      <c r="BA103"/>
      <c r="BB103"/>
      <c r="BC103"/>
    </row>
    <row r="104" spans="12:55" x14ac:dyDescent="0.25">
      <c r="L104"/>
      <c r="AU104"/>
      <c r="AV104"/>
      <c r="AW104"/>
      <c r="AX104"/>
      <c r="AY104"/>
      <c r="AZ104"/>
      <c r="BA104"/>
      <c r="BB104"/>
      <c r="BC104"/>
    </row>
    <row r="105" spans="12:55" x14ac:dyDescent="0.25">
      <c r="L105"/>
      <c r="AU105"/>
      <c r="AV105"/>
      <c r="AW105"/>
      <c r="AX105"/>
      <c r="AY105"/>
      <c r="AZ105"/>
      <c r="BA105"/>
      <c r="BB105"/>
      <c r="BC105"/>
    </row>
    <row r="106" spans="12:55" x14ac:dyDescent="0.25">
      <c r="L106"/>
      <c r="AU106"/>
      <c r="AV106"/>
      <c r="AW106"/>
      <c r="AX106"/>
      <c r="AY106"/>
      <c r="AZ106"/>
      <c r="BA106"/>
      <c r="BB106"/>
      <c r="BC106"/>
    </row>
    <row r="107" spans="12:55" x14ac:dyDescent="0.25">
      <c r="L107"/>
      <c r="AU107"/>
      <c r="AV107"/>
      <c r="AW107"/>
      <c r="AX107"/>
      <c r="AY107"/>
      <c r="AZ107"/>
      <c r="BA107"/>
      <c r="BB107"/>
      <c r="BC107"/>
    </row>
    <row r="108" spans="12:55" x14ac:dyDescent="0.25">
      <c r="L108"/>
      <c r="AU108"/>
      <c r="AV108"/>
      <c r="AW108"/>
      <c r="AX108"/>
      <c r="AY108"/>
      <c r="AZ108"/>
      <c r="BA108"/>
      <c r="BB108"/>
      <c r="BC108"/>
    </row>
    <row r="109" spans="12:55" x14ac:dyDescent="0.25">
      <c r="L109"/>
      <c r="AU109"/>
      <c r="AV109"/>
      <c r="AW109"/>
      <c r="AX109"/>
      <c r="AY109"/>
      <c r="AZ109"/>
      <c r="BA109"/>
      <c r="BB109"/>
      <c r="BC109"/>
    </row>
    <row r="110" spans="12:55" x14ac:dyDescent="0.25">
      <c r="L110"/>
      <c r="AU110"/>
      <c r="AV110"/>
      <c r="AW110"/>
      <c r="AX110"/>
      <c r="AY110"/>
      <c r="AZ110"/>
      <c r="BA110"/>
      <c r="BB110"/>
      <c r="BC110"/>
    </row>
    <row r="111" spans="12:55" x14ac:dyDescent="0.25">
      <c r="L111"/>
      <c r="AU111"/>
      <c r="AV111"/>
      <c r="AW111"/>
      <c r="AX111"/>
      <c r="AY111"/>
      <c r="AZ111"/>
      <c r="BA111"/>
      <c r="BB111"/>
      <c r="BC111"/>
    </row>
    <row r="112" spans="12:55" x14ac:dyDescent="0.25">
      <c r="L112"/>
      <c r="AU112"/>
      <c r="AV112"/>
      <c r="AW112"/>
      <c r="AX112"/>
      <c r="AY112"/>
      <c r="AZ112"/>
      <c r="BA112"/>
      <c r="BB112"/>
      <c r="BC112"/>
    </row>
    <row r="113" spans="12:55" x14ac:dyDescent="0.25">
      <c r="L113"/>
      <c r="AU113"/>
      <c r="AV113"/>
      <c r="AW113"/>
      <c r="AX113"/>
      <c r="AY113"/>
      <c r="AZ113"/>
      <c r="BA113"/>
      <c r="BB113"/>
      <c r="BC113"/>
    </row>
    <row r="114" spans="12:55" x14ac:dyDescent="0.25">
      <c r="L114"/>
      <c r="AU114"/>
      <c r="AV114"/>
      <c r="AW114"/>
      <c r="AX114"/>
      <c r="AY114"/>
      <c r="AZ114"/>
      <c r="BA114"/>
      <c r="BB114"/>
      <c r="BC114"/>
    </row>
    <row r="115" spans="12:55" x14ac:dyDescent="0.25">
      <c r="L115"/>
      <c r="AU115"/>
      <c r="AV115"/>
      <c r="AW115"/>
      <c r="AX115"/>
      <c r="AY115"/>
      <c r="AZ115"/>
      <c r="BA115"/>
      <c r="BB115"/>
      <c r="BC115"/>
    </row>
    <row r="116" spans="12:55" x14ac:dyDescent="0.25">
      <c r="L116"/>
      <c r="AU116"/>
      <c r="AV116"/>
      <c r="AW116"/>
      <c r="AX116"/>
      <c r="AY116"/>
      <c r="AZ116"/>
      <c r="BA116"/>
      <c r="BB116"/>
      <c r="BC116"/>
    </row>
    <row r="117" spans="12:55" x14ac:dyDescent="0.25">
      <c r="L117"/>
      <c r="AU117"/>
      <c r="AV117"/>
      <c r="AW117"/>
      <c r="AX117"/>
      <c r="AY117"/>
      <c r="AZ117"/>
      <c r="BA117"/>
      <c r="BB117"/>
      <c r="BC117"/>
    </row>
    <row r="118" spans="12:55" x14ac:dyDescent="0.25">
      <c r="L118"/>
      <c r="AU118"/>
      <c r="AV118"/>
      <c r="AW118"/>
      <c r="AX118"/>
      <c r="AY118"/>
      <c r="AZ118"/>
      <c r="BA118"/>
      <c r="BB118"/>
      <c r="BC118"/>
    </row>
    <row r="119" spans="12:55" x14ac:dyDescent="0.25">
      <c r="L119"/>
      <c r="AU119"/>
      <c r="AV119"/>
      <c r="AW119"/>
      <c r="AX119"/>
      <c r="AY119"/>
      <c r="AZ119"/>
      <c r="BA119"/>
      <c r="BB119"/>
      <c r="BC119"/>
    </row>
    <row r="120" spans="12:55" x14ac:dyDescent="0.25">
      <c r="L120"/>
      <c r="AU120"/>
      <c r="AV120"/>
      <c r="AW120"/>
      <c r="AX120"/>
      <c r="AY120"/>
      <c r="AZ120"/>
      <c r="BA120"/>
      <c r="BB120"/>
      <c r="BC120"/>
    </row>
    <row r="121" spans="12:55" x14ac:dyDescent="0.25">
      <c r="L121"/>
      <c r="AU121"/>
      <c r="AV121"/>
      <c r="AW121"/>
      <c r="AX121"/>
      <c r="AY121"/>
      <c r="AZ121"/>
      <c r="BA121"/>
      <c r="BB121"/>
      <c r="BC121"/>
    </row>
    <row r="122" spans="12:55" x14ac:dyDescent="0.25">
      <c r="L122"/>
      <c r="AU122"/>
      <c r="AV122"/>
      <c r="AW122"/>
      <c r="AX122"/>
      <c r="AY122"/>
      <c r="AZ122"/>
      <c r="BA122"/>
      <c r="BB122"/>
      <c r="BC122"/>
    </row>
    <row r="123" spans="12:55" x14ac:dyDescent="0.25">
      <c r="L123"/>
      <c r="AU123"/>
      <c r="AV123"/>
      <c r="AW123"/>
      <c r="AX123"/>
      <c r="AY123"/>
      <c r="AZ123"/>
      <c r="BA123"/>
      <c r="BB123"/>
      <c r="BC123"/>
    </row>
    <row r="124" spans="12:55" x14ac:dyDescent="0.25">
      <c r="L124"/>
      <c r="AU124"/>
      <c r="AV124"/>
      <c r="AW124"/>
      <c r="AX124"/>
      <c r="AY124"/>
      <c r="AZ124"/>
      <c r="BA124"/>
      <c r="BB124"/>
      <c r="BC124"/>
    </row>
    <row r="125" spans="12:55" x14ac:dyDescent="0.25">
      <c r="L125"/>
      <c r="AU125"/>
      <c r="AV125"/>
      <c r="AW125"/>
      <c r="AX125"/>
      <c r="AY125"/>
      <c r="AZ125"/>
      <c r="BA125"/>
      <c r="BB125"/>
      <c r="BC125"/>
    </row>
    <row r="126" spans="12:55" x14ac:dyDescent="0.25">
      <c r="L126"/>
      <c r="AU126"/>
      <c r="AV126"/>
      <c r="AW126"/>
      <c r="AX126"/>
      <c r="AY126"/>
      <c r="AZ126"/>
      <c r="BA126"/>
      <c r="BB126"/>
      <c r="BC126"/>
    </row>
    <row r="127" spans="12:55" x14ac:dyDescent="0.25">
      <c r="L127"/>
      <c r="AU127"/>
      <c r="AV127"/>
      <c r="AW127"/>
      <c r="AX127"/>
      <c r="AY127"/>
      <c r="AZ127"/>
      <c r="BA127"/>
      <c r="BB127"/>
      <c r="BC127"/>
    </row>
    <row r="128" spans="12:55" x14ac:dyDescent="0.25">
      <c r="L128"/>
      <c r="AU128"/>
      <c r="AV128"/>
      <c r="AW128"/>
      <c r="AX128"/>
      <c r="AY128"/>
      <c r="AZ128"/>
      <c r="BA128"/>
      <c r="BB128"/>
      <c r="BC128"/>
    </row>
    <row r="129" spans="12:55" x14ac:dyDescent="0.25">
      <c r="L129"/>
      <c r="AU129"/>
      <c r="AV129"/>
      <c r="AW129"/>
      <c r="AX129"/>
      <c r="AY129"/>
      <c r="AZ129"/>
      <c r="BA129"/>
      <c r="BB129"/>
      <c r="BC129"/>
    </row>
    <row r="130" spans="12:55" x14ac:dyDescent="0.25">
      <c r="L130"/>
      <c r="AU130"/>
      <c r="AV130"/>
      <c r="AW130"/>
      <c r="AX130"/>
      <c r="AY130"/>
      <c r="AZ130"/>
      <c r="BA130"/>
      <c r="BB130"/>
      <c r="BC130"/>
    </row>
    <row r="131" spans="12:55" x14ac:dyDescent="0.25">
      <c r="L131"/>
      <c r="AU131"/>
      <c r="AV131"/>
      <c r="AW131"/>
      <c r="AX131"/>
      <c r="AY131"/>
      <c r="AZ131"/>
      <c r="BA131"/>
      <c r="BB131"/>
      <c r="BC131"/>
    </row>
    <row r="132" spans="12:55" x14ac:dyDescent="0.25">
      <c r="L132"/>
      <c r="AU132"/>
      <c r="AV132"/>
      <c r="AW132"/>
      <c r="AX132"/>
      <c r="AY132"/>
      <c r="AZ132"/>
      <c r="BA132"/>
      <c r="BB132"/>
      <c r="BC132"/>
    </row>
    <row r="133" spans="12:55" x14ac:dyDescent="0.25">
      <c r="L133"/>
      <c r="AU133"/>
      <c r="AV133"/>
      <c r="AW133"/>
      <c r="AX133"/>
      <c r="AY133"/>
      <c r="AZ133"/>
      <c r="BA133"/>
      <c r="BB133"/>
      <c r="BC133"/>
    </row>
    <row r="134" spans="12:55" x14ac:dyDescent="0.25">
      <c r="L134"/>
      <c r="AU134"/>
      <c r="AV134"/>
      <c r="AW134"/>
      <c r="AX134"/>
      <c r="AY134"/>
      <c r="AZ134"/>
      <c r="BA134"/>
      <c r="BB134"/>
      <c r="BC134"/>
    </row>
    <row r="135" spans="12:55" x14ac:dyDescent="0.25">
      <c r="L135"/>
      <c r="AU135"/>
      <c r="AV135"/>
      <c r="AW135"/>
      <c r="AX135"/>
      <c r="AY135"/>
      <c r="AZ135"/>
      <c r="BA135"/>
      <c r="BB135"/>
      <c r="BC135"/>
    </row>
    <row r="136" spans="12:55" x14ac:dyDescent="0.25">
      <c r="L136"/>
      <c r="AU136"/>
      <c r="AV136"/>
      <c r="AW136"/>
      <c r="AX136"/>
      <c r="AY136"/>
      <c r="AZ136"/>
      <c r="BA136"/>
      <c r="BB136"/>
      <c r="BC136"/>
    </row>
    <row r="137" spans="12:55" x14ac:dyDescent="0.25">
      <c r="L137"/>
      <c r="AU137"/>
      <c r="AV137"/>
      <c r="AW137"/>
      <c r="AX137"/>
      <c r="AY137"/>
      <c r="AZ137"/>
      <c r="BA137"/>
      <c r="BB137"/>
      <c r="BC137"/>
    </row>
    <row r="138" spans="12:55" x14ac:dyDescent="0.25">
      <c r="L138"/>
      <c r="AU138"/>
      <c r="AV138"/>
      <c r="AW138"/>
      <c r="AX138"/>
      <c r="AY138"/>
      <c r="AZ138"/>
      <c r="BA138"/>
      <c r="BB138"/>
      <c r="BC138"/>
    </row>
    <row r="139" spans="12:55" x14ac:dyDescent="0.25">
      <c r="L139"/>
      <c r="AU139"/>
      <c r="AV139"/>
      <c r="AW139"/>
      <c r="AX139"/>
      <c r="AY139"/>
      <c r="AZ139"/>
      <c r="BA139"/>
      <c r="BB139"/>
      <c r="BC139"/>
    </row>
    <row r="140" spans="12:55" x14ac:dyDescent="0.25">
      <c r="L140"/>
      <c r="AU140"/>
      <c r="AV140"/>
      <c r="AW140"/>
      <c r="AX140"/>
      <c r="AY140"/>
      <c r="AZ140"/>
      <c r="BA140"/>
      <c r="BB140"/>
      <c r="BC140"/>
    </row>
    <row r="141" spans="12:55" x14ac:dyDescent="0.25">
      <c r="L141"/>
      <c r="AU141"/>
      <c r="AV141"/>
      <c r="AW141"/>
      <c r="AX141"/>
      <c r="AY141"/>
      <c r="AZ141"/>
      <c r="BA141"/>
      <c r="BB141"/>
      <c r="BC141"/>
    </row>
    <row r="142" spans="12:55" x14ac:dyDescent="0.25">
      <c r="L142"/>
      <c r="AU142"/>
      <c r="AV142"/>
      <c r="AW142"/>
      <c r="AX142"/>
      <c r="AY142"/>
      <c r="AZ142"/>
      <c r="BA142"/>
      <c r="BB142"/>
      <c r="BC142"/>
    </row>
    <row r="143" spans="12:55" x14ac:dyDescent="0.25">
      <c r="L143"/>
      <c r="AU143"/>
      <c r="AV143"/>
      <c r="AW143"/>
      <c r="AX143"/>
      <c r="AY143"/>
      <c r="AZ143"/>
      <c r="BA143"/>
      <c r="BB143"/>
      <c r="BC143"/>
    </row>
    <row r="144" spans="12:55" x14ac:dyDescent="0.25">
      <c r="L144"/>
      <c r="AU144"/>
      <c r="AV144"/>
      <c r="AW144"/>
      <c r="AX144"/>
      <c r="AY144"/>
      <c r="AZ144"/>
      <c r="BA144"/>
      <c r="BB144"/>
      <c r="BC144"/>
    </row>
    <row r="145" spans="12:55" x14ac:dyDescent="0.25">
      <c r="L145"/>
      <c r="AU145"/>
      <c r="AV145"/>
      <c r="AW145"/>
      <c r="AX145"/>
      <c r="AY145"/>
      <c r="AZ145"/>
      <c r="BA145"/>
      <c r="BB145"/>
      <c r="BC145"/>
    </row>
    <row r="146" spans="12:55" x14ac:dyDescent="0.25">
      <c r="L146"/>
      <c r="AU146"/>
      <c r="AV146"/>
      <c r="AW146"/>
      <c r="AX146"/>
      <c r="AY146"/>
      <c r="AZ146"/>
      <c r="BA146"/>
      <c r="BB146"/>
      <c r="BC146"/>
    </row>
    <row r="147" spans="12:55" x14ac:dyDescent="0.25">
      <c r="L147"/>
      <c r="AU147"/>
      <c r="AV147"/>
      <c r="AW147"/>
      <c r="AX147"/>
      <c r="AY147"/>
      <c r="AZ147"/>
      <c r="BA147"/>
      <c r="BB147"/>
      <c r="BC147"/>
    </row>
    <row r="148" spans="12:55" x14ac:dyDescent="0.25">
      <c r="L148"/>
      <c r="AU148"/>
      <c r="AV148"/>
      <c r="AW148"/>
      <c r="AX148"/>
      <c r="AY148"/>
      <c r="AZ148"/>
      <c r="BA148"/>
      <c r="BB148"/>
      <c r="BC148"/>
    </row>
    <row r="149" spans="12:55" x14ac:dyDescent="0.25">
      <c r="L149"/>
      <c r="AU149"/>
      <c r="AV149"/>
      <c r="AW149"/>
      <c r="AX149"/>
      <c r="AY149"/>
      <c r="AZ149"/>
      <c r="BA149"/>
      <c r="BB149"/>
      <c r="BC149"/>
    </row>
    <row r="150" spans="12:55" x14ac:dyDescent="0.25">
      <c r="L150"/>
      <c r="AU150"/>
      <c r="AV150"/>
      <c r="AW150"/>
      <c r="AX150"/>
      <c r="AY150"/>
      <c r="AZ150"/>
      <c r="BA150"/>
      <c r="BB150"/>
      <c r="BC150"/>
    </row>
    <row r="151" spans="12:55" x14ac:dyDescent="0.25">
      <c r="L151"/>
      <c r="AU151"/>
      <c r="AV151"/>
      <c r="AW151"/>
      <c r="AX151"/>
      <c r="AY151"/>
      <c r="AZ151"/>
      <c r="BA151"/>
      <c r="BB151"/>
      <c r="BC151"/>
    </row>
    <row r="152" spans="12:55" x14ac:dyDescent="0.25">
      <c r="L152"/>
      <c r="AU152"/>
      <c r="AV152"/>
      <c r="AW152"/>
      <c r="AX152"/>
      <c r="AY152"/>
      <c r="AZ152"/>
      <c r="BA152"/>
      <c r="BB152"/>
      <c r="BC152"/>
    </row>
    <row r="153" spans="12:55" x14ac:dyDescent="0.25">
      <c r="L153"/>
      <c r="AU153"/>
      <c r="AV153"/>
      <c r="AW153"/>
      <c r="AX153"/>
      <c r="AY153"/>
      <c r="AZ153"/>
      <c r="BA153"/>
      <c r="BB153"/>
      <c r="BC153"/>
    </row>
    <row r="154" spans="12:55" x14ac:dyDescent="0.25">
      <c r="L154"/>
      <c r="AU154"/>
      <c r="AV154"/>
      <c r="AW154"/>
      <c r="AX154"/>
      <c r="AY154"/>
      <c r="AZ154"/>
      <c r="BA154"/>
      <c r="BB154"/>
      <c r="BC154"/>
    </row>
    <row r="155" spans="12:55" x14ac:dyDescent="0.25">
      <c r="L155"/>
      <c r="AU155"/>
      <c r="AV155"/>
      <c r="AW155"/>
      <c r="AX155"/>
      <c r="AY155"/>
      <c r="AZ155"/>
      <c r="BA155"/>
      <c r="BB155"/>
      <c r="BC155"/>
    </row>
    <row r="156" spans="12:55" x14ac:dyDescent="0.25">
      <c r="L156"/>
      <c r="AU156"/>
      <c r="AV156"/>
      <c r="AW156"/>
      <c r="AX156"/>
      <c r="AY156"/>
      <c r="AZ156"/>
      <c r="BA156"/>
      <c r="BB156"/>
      <c r="BC156"/>
    </row>
    <row r="157" spans="12:55" x14ac:dyDescent="0.25">
      <c r="L157"/>
      <c r="AU157"/>
      <c r="AV157"/>
      <c r="AW157"/>
      <c r="AX157"/>
      <c r="AY157"/>
      <c r="AZ157"/>
      <c r="BA157"/>
      <c r="BB157"/>
      <c r="BC157"/>
    </row>
    <row r="158" spans="12:55" x14ac:dyDescent="0.25">
      <c r="L158"/>
      <c r="AU158"/>
      <c r="AV158"/>
      <c r="AW158"/>
      <c r="AX158"/>
      <c r="AY158"/>
      <c r="AZ158"/>
      <c r="BA158"/>
      <c r="BB158"/>
      <c r="BC158"/>
    </row>
    <row r="159" spans="12:55" x14ac:dyDescent="0.25">
      <c r="L159"/>
      <c r="AU159"/>
      <c r="AV159"/>
      <c r="AW159"/>
      <c r="AX159"/>
      <c r="AY159"/>
      <c r="AZ159"/>
      <c r="BA159"/>
      <c r="BB159"/>
      <c r="BC159"/>
    </row>
    <row r="160" spans="12:55" x14ac:dyDescent="0.25">
      <c r="L160"/>
      <c r="AU160"/>
      <c r="AV160"/>
      <c r="AW160"/>
      <c r="AX160"/>
      <c r="AY160"/>
      <c r="AZ160"/>
      <c r="BA160"/>
      <c r="BB160"/>
      <c r="BC160"/>
    </row>
    <row r="161" spans="12:55" x14ac:dyDescent="0.25">
      <c r="L161"/>
      <c r="AU161"/>
      <c r="AV161"/>
      <c r="AW161"/>
      <c r="AX161"/>
      <c r="AY161"/>
      <c r="AZ161"/>
      <c r="BA161"/>
      <c r="BB161"/>
      <c r="BC161"/>
    </row>
    <row r="162" spans="12:55" x14ac:dyDescent="0.25">
      <c r="L162"/>
      <c r="AU162"/>
      <c r="AV162"/>
      <c r="AW162"/>
      <c r="AX162"/>
      <c r="AY162"/>
      <c r="AZ162"/>
      <c r="BA162"/>
      <c r="BB162"/>
      <c r="BC162"/>
    </row>
    <row r="163" spans="12:55" x14ac:dyDescent="0.25">
      <c r="L163"/>
      <c r="AU163"/>
      <c r="AV163"/>
      <c r="AW163"/>
      <c r="AX163"/>
      <c r="AY163"/>
      <c r="AZ163"/>
      <c r="BA163"/>
      <c r="BB163"/>
      <c r="BC163"/>
    </row>
    <row r="164" spans="12:55" x14ac:dyDescent="0.25">
      <c r="L164"/>
      <c r="AU164"/>
      <c r="AV164"/>
      <c r="AW164"/>
      <c r="AX164"/>
      <c r="AY164"/>
      <c r="AZ164"/>
      <c r="BA164"/>
      <c r="BB164"/>
      <c r="BC164"/>
    </row>
    <row r="165" spans="12:55" x14ac:dyDescent="0.25">
      <c r="L165"/>
      <c r="AU165"/>
      <c r="AV165"/>
      <c r="AW165"/>
      <c r="AX165"/>
      <c r="AY165"/>
      <c r="AZ165"/>
      <c r="BA165"/>
      <c r="BB165"/>
      <c r="BC165"/>
    </row>
    <row r="166" spans="12:55" x14ac:dyDescent="0.25">
      <c r="L166"/>
      <c r="AU166"/>
      <c r="AV166"/>
      <c r="AW166"/>
      <c r="AX166"/>
      <c r="AY166"/>
      <c r="AZ166"/>
      <c r="BA166"/>
      <c r="BB166"/>
      <c r="BC166"/>
    </row>
    <row r="167" spans="12:55" x14ac:dyDescent="0.25">
      <c r="L167"/>
      <c r="AU167"/>
      <c r="AV167"/>
      <c r="AW167"/>
      <c r="AX167"/>
      <c r="AY167"/>
      <c r="AZ167"/>
      <c r="BA167"/>
      <c r="BB167"/>
      <c r="BC167"/>
    </row>
    <row r="168" spans="12:55" x14ac:dyDescent="0.25">
      <c r="L168"/>
      <c r="AU168"/>
      <c r="AV168"/>
      <c r="AW168"/>
      <c r="AX168"/>
      <c r="AY168"/>
      <c r="AZ168"/>
      <c r="BA168"/>
      <c r="BB168"/>
      <c r="BC168"/>
    </row>
    <row r="169" spans="12:55" x14ac:dyDescent="0.25">
      <c r="L169"/>
      <c r="AU169"/>
      <c r="AV169"/>
      <c r="AW169"/>
      <c r="AX169"/>
      <c r="AY169"/>
      <c r="AZ169"/>
      <c r="BA169"/>
      <c r="BB169"/>
      <c r="BC169"/>
    </row>
    <row r="170" spans="12:55" x14ac:dyDescent="0.25">
      <c r="L170"/>
      <c r="AU170"/>
      <c r="AV170"/>
      <c r="AW170"/>
      <c r="AX170"/>
      <c r="AY170"/>
      <c r="AZ170"/>
      <c r="BA170"/>
      <c r="BB170"/>
      <c r="BC170"/>
    </row>
    <row r="171" spans="12:55" x14ac:dyDescent="0.25">
      <c r="L171"/>
      <c r="AU171"/>
      <c r="AV171"/>
      <c r="AW171"/>
      <c r="AX171"/>
      <c r="AY171"/>
      <c r="AZ171"/>
      <c r="BA171"/>
      <c r="BB171"/>
      <c r="BC171"/>
    </row>
    <row r="172" spans="12:55" x14ac:dyDescent="0.25">
      <c r="L172"/>
      <c r="AU172"/>
      <c r="AV172"/>
      <c r="AW172"/>
      <c r="AX172"/>
      <c r="AY172"/>
      <c r="AZ172"/>
      <c r="BA172"/>
      <c r="BB172"/>
      <c r="BC172"/>
    </row>
    <row r="173" spans="12:55" x14ac:dyDescent="0.25">
      <c r="L173"/>
      <c r="AU173"/>
      <c r="AV173"/>
      <c r="AW173"/>
      <c r="AX173"/>
      <c r="AY173"/>
      <c r="AZ173"/>
      <c r="BA173"/>
      <c r="BB173"/>
      <c r="BC173"/>
    </row>
    <row r="174" spans="12:55" x14ac:dyDescent="0.25">
      <c r="L174"/>
      <c r="AU174"/>
      <c r="AV174"/>
      <c r="AW174"/>
      <c r="AX174"/>
      <c r="AY174"/>
      <c r="AZ174"/>
      <c r="BA174"/>
      <c r="BB174"/>
      <c r="BC174"/>
    </row>
    <row r="175" spans="12:55" x14ac:dyDescent="0.25">
      <c r="L175"/>
      <c r="AU175"/>
      <c r="AV175"/>
      <c r="AW175"/>
      <c r="AX175"/>
      <c r="AY175"/>
      <c r="AZ175"/>
      <c r="BA175"/>
      <c r="BB175"/>
      <c r="BC175"/>
    </row>
    <row r="176" spans="12:55" x14ac:dyDescent="0.25">
      <c r="L176"/>
      <c r="AU176"/>
      <c r="AV176"/>
      <c r="AW176"/>
      <c r="AX176"/>
      <c r="AY176"/>
      <c r="AZ176"/>
      <c r="BA176"/>
      <c r="BB176"/>
      <c r="BC176"/>
    </row>
    <row r="177" spans="12:55" x14ac:dyDescent="0.25">
      <c r="L177"/>
      <c r="AU177"/>
      <c r="AV177"/>
      <c r="AW177"/>
      <c r="AX177"/>
      <c r="AY177"/>
      <c r="AZ177"/>
      <c r="BA177"/>
      <c r="BB177"/>
      <c r="BC177"/>
    </row>
    <row r="178" spans="12:55" x14ac:dyDescent="0.25">
      <c r="L178"/>
      <c r="AU178"/>
      <c r="AV178"/>
      <c r="AW178"/>
      <c r="AX178"/>
      <c r="AY178"/>
      <c r="AZ178"/>
      <c r="BA178"/>
      <c r="BB178"/>
      <c r="BC178"/>
    </row>
    <row r="179" spans="12:55" x14ac:dyDescent="0.25">
      <c r="L179"/>
      <c r="AU179"/>
      <c r="AV179"/>
      <c r="AW179"/>
      <c r="AX179"/>
      <c r="AY179"/>
      <c r="AZ179"/>
      <c r="BA179"/>
      <c r="BB179"/>
      <c r="BC179"/>
    </row>
    <row r="180" spans="12:55" x14ac:dyDescent="0.25">
      <c r="L180"/>
      <c r="AU180"/>
      <c r="AV180"/>
      <c r="AW180"/>
      <c r="AX180"/>
      <c r="AY180"/>
      <c r="AZ180"/>
      <c r="BA180"/>
      <c r="BB180"/>
      <c r="BC180"/>
    </row>
    <row r="181" spans="12:55" x14ac:dyDescent="0.25">
      <c r="L181"/>
      <c r="AU181"/>
      <c r="AV181"/>
      <c r="AW181"/>
      <c r="AX181"/>
      <c r="AY181"/>
      <c r="AZ181"/>
      <c r="BA181"/>
      <c r="BB181"/>
      <c r="BC181"/>
    </row>
    <row r="182" spans="12:55" x14ac:dyDescent="0.25">
      <c r="L182"/>
      <c r="AU182"/>
      <c r="AV182"/>
      <c r="AW182"/>
      <c r="AX182"/>
      <c r="AY182"/>
      <c r="AZ182"/>
      <c r="BA182"/>
      <c r="BB182"/>
      <c r="BC182"/>
    </row>
    <row r="183" spans="12:55" x14ac:dyDescent="0.25">
      <c r="L183"/>
      <c r="AU183"/>
      <c r="AV183"/>
      <c r="AW183"/>
      <c r="AX183"/>
      <c r="AY183"/>
      <c r="AZ183"/>
      <c r="BA183"/>
      <c r="BB183"/>
      <c r="BC183"/>
    </row>
    <row r="184" spans="12:55" x14ac:dyDescent="0.25">
      <c r="L184"/>
      <c r="AU184"/>
      <c r="AV184"/>
      <c r="AW184"/>
      <c r="AX184"/>
      <c r="AY184"/>
      <c r="AZ184"/>
      <c r="BA184"/>
      <c r="BB184"/>
      <c r="BC184"/>
    </row>
    <row r="185" spans="12:55" x14ac:dyDescent="0.25">
      <c r="L185"/>
      <c r="AU185"/>
      <c r="AV185"/>
      <c r="AW185"/>
      <c r="AX185"/>
      <c r="AY185"/>
      <c r="AZ185"/>
      <c r="BA185"/>
      <c r="BB185"/>
      <c r="BC185"/>
    </row>
    <row r="186" spans="12:55" x14ac:dyDescent="0.25">
      <c r="L186"/>
      <c r="AU186"/>
      <c r="AV186"/>
      <c r="AW186"/>
      <c r="AX186"/>
      <c r="AY186"/>
      <c r="AZ186"/>
      <c r="BA186"/>
      <c r="BB186"/>
      <c r="BC186"/>
    </row>
    <row r="187" spans="12:55" x14ac:dyDescent="0.25">
      <c r="L187"/>
      <c r="AU187"/>
      <c r="AV187"/>
      <c r="AW187"/>
      <c r="AX187"/>
      <c r="AY187"/>
      <c r="AZ187"/>
      <c r="BA187"/>
      <c r="BB187"/>
      <c r="BC187"/>
    </row>
    <row r="188" spans="12:55" x14ac:dyDescent="0.25">
      <c r="L188"/>
      <c r="AU188"/>
      <c r="AV188"/>
      <c r="AW188"/>
      <c r="AX188"/>
      <c r="AY188"/>
      <c r="AZ188"/>
      <c r="BA188"/>
      <c r="BB188"/>
      <c r="BC188"/>
    </row>
    <row r="189" spans="12:55" x14ac:dyDescent="0.25">
      <c r="L189"/>
      <c r="AU189"/>
      <c r="AV189"/>
      <c r="AW189"/>
      <c r="AX189"/>
      <c r="AY189"/>
      <c r="AZ189"/>
      <c r="BA189"/>
      <c r="BB189"/>
      <c r="BC189"/>
    </row>
    <row r="190" spans="12:55" x14ac:dyDescent="0.25">
      <c r="L190"/>
      <c r="AU190"/>
      <c r="AV190"/>
      <c r="AW190"/>
      <c r="AX190"/>
      <c r="AY190"/>
      <c r="AZ190"/>
      <c r="BA190"/>
      <c r="BB190"/>
      <c r="BC190"/>
    </row>
    <row r="191" spans="12:55" x14ac:dyDescent="0.25">
      <c r="L191"/>
      <c r="AU191"/>
      <c r="AV191"/>
      <c r="AW191"/>
      <c r="AX191"/>
      <c r="AY191"/>
      <c r="AZ191"/>
      <c r="BA191"/>
      <c r="BB191"/>
      <c r="BC191"/>
    </row>
    <row r="192" spans="12:55" x14ac:dyDescent="0.25">
      <c r="L192"/>
      <c r="AU192"/>
      <c r="AV192"/>
      <c r="AW192"/>
      <c r="AX192"/>
      <c r="AY192"/>
      <c r="AZ192"/>
      <c r="BA192"/>
      <c r="BB192"/>
      <c r="BC192"/>
    </row>
    <row r="193" spans="12:55" x14ac:dyDescent="0.25">
      <c r="L193"/>
      <c r="AU193"/>
      <c r="AV193"/>
      <c r="AW193"/>
      <c r="AX193"/>
      <c r="AY193"/>
      <c r="AZ193"/>
      <c r="BA193"/>
      <c r="BB193"/>
      <c r="BC193"/>
    </row>
    <row r="194" spans="12:55" x14ac:dyDescent="0.25">
      <c r="L194"/>
      <c r="AU194"/>
      <c r="AV194"/>
      <c r="AW194"/>
      <c r="AX194"/>
      <c r="AY194"/>
      <c r="AZ194"/>
      <c r="BA194"/>
      <c r="BB194"/>
      <c r="BC194"/>
    </row>
    <row r="195" spans="12:55" x14ac:dyDescent="0.25">
      <c r="L195"/>
      <c r="AU195"/>
      <c r="AV195"/>
      <c r="AW195"/>
      <c r="AX195"/>
      <c r="AY195"/>
      <c r="AZ195"/>
      <c r="BA195"/>
      <c r="BB195"/>
      <c r="BC195"/>
    </row>
    <row r="196" spans="12:55" x14ac:dyDescent="0.25">
      <c r="L196"/>
      <c r="AU196"/>
      <c r="AV196"/>
      <c r="AW196"/>
      <c r="AX196"/>
      <c r="AY196"/>
      <c r="AZ196"/>
      <c r="BA196"/>
      <c r="BB196"/>
      <c r="BC196"/>
    </row>
    <row r="197" spans="12:55" x14ac:dyDescent="0.25">
      <c r="L197"/>
      <c r="AU197"/>
      <c r="AV197"/>
      <c r="AW197"/>
      <c r="AX197"/>
      <c r="AY197"/>
      <c r="AZ197"/>
      <c r="BA197"/>
      <c r="BB197"/>
      <c r="BC197"/>
    </row>
    <row r="198" spans="12:55" x14ac:dyDescent="0.25">
      <c r="L198"/>
      <c r="AU198"/>
      <c r="AV198"/>
      <c r="AW198"/>
      <c r="AX198"/>
      <c r="AY198"/>
      <c r="AZ198"/>
      <c r="BA198"/>
      <c r="BB198"/>
      <c r="BC198"/>
    </row>
    <row r="199" spans="12:55" x14ac:dyDescent="0.25">
      <c r="L199"/>
      <c r="AU199"/>
      <c r="AV199"/>
      <c r="AW199"/>
      <c r="AX199"/>
      <c r="AY199"/>
      <c r="AZ199"/>
      <c r="BA199"/>
      <c r="BB199"/>
      <c r="BC199"/>
    </row>
    <row r="200" spans="12:55" x14ac:dyDescent="0.25">
      <c r="L200"/>
      <c r="AU200"/>
      <c r="AV200"/>
      <c r="AW200"/>
      <c r="AX200"/>
      <c r="AY200"/>
      <c r="AZ200"/>
      <c r="BA200"/>
      <c r="BB200"/>
      <c r="BC200"/>
    </row>
    <row r="201" spans="12:55" x14ac:dyDescent="0.25">
      <c r="L201"/>
      <c r="AU201"/>
      <c r="AV201"/>
      <c r="AW201"/>
      <c r="AX201"/>
      <c r="AY201"/>
      <c r="AZ201"/>
      <c r="BA201"/>
      <c r="BB201"/>
      <c r="BC201"/>
    </row>
    <row r="202" spans="12:55" x14ac:dyDescent="0.25">
      <c r="L202"/>
      <c r="AU202"/>
      <c r="AV202"/>
      <c r="AW202"/>
      <c r="AX202"/>
      <c r="AY202"/>
      <c r="AZ202"/>
      <c r="BA202"/>
      <c r="BB202"/>
      <c r="BC202"/>
    </row>
    <row r="203" spans="12:55" x14ac:dyDescent="0.25">
      <c r="L203"/>
      <c r="AU203"/>
      <c r="AV203"/>
      <c r="AW203"/>
      <c r="AX203"/>
      <c r="AY203"/>
      <c r="AZ203"/>
      <c r="BA203"/>
      <c r="BB203"/>
      <c r="BC203"/>
    </row>
    <row r="204" spans="12:55" x14ac:dyDescent="0.25">
      <c r="L204"/>
      <c r="AU204"/>
      <c r="AV204"/>
      <c r="AW204"/>
      <c r="AX204"/>
      <c r="AY204"/>
      <c r="AZ204"/>
      <c r="BA204"/>
      <c r="BB204"/>
      <c r="BC204"/>
    </row>
    <row r="205" spans="12:55" x14ac:dyDescent="0.25">
      <c r="L205"/>
      <c r="AU205"/>
      <c r="AV205"/>
      <c r="AW205"/>
      <c r="AX205"/>
      <c r="AY205"/>
      <c r="AZ205"/>
      <c r="BA205"/>
      <c r="BB205"/>
      <c r="BC205"/>
    </row>
    <row r="206" spans="12:55" x14ac:dyDescent="0.25">
      <c r="L206"/>
      <c r="AU206"/>
      <c r="AV206"/>
      <c r="AW206"/>
      <c r="AX206"/>
      <c r="AY206"/>
      <c r="AZ206"/>
      <c r="BA206"/>
      <c r="BB206"/>
      <c r="BC206"/>
    </row>
    <row r="207" spans="12:55" x14ac:dyDescent="0.25">
      <c r="L207"/>
      <c r="AU207"/>
      <c r="AV207"/>
      <c r="AW207"/>
      <c r="AX207"/>
      <c r="AY207"/>
      <c r="AZ207"/>
      <c r="BA207"/>
      <c r="BB207"/>
      <c r="BC207"/>
    </row>
    <row r="208" spans="12:55" x14ac:dyDescent="0.25">
      <c r="L208"/>
      <c r="AU208"/>
      <c r="AV208"/>
      <c r="AW208"/>
      <c r="AX208"/>
      <c r="AY208"/>
      <c r="AZ208"/>
      <c r="BA208"/>
      <c r="BB208"/>
      <c r="BC208"/>
    </row>
    <row r="209" spans="12:55" x14ac:dyDescent="0.25">
      <c r="L209"/>
      <c r="AU209"/>
      <c r="AV209"/>
      <c r="AW209"/>
      <c r="AX209"/>
      <c r="AY209"/>
      <c r="AZ209"/>
      <c r="BA209"/>
      <c r="BB209"/>
      <c r="BC209"/>
    </row>
    <row r="210" spans="12:55" x14ac:dyDescent="0.25">
      <c r="L210"/>
      <c r="AU210"/>
      <c r="AV210"/>
      <c r="AW210"/>
      <c r="AX210"/>
      <c r="AY210"/>
      <c r="AZ210"/>
      <c r="BA210"/>
      <c r="BB210"/>
      <c r="BC210"/>
    </row>
    <row r="211" spans="12:55" x14ac:dyDescent="0.25">
      <c r="L211"/>
      <c r="AU211"/>
      <c r="AV211"/>
      <c r="AW211"/>
      <c r="AX211"/>
      <c r="AY211"/>
      <c r="AZ211"/>
      <c r="BA211"/>
      <c r="BB211"/>
      <c r="BC211"/>
    </row>
    <row r="212" spans="12:55" x14ac:dyDescent="0.25">
      <c r="L212"/>
      <c r="AU212"/>
      <c r="AV212"/>
      <c r="AW212"/>
      <c r="AX212"/>
      <c r="AY212"/>
      <c r="AZ212"/>
      <c r="BA212"/>
      <c r="BB212"/>
      <c r="BC212"/>
    </row>
    <row r="213" spans="12:55" x14ac:dyDescent="0.25">
      <c r="L213"/>
      <c r="AU213"/>
      <c r="AV213"/>
      <c r="AW213"/>
      <c r="AX213"/>
      <c r="AY213"/>
      <c r="AZ213"/>
      <c r="BA213"/>
      <c r="BB213"/>
      <c r="BC213"/>
    </row>
    <row r="214" spans="12:55" x14ac:dyDescent="0.25">
      <c r="L214"/>
      <c r="AU214"/>
      <c r="AV214"/>
      <c r="AW214"/>
      <c r="AX214"/>
      <c r="AY214"/>
      <c r="AZ214"/>
      <c r="BA214"/>
      <c r="BB214"/>
      <c r="BC214"/>
    </row>
    <row r="215" spans="12:55" x14ac:dyDescent="0.25">
      <c r="L215"/>
      <c r="AU215"/>
      <c r="AV215"/>
      <c r="AW215"/>
      <c r="AX215"/>
      <c r="AY215"/>
      <c r="AZ215"/>
      <c r="BA215"/>
      <c r="BB215"/>
      <c r="BC215"/>
    </row>
    <row r="216" spans="12:55" x14ac:dyDescent="0.25">
      <c r="L216"/>
      <c r="AU216"/>
      <c r="AV216"/>
      <c r="AW216"/>
      <c r="AX216"/>
      <c r="AY216"/>
      <c r="AZ216"/>
      <c r="BA216"/>
      <c r="BB216"/>
      <c r="BC216"/>
    </row>
    <row r="217" spans="12:55" x14ac:dyDescent="0.25">
      <c r="L217"/>
      <c r="AU217"/>
      <c r="AV217"/>
      <c r="AW217"/>
      <c r="AX217"/>
      <c r="AY217"/>
      <c r="AZ217"/>
      <c r="BA217"/>
      <c r="BB217"/>
      <c r="BC217"/>
    </row>
    <row r="218" spans="12:55" x14ac:dyDescent="0.25">
      <c r="L218"/>
      <c r="AU218"/>
      <c r="AV218"/>
      <c r="AW218"/>
      <c r="AX218"/>
      <c r="AY218"/>
      <c r="AZ218"/>
      <c r="BA218"/>
      <c r="BB218"/>
      <c r="BC218"/>
    </row>
    <row r="219" spans="12:55" x14ac:dyDescent="0.25">
      <c r="L219"/>
      <c r="AU219"/>
      <c r="AV219"/>
      <c r="AW219"/>
      <c r="AX219"/>
      <c r="AY219"/>
      <c r="AZ219"/>
      <c r="BA219"/>
      <c r="BB219"/>
      <c r="BC219"/>
    </row>
    <row r="220" spans="12:55" x14ac:dyDescent="0.25">
      <c r="L220"/>
      <c r="AU220"/>
      <c r="AV220"/>
      <c r="AW220"/>
      <c r="AX220"/>
      <c r="AY220"/>
      <c r="AZ220"/>
      <c r="BA220"/>
      <c r="BB220"/>
      <c r="BC220"/>
    </row>
    <row r="221" spans="12:55" x14ac:dyDescent="0.25">
      <c r="L221"/>
      <c r="AU221"/>
      <c r="AV221"/>
      <c r="AW221"/>
      <c r="AX221"/>
      <c r="AY221"/>
      <c r="AZ221"/>
      <c r="BA221"/>
      <c r="BB221"/>
      <c r="BC221"/>
    </row>
    <row r="222" spans="12:55" x14ac:dyDescent="0.25">
      <c r="L222"/>
      <c r="AU222"/>
      <c r="AV222"/>
      <c r="AW222"/>
      <c r="AX222"/>
      <c r="AY222"/>
      <c r="AZ222"/>
      <c r="BA222"/>
      <c r="BB222"/>
      <c r="BC222"/>
    </row>
    <row r="223" spans="12:55" x14ac:dyDescent="0.25">
      <c r="L223"/>
      <c r="AU223"/>
      <c r="AV223"/>
      <c r="AW223"/>
      <c r="AX223"/>
      <c r="AY223"/>
      <c r="AZ223"/>
      <c r="BA223"/>
      <c r="BB223"/>
      <c r="BC223"/>
    </row>
    <row r="224" spans="12:55" x14ac:dyDescent="0.25">
      <c r="L224"/>
      <c r="AU224"/>
      <c r="AV224"/>
      <c r="AW224"/>
      <c r="AX224"/>
      <c r="AY224"/>
      <c r="AZ224"/>
      <c r="BA224"/>
      <c r="BB224"/>
      <c r="BC224"/>
    </row>
    <row r="225" spans="12:55" x14ac:dyDescent="0.25">
      <c r="L225"/>
      <c r="AU225"/>
      <c r="AV225"/>
      <c r="AW225"/>
      <c r="AX225"/>
      <c r="AY225"/>
      <c r="AZ225"/>
      <c r="BA225"/>
      <c r="BB225"/>
      <c r="BC225"/>
    </row>
    <row r="226" spans="12:55" x14ac:dyDescent="0.25">
      <c r="L226"/>
      <c r="AU226"/>
      <c r="AV226"/>
      <c r="AW226"/>
      <c r="AX226"/>
      <c r="AY226"/>
      <c r="AZ226"/>
      <c r="BA226"/>
      <c r="BB226"/>
      <c r="BC226"/>
    </row>
    <row r="227" spans="12:55" x14ac:dyDescent="0.25">
      <c r="L227"/>
      <c r="AU227"/>
      <c r="AV227"/>
      <c r="AW227"/>
      <c r="AX227"/>
      <c r="AY227"/>
      <c r="AZ227"/>
      <c r="BA227"/>
      <c r="BB227"/>
      <c r="BC227"/>
    </row>
    <row r="228" spans="12:55" x14ac:dyDescent="0.25">
      <c r="L228"/>
      <c r="AU228"/>
      <c r="AV228"/>
      <c r="AW228"/>
      <c r="AX228"/>
      <c r="AY228"/>
      <c r="AZ228"/>
      <c r="BA228"/>
      <c r="BB228"/>
      <c r="BC228"/>
    </row>
    <row r="229" spans="12:55" x14ac:dyDescent="0.25">
      <c r="L229"/>
      <c r="AU229"/>
      <c r="AV229"/>
      <c r="AW229"/>
      <c r="AX229"/>
      <c r="AY229"/>
      <c r="AZ229"/>
      <c r="BA229"/>
      <c r="BB229"/>
      <c r="BC229"/>
    </row>
    <row r="230" spans="12:55" x14ac:dyDescent="0.25">
      <c r="L230"/>
      <c r="AU230"/>
      <c r="AV230"/>
      <c r="AW230"/>
      <c r="AX230"/>
      <c r="AY230"/>
      <c r="AZ230"/>
      <c r="BA230"/>
      <c r="BB230"/>
      <c r="BC230"/>
    </row>
    <row r="231" spans="12:55" x14ac:dyDescent="0.25">
      <c r="L231"/>
      <c r="AU231"/>
      <c r="AV231"/>
      <c r="AW231"/>
      <c r="AX231"/>
      <c r="AY231"/>
      <c r="AZ231"/>
      <c r="BA231"/>
      <c r="BB231"/>
      <c r="BC231"/>
    </row>
    <row r="232" spans="12:55" x14ac:dyDescent="0.25">
      <c r="L232"/>
      <c r="AU232"/>
      <c r="AV232"/>
      <c r="AW232"/>
      <c r="AX232"/>
      <c r="AY232"/>
      <c r="AZ232"/>
      <c r="BA232"/>
      <c r="BB232"/>
      <c r="BC232"/>
    </row>
    <row r="233" spans="12:55" x14ac:dyDescent="0.25">
      <c r="L233"/>
      <c r="AU233"/>
      <c r="AV233"/>
      <c r="AW233"/>
      <c r="AX233"/>
      <c r="AY233"/>
      <c r="AZ233"/>
      <c r="BA233"/>
      <c r="BB233"/>
      <c r="BC233"/>
    </row>
    <row r="234" spans="12:55" x14ac:dyDescent="0.25">
      <c r="L234"/>
      <c r="AU234"/>
      <c r="AV234"/>
      <c r="AW234"/>
      <c r="AX234"/>
      <c r="AY234"/>
      <c r="AZ234"/>
      <c r="BA234"/>
      <c r="BB234"/>
      <c r="BC234"/>
    </row>
    <row r="235" spans="12:55" x14ac:dyDescent="0.25">
      <c r="L235"/>
      <c r="AU235"/>
      <c r="AV235"/>
      <c r="AW235"/>
      <c r="AX235"/>
      <c r="AY235"/>
      <c r="AZ235"/>
      <c r="BA235"/>
      <c r="BB235"/>
      <c r="BC235"/>
    </row>
    <row r="236" spans="12:55" x14ac:dyDescent="0.25">
      <c r="L236"/>
      <c r="AU236"/>
      <c r="AV236"/>
      <c r="AW236"/>
      <c r="AX236"/>
      <c r="AY236"/>
      <c r="AZ236"/>
      <c r="BA236"/>
      <c r="BB236"/>
      <c r="BC236"/>
    </row>
    <row r="237" spans="12:55" x14ac:dyDescent="0.25">
      <c r="L237"/>
      <c r="AU237"/>
      <c r="AV237"/>
      <c r="AW237"/>
      <c r="AX237"/>
      <c r="AY237"/>
      <c r="AZ237"/>
      <c r="BA237"/>
      <c r="BB237"/>
      <c r="BC237"/>
    </row>
    <row r="238" spans="12:55" x14ac:dyDescent="0.25">
      <c r="L238"/>
      <c r="AU238"/>
      <c r="AV238"/>
      <c r="AW238"/>
      <c r="AX238"/>
      <c r="AY238"/>
      <c r="AZ238"/>
      <c r="BA238"/>
      <c r="BB238"/>
      <c r="BC238"/>
    </row>
    <row r="239" spans="12:55" x14ac:dyDescent="0.25">
      <c r="L239"/>
      <c r="AU239"/>
      <c r="AV239"/>
      <c r="AW239"/>
      <c r="AX239"/>
      <c r="AY239"/>
      <c r="AZ239"/>
      <c r="BA239"/>
      <c r="BB239"/>
      <c r="BC239"/>
    </row>
    <row r="240" spans="12:55" x14ac:dyDescent="0.25">
      <c r="L240"/>
      <c r="AU240"/>
      <c r="AV240"/>
      <c r="AW240"/>
      <c r="AX240"/>
      <c r="AY240"/>
      <c r="AZ240"/>
      <c r="BA240"/>
      <c r="BB240"/>
      <c r="BC240"/>
    </row>
    <row r="241" spans="12:55" x14ac:dyDescent="0.25">
      <c r="L241"/>
      <c r="AU241"/>
      <c r="AV241"/>
      <c r="AW241"/>
      <c r="AX241"/>
      <c r="AY241"/>
      <c r="AZ241"/>
      <c r="BA241"/>
      <c r="BB241"/>
      <c r="BC241"/>
    </row>
    <row r="242" spans="12:55" x14ac:dyDescent="0.25">
      <c r="L242"/>
      <c r="AU242"/>
      <c r="AV242"/>
      <c r="AW242"/>
      <c r="AX242"/>
      <c r="AY242"/>
      <c r="AZ242"/>
      <c r="BA242"/>
      <c r="BB242"/>
      <c r="BC242"/>
    </row>
    <row r="243" spans="12:55" x14ac:dyDescent="0.25">
      <c r="L243"/>
      <c r="AU243"/>
      <c r="AV243"/>
      <c r="AW243"/>
      <c r="AX243"/>
      <c r="AY243"/>
      <c r="AZ243"/>
      <c r="BA243"/>
      <c r="BB243"/>
      <c r="BC243"/>
    </row>
    <row r="244" spans="12:55" x14ac:dyDescent="0.25">
      <c r="L244"/>
      <c r="AU244"/>
      <c r="AV244"/>
      <c r="AW244"/>
      <c r="AX244"/>
      <c r="AY244"/>
      <c r="AZ244"/>
      <c r="BA244"/>
      <c r="BB244"/>
      <c r="BC244"/>
    </row>
    <row r="245" spans="12:55" x14ac:dyDescent="0.25">
      <c r="L245"/>
      <c r="AU245"/>
      <c r="AV245"/>
      <c r="AW245"/>
      <c r="AX245"/>
      <c r="AY245"/>
      <c r="AZ245"/>
      <c r="BA245"/>
      <c r="BB245"/>
      <c r="BC245"/>
    </row>
    <row r="246" spans="12:55" x14ac:dyDescent="0.25">
      <c r="L246"/>
      <c r="AU246"/>
      <c r="AV246"/>
      <c r="AW246"/>
      <c r="AX246"/>
      <c r="AY246"/>
      <c r="AZ246"/>
      <c r="BA246"/>
      <c r="BB246"/>
      <c r="BC246"/>
    </row>
    <row r="247" spans="12:55" x14ac:dyDescent="0.25">
      <c r="L247"/>
      <c r="AU247"/>
      <c r="AV247"/>
      <c r="AW247"/>
      <c r="AX247"/>
      <c r="AY247"/>
      <c r="AZ247"/>
      <c r="BA247"/>
      <c r="BB247"/>
      <c r="BC247"/>
    </row>
    <row r="248" spans="12:55" x14ac:dyDescent="0.25">
      <c r="L248"/>
      <c r="AU248"/>
      <c r="AV248"/>
      <c r="AW248"/>
      <c r="AX248"/>
      <c r="AY248"/>
      <c r="AZ248"/>
      <c r="BA248"/>
      <c r="BB248"/>
      <c r="BC248"/>
    </row>
    <row r="249" spans="12:55" x14ac:dyDescent="0.25">
      <c r="L249"/>
      <c r="AU249"/>
      <c r="AV249"/>
      <c r="AW249"/>
      <c r="AX249"/>
      <c r="AY249"/>
      <c r="AZ249"/>
      <c r="BA249"/>
      <c r="BB249"/>
      <c r="BC249"/>
    </row>
    <row r="250" spans="12:55" x14ac:dyDescent="0.25">
      <c r="L250"/>
      <c r="AU250"/>
      <c r="AV250"/>
      <c r="AW250"/>
      <c r="AX250"/>
      <c r="AY250"/>
      <c r="AZ250"/>
      <c r="BA250"/>
      <c r="BB250"/>
      <c r="BC250"/>
    </row>
    <row r="251" spans="12:55" x14ac:dyDescent="0.25">
      <c r="L251"/>
      <c r="AU251"/>
      <c r="AV251"/>
      <c r="AW251"/>
      <c r="AX251"/>
      <c r="AY251"/>
      <c r="AZ251"/>
      <c r="BA251"/>
      <c r="BB251"/>
      <c r="BC251"/>
    </row>
    <row r="252" spans="12:55" x14ac:dyDescent="0.25">
      <c r="L252"/>
      <c r="AU252"/>
      <c r="AV252"/>
      <c r="AW252"/>
      <c r="AX252"/>
      <c r="AY252"/>
      <c r="AZ252"/>
      <c r="BA252"/>
      <c r="BB252"/>
      <c r="BC252"/>
    </row>
    <row r="253" spans="12:55" x14ac:dyDescent="0.25">
      <c r="L253"/>
      <c r="AU253"/>
      <c r="AV253"/>
      <c r="AW253"/>
      <c r="AX253"/>
      <c r="AY253"/>
      <c r="AZ253"/>
      <c r="BA253"/>
      <c r="BB253"/>
      <c r="BC253"/>
    </row>
    <row r="254" spans="12:55" x14ac:dyDescent="0.25">
      <c r="L254"/>
      <c r="AU254"/>
      <c r="AV254"/>
      <c r="AW254"/>
      <c r="AX254"/>
      <c r="AY254"/>
      <c r="AZ254"/>
      <c r="BA254"/>
      <c r="BB254"/>
      <c r="BC254"/>
    </row>
    <row r="255" spans="12:55" x14ac:dyDescent="0.25">
      <c r="L255"/>
      <c r="AU255"/>
      <c r="AV255"/>
      <c r="AW255"/>
      <c r="AX255"/>
      <c r="AY255"/>
      <c r="AZ255"/>
      <c r="BA255"/>
      <c r="BB255"/>
      <c r="BC255"/>
    </row>
    <row r="256" spans="12:55" x14ac:dyDescent="0.25">
      <c r="L256"/>
      <c r="AU256"/>
      <c r="AV256"/>
      <c r="AW256"/>
      <c r="AX256"/>
      <c r="AY256"/>
      <c r="AZ256"/>
      <c r="BA256"/>
      <c r="BB256"/>
      <c r="BC256"/>
    </row>
    <row r="257" spans="12:55" x14ac:dyDescent="0.25">
      <c r="L257"/>
      <c r="AU257"/>
      <c r="AV257"/>
      <c r="AW257"/>
      <c r="AX257"/>
      <c r="AY257"/>
      <c r="AZ257"/>
      <c r="BA257"/>
      <c r="BB257"/>
      <c r="BC257"/>
    </row>
    <row r="258" spans="12:55" x14ac:dyDescent="0.25">
      <c r="L258"/>
      <c r="AU258"/>
      <c r="AV258"/>
      <c r="AW258"/>
      <c r="AX258"/>
      <c r="AY258"/>
      <c r="AZ258"/>
      <c r="BA258"/>
      <c r="BB258"/>
      <c r="BC258"/>
    </row>
    <row r="259" spans="12:55" x14ac:dyDescent="0.25">
      <c r="L259"/>
      <c r="AU259"/>
      <c r="AV259"/>
      <c r="AW259"/>
      <c r="AX259"/>
      <c r="AY259"/>
      <c r="AZ259"/>
      <c r="BA259"/>
      <c r="BB259"/>
      <c r="BC259"/>
    </row>
    <row r="260" spans="12:55" x14ac:dyDescent="0.25">
      <c r="L260"/>
      <c r="AU260"/>
      <c r="AV260"/>
      <c r="AW260"/>
      <c r="AX260"/>
      <c r="AY260"/>
      <c r="AZ260"/>
      <c r="BA260"/>
      <c r="BB260"/>
      <c r="BC260"/>
    </row>
    <row r="261" spans="12:55" x14ac:dyDescent="0.25">
      <c r="L261"/>
      <c r="AU261"/>
      <c r="AV261"/>
      <c r="AW261"/>
      <c r="AX261"/>
      <c r="AY261"/>
      <c r="AZ261"/>
      <c r="BA261"/>
      <c r="BB261"/>
      <c r="BC261"/>
    </row>
    <row r="262" spans="12:55" x14ac:dyDescent="0.25">
      <c r="L262"/>
      <c r="AU262"/>
      <c r="AV262"/>
      <c r="AW262"/>
      <c r="AX262"/>
      <c r="AY262"/>
      <c r="AZ262"/>
      <c r="BA262"/>
      <c r="BB262"/>
      <c r="BC262"/>
    </row>
    <row r="263" spans="12:55" x14ac:dyDescent="0.25">
      <c r="L263"/>
      <c r="AU263"/>
      <c r="AV263"/>
      <c r="AW263"/>
      <c r="AX263"/>
      <c r="AY263"/>
      <c r="AZ263"/>
      <c r="BA263"/>
      <c r="BB263"/>
      <c r="BC263"/>
    </row>
    <row r="264" spans="12:55" x14ac:dyDescent="0.25">
      <c r="L264"/>
      <c r="AU264"/>
      <c r="AV264"/>
      <c r="AW264"/>
      <c r="AX264"/>
      <c r="AY264"/>
      <c r="AZ264"/>
      <c r="BA264"/>
      <c r="BB264"/>
      <c r="BC264"/>
    </row>
    <row r="265" spans="12:55" x14ac:dyDescent="0.25">
      <c r="L265"/>
      <c r="AU265"/>
      <c r="AV265"/>
      <c r="AW265"/>
      <c r="AX265"/>
      <c r="AY265"/>
      <c r="AZ265"/>
      <c r="BA265"/>
      <c r="BB265"/>
      <c r="BC265"/>
    </row>
    <row r="266" spans="12:55" x14ac:dyDescent="0.25">
      <c r="L266"/>
      <c r="AU266"/>
      <c r="AV266"/>
      <c r="AW266"/>
      <c r="AX266"/>
      <c r="AY266"/>
      <c r="AZ266"/>
      <c r="BA266"/>
      <c r="BB266"/>
      <c r="BC266"/>
    </row>
    <row r="267" spans="12:55" x14ac:dyDescent="0.25">
      <c r="L267"/>
      <c r="AU267"/>
      <c r="AV267"/>
      <c r="AW267"/>
      <c r="AX267"/>
      <c r="AY267"/>
      <c r="AZ267"/>
      <c r="BA267"/>
      <c r="BB267"/>
      <c r="BC267"/>
    </row>
    <row r="268" spans="12:55" x14ac:dyDescent="0.25">
      <c r="L268"/>
      <c r="AU268"/>
      <c r="AV268"/>
      <c r="AW268"/>
      <c r="AX268"/>
      <c r="AY268"/>
      <c r="AZ268"/>
      <c r="BA268"/>
      <c r="BB268"/>
      <c r="BC268"/>
    </row>
    <row r="269" spans="12:55" x14ac:dyDescent="0.25">
      <c r="L269"/>
      <c r="AU269"/>
      <c r="AV269"/>
      <c r="AW269"/>
      <c r="AX269"/>
      <c r="AY269"/>
      <c r="AZ269"/>
      <c r="BA269"/>
      <c r="BB269"/>
      <c r="BC269"/>
    </row>
    <row r="270" spans="12:55" x14ac:dyDescent="0.25">
      <c r="L270"/>
      <c r="AU270"/>
      <c r="AV270"/>
      <c r="AW270"/>
      <c r="AX270"/>
      <c r="AY270"/>
      <c r="AZ270"/>
      <c r="BA270"/>
      <c r="BB270"/>
      <c r="BC270"/>
    </row>
    <row r="271" spans="12:55" x14ac:dyDescent="0.25">
      <c r="L271"/>
      <c r="AU271"/>
      <c r="AV271"/>
      <c r="AW271"/>
      <c r="AX271"/>
      <c r="AY271"/>
      <c r="AZ271"/>
      <c r="BA271"/>
      <c r="BB271"/>
      <c r="BC271"/>
    </row>
    <row r="272" spans="12:55" x14ac:dyDescent="0.25">
      <c r="L272"/>
      <c r="AU272"/>
      <c r="AV272"/>
      <c r="AW272"/>
      <c r="AX272"/>
      <c r="AY272"/>
      <c r="AZ272"/>
      <c r="BA272"/>
      <c r="BB272"/>
      <c r="BC272"/>
    </row>
    <row r="273" spans="12:55" x14ac:dyDescent="0.25">
      <c r="L273"/>
      <c r="AU273"/>
      <c r="AV273"/>
      <c r="AW273"/>
      <c r="AX273"/>
      <c r="AY273"/>
      <c r="AZ273"/>
      <c r="BA273"/>
      <c r="BB273"/>
      <c r="BC273"/>
    </row>
    <row r="274" spans="12:55" x14ac:dyDescent="0.25">
      <c r="L274"/>
      <c r="AU274"/>
      <c r="AV274"/>
      <c r="AW274"/>
      <c r="AX274"/>
      <c r="AY274"/>
      <c r="AZ274"/>
      <c r="BA274"/>
      <c r="BB274"/>
      <c r="BC274"/>
    </row>
    <row r="275" spans="12:55" x14ac:dyDescent="0.25">
      <c r="L275"/>
      <c r="AU275"/>
      <c r="AV275"/>
      <c r="AW275"/>
      <c r="AX275"/>
      <c r="AY275"/>
      <c r="AZ275"/>
      <c r="BA275"/>
      <c r="BB275"/>
      <c r="BC275"/>
    </row>
    <row r="276" spans="12:55" x14ac:dyDescent="0.25">
      <c r="L276"/>
      <c r="AU276"/>
      <c r="AV276"/>
      <c r="AW276"/>
      <c r="AX276"/>
      <c r="AY276"/>
      <c r="AZ276"/>
      <c r="BA276"/>
      <c r="BB276"/>
      <c r="BC276"/>
    </row>
    <row r="277" spans="12:55" x14ac:dyDescent="0.25">
      <c r="L277"/>
      <c r="AU277"/>
      <c r="AV277"/>
      <c r="AW277"/>
      <c r="AX277"/>
      <c r="AY277"/>
      <c r="AZ277"/>
      <c r="BA277"/>
      <c r="BB277"/>
      <c r="BC277"/>
    </row>
    <row r="278" spans="12:55" x14ac:dyDescent="0.25">
      <c r="L278"/>
      <c r="AU278"/>
      <c r="AV278"/>
      <c r="AW278"/>
      <c r="AX278"/>
      <c r="AY278"/>
      <c r="AZ278"/>
      <c r="BA278"/>
      <c r="BB278"/>
      <c r="BC278"/>
    </row>
    <row r="279" spans="12:55" x14ac:dyDescent="0.25">
      <c r="L279"/>
      <c r="AU279"/>
      <c r="AV279"/>
      <c r="AW279"/>
      <c r="AX279"/>
      <c r="AY279"/>
      <c r="AZ279"/>
      <c r="BA279"/>
      <c r="BB279"/>
      <c r="BC279"/>
    </row>
    <row r="280" spans="12:55" x14ac:dyDescent="0.25">
      <c r="L280"/>
      <c r="AU280"/>
      <c r="AV280"/>
      <c r="AW280"/>
      <c r="AX280"/>
      <c r="AY280"/>
      <c r="AZ280"/>
      <c r="BA280"/>
      <c r="BB280"/>
      <c r="BC280"/>
    </row>
    <row r="281" spans="12:55" x14ac:dyDescent="0.25">
      <c r="L281"/>
      <c r="AU281"/>
      <c r="AV281"/>
      <c r="AW281"/>
      <c r="AX281"/>
      <c r="AY281"/>
      <c r="AZ281"/>
      <c r="BA281"/>
      <c r="BB281"/>
      <c r="BC281"/>
    </row>
    <row r="282" spans="12:55" x14ac:dyDescent="0.25">
      <c r="L282"/>
      <c r="AU282"/>
      <c r="AV282"/>
      <c r="AW282"/>
      <c r="AX282"/>
      <c r="AY282"/>
      <c r="AZ282"/>
      <c r="BA282"/>
      <c r="BB282"/>
      <c r="BC282"/>
    </row>
    <row r="283" spans="12:55" x14ac:dyDescent="0.25">
      <c r="L283"/>
      <c r="AU283"/>
      <c r="AV283"/>
      <c r="AW283"/>
      <c r="AX283"/>
      <c r="AY283"/>
      <c r="AZ283"/>
      <c r="BA283"/>
      <c r="BB283"/>
      <c r="BC283"/>
    </row>
    <row r="284" spans="12:55" x14ac:dyDescent="0.25">
      <c r="L284"/>
      <c r="AU284"/>
      <c r="AV284"/>
      <c r="AW284"/>
      <c r="AX284"/>
      <c r="AY284"/>
      <c r="AZ284"/>
      <c r="BA284"/>
      <c r="BB284"/>
      <c r="BC284"/>
    </row>
    <row r="285" spans="12:55" x14ac:dyDescent="0.25">
      <c r="L285"/>
      <c r="AU285"/>
      <c r="AV285"/>
      <c r="AW285"/>
      <c r="AX285"/>
      <c r="AY285"/>
      <c r="AZ285"/>
      <c r="BA285"/>
      <c r="BB285"/>
      <c r="BC285"/>
    </row>
    <row r="286" spans="12:55" x14ac:dyDescent="0.25">
      <c r="L286"/>
      <c r="AU286"/>
      <c r="AV286"/>
      <c r="AW286"/>
      <c r="AX286"/>
      <c r="AY286"/>
      <c r="AZ286"/>
      <c r="BA286"/>
      <c r="BB286"/>
      <c r="BC286"/>
    </row>
    <row r="287" spans="12:55" x14ac:dyDescent="0.25">
      <c r="L287"/>
      <c r="AU287"/>
      <c r="AV287"/>
      <c r="AW287"/>
      <c r="AX287"/>
      <c r="AY287"/>
      <c r="AZ287"/>
      <c r="BA287"/>
      <c r="BB287"/>
      <c r="BC287"/>
    </row>
    <row r="288" spans="12:55" x14ac:dyDescent="0.25">
      <c r="L288"/>
      <c r="AU288"/>
      <c r="AV288"/>
      <c r="AW288"/>
      <c r="AX288"/>
      <c r="AY288"/>
      <c r="AZ288"/>
      <c r="BA288"/>
      <c r="BB288"/>
      <c r="BC288"/>
    </row>
    <row r="289" spans="12:55" x14ac:dyDescent="0.25">
      <c r="L289"/>
      <c r="AU289"/>
      <c r="AV289"/>
      <c r="AW289"/>
      <c r="AX289"/>
      <c r="AY289"/>
      <c r="AZ289"/>
      <c r="BA289"/>
      <c r="BB289"/>
      <c r="BC289"/>
    </row>
    <row r="290" spans="12:55" x14ac:dyDescent="0.25">
      <c r="L290"/>
      <c r="AU290"/>
      <c r="AV290"/>
      <c r="AW290"/>
      <c r="AX290"/>
      <c r="AY290"/>
      <c r="AZ290"/>
      <c r="BA290"/>
      <c r="BB290"/>
      <c r="BC290"/>
    </row>
    <row r="291" spans="12:55" x14ac:dyDescent="0.25">
      <c r="L291"/>
      <c r="AU291"/>
      <c r="AV291"/>
      <c r="AW291"/>
      <c r="AX291"/>
      <c r="AY291"/>
      <c r="AZ291"/>
      <c r="BA291"/>
      <c r="BB291"/>
      <c r="BC291"/>
    </row>
    <row r="292" spans="12:55" x14ac:dyDescent="0.25">
      <c r="L292"/>
      <c r="AU292"/>
      <c r="AV292"/>
      <c r="AW292"/>
      <c r="AX292"/>
      <c r="AY292"/>
      <c r="AZ292"/>
      <c r="BA292"/>
      <c r="BB292"/>
      <c r="BC292"/>
    </row>
    <row r="293" spans="12:55" x14ac:dyDescent="0.25">
      <c r="L293"/>
      <c r="AU293"/>
      <c r="AV293"/>
      <c r="AW293"/>
      <c r="AX293"/>
      <c r="AY293"/>
      <c r="AZ293"/>
      <c r="BA293"/>
      <c r="BB293"/>
      <c r="BC293"/>
    </row>
    <row r="294" spans="12:55" x14ac:dyDescent="0.25">
      <c r="L294"/>
      <c r="AU294"/>
      <c r="AV294"/>
      <c r="AW294"/>
      <c r="AX294"/>
      <c r="AY294"/>
      <c r="AZ294"/>
      <c r="BA294"/>
      <c r="BB294"/>
      <c r="BC294"/>
    </row>
    <row r="295" spans="12:55" x14ac:dyDescent="0.25">
      <c r="L295"/>
      <c r="AU295"/>
      <c r="AV295"/>
      <c r="AW295"/>
      <c r="AX295"/>
      <c r="AY295"/>
      <c r="AZ295"/>
      <c r="BA295"/>
      <c r="BB295"/>
      <c r="BC295"/>
    </row>
    <row r="296" spans="12:55" x14ac:dyDescent="0.25">
      <c r="L296"/>
      <c r="AU296"/>
      <c r="AV296"/>
      <c r="AW296"/>
      <c r="AX296"/>
      <c r="AY296"/>
      <c r="AZ296"/>
      <c r="BA296"/>
      <c r="BB296"/>
      <c r="BC296"/>
    </row>
    <row r="297" spans="12:55" x14ac:dyDescent="0.25">
      <c r="L297"/>
      <c r="AU297"/>
      <c r="AV297"/>
      <c r="AW297"/>
      <c r="AX297"/>
      <c r="AY297"/>
      <c r="AZ297"/>
      <c r="BA297"/>
      <c r="BB297"/>
      <c r="BC297"/>
    </row>
    <row r="298" spans="12:55" x14ac:dyDescent="0.25">
      <c r="L298"/>
      <c r="AU298"/>
      <c r="AV298"/>
      <c r="AW298"/>
      <c r="AX298"/>
      <c r="AY298"/>
      <c r="AZ298"/>
      <c r="BA298"/>
      <c r="BB298"/>
      <c r="BC298"/>
    </row>
    <row r="299" spans="12:55" x14ac:dyDescent="0.25">
      <c r="L299"/>
      <c r="AU299"/>
      <c r="AV299"/>
      <c r="AW299"/>
      <c r="AX299"/>
      <c r="AY299"/>
      <c r="AZ299"/>
      <c r="BA299"/>
      <c r="BB299"/>
      <c r="BC299"/>
    </row>
    <row r="300" spans="12:55" x14ac:dyDescent="0.25">
      <c r="L300"/>
      <c r="AU300"/>
      <c r="AV300"/>
      <c r="AW300"/>
      <c r="AX300"/>
      <c r="AY300"/>
      <c r="AZ300"/>
      <c r="BA300"/>
      <c r="BB300"/>
      <c r="BC300"/>
    </row>
    <row r="301" spans="12:55" x14ac:dyDescent="0.25">
      <c r="L301"/>
      <c r="AU301"/>
      <c r="AV301"/>
      <c r="AW301"/>
      <c r="AX301"/>
      <c r="AY301"/>
      <c r="AZ301"/>
      <c r="BA301"/>
      <c r="BB301"/>
      <c r="BC301"/>
    </row>
    <row r="302" spans="12:55" x14ac:dyDescent="0.25">
      <c r="L302"/>
      <c r="AU302"/>
      <c r="AV302"/>
      <c r="AW302"/>
      <c r="AX302"/>
      <c r="AY302"/>
      <c r="AZ302"/>
      <c r="BA302"/>
      <c r="BB302"/>
      <c r="BC302"/>
    </row>
    <row r="303" spans="12:55" x14ac:dyDescent="0.25">
      <c r="L303"/>
      <c r="AU303"/>
      <c r="AV303"/>
      <c r="AW303"/>
      <c r="AX303"/>
      <c r="AY303"/>
      <c r="AZ303"/>
      <c r="BA303"/>
      <c r="BB303"/>
      <c r="BC303"/>
    </row>
    <row r="304" spans="12:55" x14ac:dyDescent="0.25">
      <c r="L304"/>
      <c r="AU304"/>
      <c r="AV304"/>
      <c r="AW304"/>
      <c r="AX304"/>
      <c r="AY304"/>
      <c r="AZ304"/>
      <c r="BA304"/>
      <c r="BB304"/>
      <c r="BC304"/>
    </row>
    <row r="305" spans="12:55" x14ac:dyDescent="0.25">
      <c r="L305"/>
      <c r="AU305"/>
      <c r="AV305"/>
      <c r="AW305"/>
      <c r="AX305"/>
      <c r="AY305"/>
      <c r="AZ305"/>
      <c r="BA305"/>
      <c r="BB305"/>
      <c r="BC305"/>
    </row>
    <row r="306" spans="12:55" x14ac:dyDescent="0.25">
      <c r="L306"/>
      <c r="AU306"/>
      <c r="AV306"/>
      <c r="AW306"/>
      <c r="AX306"/>
      <c r="AY306"/>
      <c r="AZ306"/>
      <c r="BA306"/>
      <c r="BB306"/>
      <c r="BC306"/>
    </row>
    <row r="307" spans="12:55" x14ac:dyDescent="0.25">
      <c r="L307"/>
      <c r="AU307"/>
      <c r="AV307"/>
      <c r="AW307"/>
      <c r="AX307"/>
      <c r="AY307"/>
      <c r="AZ307"/>
      <c r="BA307"/>
      <c r="BB307"/>
      <c r="BC307"/>
    </row>
    <row r="308" spans="12:55" x14ac:dyDescent="0.25">
      <c r="L308"/>
      <c r="AU308"/>
      <c r="AV308"/>
      <c r="AW308"/>
      <c r="AX308"/>
      <c r="AY308"/>
      <c r="AZ308"/>
      <c r="BA308"/>
      <c r="BB308"/>
      <c r="BC308"/>
    </row>
    <row r="309" spans="12:55" x14ac:dyDescent="0.25">
      <c r="L309"/>
      <c r="AU309"/>
      <c r="AV309"/>
      <c r="AW309"/>
      <c r="AX309"/>
      <c r="AY309"/>
      <c r="AZ309"/>
      <c r="BA309"/>
      <c r="BB309"/>
      <c r="BC309"/>
    </row>
    <row r="310" spans="12:55" x14ac:dyDescent="0.25">
      <c r="L310"/>
      <c r="AU310"/>
      <c r="AV310"/>
      <c r="AW310"/>
      <c r="AX310"/>
      <c r="AY310"/>
      <c r="AZ310"/>
      <c r="BA310"/>
      <c r="BB310"/>
      <c r="BC310"/>
    </row>
    <row r="311" spans="12:55" x14ac:dyDescent="0.25">
      <c r="L311"/>
      <c r="AU311"/>
      <c r="AV311"/>
      <c r="AW311"/>
      <c r="AX311"/>
      <c r="AY311"/>
      <c r="AZ311"/>
      <c r="BA311"/>
      <c r="BB311"/>
      <c r="BC311"/>
    </row>
    <row r="312" spans="12:55" x14ac:dyDescent="0.25">
      <c r="L312"/>
      <c r="AU312"/>
      <c r="AV312"/>
      <c r="AW312"/>
      <c r="AX312"/>
      <c r="AY312"/>
      <c r="AZ312"/>
      <c r="BA312"/>
      <c r="BB312"/>
      <c r="BC312"/>
    </row>
    <row r="313" spans="12:55" x14ac:dyDescent="0.25">
      <c r="L313"/>
      <c r="AU313"/>
      <c r="AV313"/>
      <c r="AW313"/>
      <c r="AX313"/>
      <c r="AY313"/>
      <c r="AZ313"/>
      <c r="BA313"/>
      <c r="BB313"/>
      <c r="BC313"/>
    </row>
    <row r="314" spans="12:55" x14ac:dyDescent="0.25">
      <c r="L314"/>
      <c r="AU314"/>
      <c r="AV314"/>
      <c r="AW314"/>
      <c r="AX314"/>
      <c r="AY314"/>
      <c r="AZ314"/>
      <c r="BA314"/>
      <c r="BB314"/>
      <c r="BC314"/>
    </row>
    <row r="315" spans="12:55" x14ac:dyDescent="0.25">
      <c r="L315"/>
      <c r="AU315"/>
      <c r="AV315"/>
      <c r="AW315"/>
      <c r="AX315"/>
      <c r="AY315"/>
      <c r="AZ315"/>
      <c r="BA315"/>
      <c r="BB315"/>
      <c r="BC315"/>
    </row>
    <row r="316" spans="12:55" x14ac:dyDescent="0.25">
      <c r="L316"/>
      <c r="AU316"/>
      <c r="AV316"/>
      <c r="AW316"/>
      <c r="AX316"/>
      <c r="AY316"/>
      <c r="AZ316"/>
      <c r="BA316"/>
      <c r="BB316"/>
      <c r="BC316"/>
    </row>
    <row r="317" spans="12:55" x14ac:dyDescent="0.25">
      <c r="L317"/>
      <c r="AU317"/>
      <c r="AV317"/>
      <c r="AW317"/>
      <c r="AX317"/>
      <c r="AY317"/>
      <c r="AZ317"/>
      <c r="BA317"/>
      <c r="BB317"/>
      <c r="BC317"/>
    </row>
    <row r="318" spans="12:55" x14ac:dyDescent="0.25">
      <c r="L318"/>
      <c r="AU318"/>
      <c r="AV318"/>
      <c r="AW318"/>
      <c r="AX318"/>
      <c r="AY318"/>
      <c r="AZ318"/>
      <c r="BA318"/>
      <c r="BB318"/>
      <c r="BC318"/>
    </row>
    <row r="319" spans="12:55" x14ac:dyDescent="0.25">
      <c r="L319"/>
      <c r="AU319"/>
      <c r="AV319"/>
      <c r="AW319"/>
      <c r="AX319"/>
      <c r="AY319"/>
      <c r="AZ319"/>
      <c r="BA319"/>
      <c r="BB319"/>
      <c r="BC319"/>
    </row>
    <row r="320" spans="12:55" x14ac:dyDescent="0.25">
      <c r="L320"/>
      <c r="AU320"/>
      <c r="AV320"/>
      <c r="AW320"/>
      <c r="AX320"/>
      <c r="AY320"/>
      <c r="AZ320"/>
      <c r="BA320"/>
      <c r="BB320"/>
      <c r="BC320"/>
    </row>
    <row r="321" spans="12:55" x14ac:dyDescent="0.25">
      <c r="L321"/>
      <c r="AU321"/>
      <c r="AV321"/>
      <c r="AW321"/>
      <c r="AX321"/>
      <c r="AY321"/>
      <c r="AZ321"/>
      <c r="BA321"/>
      <c r="BB321"/>
      <c r="BC321"/>
    </row>
    <row r="322" spans="12:55" x14ac:dyDescent="0.25">
      <c r="L322"/>
      <c r="AU322"/>
      <c r="AV322"/>
      <c r="AW322"/>
      <c r="AX322"/>
      <c r="AY322"/>
      <c r="AZ322"/>
      <c r="BA322"/>
      <c r="BB322"/>
      <c r="BC322"/>
    </row>
    <row r="323" spans="12:55" x14ac:dyDescent="0.25">
      <c r="L323"/>
      <c r="AU323"/>
      <c r="AV323"/>
      <c r="AW323"/>
      <c r="AX323"/>
      <c r="AY323"/>
      <c r="AZ323"/>
      <c r="BA323"/>
      <c r="BB323"/>
      <c r="BC323"/>
    </row>
    <row r="324" spans="12:55" x14ac:dyDescent="0.25">
      <c r="L324"/>
      <c r="AU324"/>
      <c r="AV324"/>
      <c r="AW324"/>
      <c r="AX324"/>
      <c r="AY324"/>
      <c r="AZ324"/>
      <c r="BA324"/>
      <c r="BB324"/>
      <c r="BC324"/>
    </row>
    <row r="325" spans="12:55" x14ac:dyDescent="0.25">
      <c r="L325"/>
      <c r="AU325"/>
      <c r="AV325"/>
      <c r="AW325"/>
      <c r="AX325"/>
      <c r="AY325"/>
      <c r="AZ325"/>
      <c r="BA325"/>
      <c r="BB325"/>
      <c r="BC325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C86"/>
  <sheetViews>
    <sheetView showGridLines="0" showZeros="0" topLeftCell="E1" zoomScale="120" zoomScaleNormal="120" workbookViewId="0">
      <pane ySplit="7" topLeftCell="A47" activePane="bottomLeft" state="frozen"/>
      <selection activeCell="E5" sqref="E5"/>
      <selection pane="bottomLeft" activeCell="M58" sqref="M58"/>
    </sheetView>
  </sheetViews>
  <sheetFormatPr baseColWidth="10" defaultRowHeight="15" x14ac:dyDescent="0.25"/>
  <cols>
    <col min="1" max="4" width="4.7109375" style="208" customWidth="1"/>
    <col min="5" max="5" width="35.28515625" style="47" customWidth="1"/>
    <col min="6" max="11" width="16.140625" style="47" customWidth="1"/>
    <col min="12" max="12" width="11.42578125" style="207"/>
    <col min="13" max="15" width="11.42578125" style="29"/>
    <col min="16" max="33" width="5.28515625" style="29" customWidth="1"/>
    <col min="34" max="34" width="11.42578125" style="208"/>
    <col min="35" max="47" width="11.42578125" style="207"/>
    <col min="48" max="52" width="11.42578125" style="208"/>
    <col min="53" max="55" width="11.42578125" style="207"/>
    <col min="56" max="16384" width="11.42578125" style="47"/>
  </cols>
  <sheetData>
    <row r="1" spans="4:32" ht="18.75" x14ac:dyDescent="0.3">
      <c r="E1" s="206" t="s">
        <v>850</v>
      </c>
      <c r="F1" s="208"/>
      <c r="G1" s="208"/>
      <c r="H1" s="208"/>
      <c r="I1" s="208"/>
      <c r="J1" s="208"/>
      <c r="K1" s="208"/>
    </row>
    <row r="2" spans="4:32" x14ac:dyDescent="0.25">
      <c r="F2" s="208"/>
      <c r="G2" s="208"/>
      <c r="H2" s="529">
        <f>zonas!R4</f>
        <v>3</v>
      </c>
      <c r="I2" s="529">
        <f>zonas!S4</f>
        <v>4</v>
      </c>
      <c r="J2" s="529">
        <f>zonas!T4</f>
        <v>5</v>
      </c>
      <c r="K2" s="529">
        <f>zonas!U4</f>
        <v>6</v>
      </c>
    </row>
    <row r="3" spans="4:32" ht="15.75" x14ac:dyDescent="0.25">
      <c r="E3" s="45" t="s">
        <v>391</v>
      </c>
      <c r="F3" s="208"/>
      <c r="G3" s="208"/>
      <c r="H3" s="213" t="s">
        <v>194</v>
      </c>
      <c r="I3" s="529"/>
      <c r="J3" s="529"/>
      <c r="K3" s="529"/>
    </row>
    <row r="4" spans="4:32" ht="18.75" x14ac:dyDescent="0.3">
      <c r="E4" s="205" t="s">
        <v>44</v>
      </c>
      <c r="F4" s="29">
        <f>VLOOKUP(E4,zonas!$P$6:$Q$14,2,FALSE)</f>
        <v>1</v>
      </c>
      <c r="G4" s="30"/>
      <c r="H4" s="30">
        <f>VLOOKUP($E4,zonas!$P$6:$U$14,poblacion!H$2,FALSE)</f>
        <v>3</v>
      </c>
      <c r="I4" s="30">
        <f>VLOOKUP($E4,zonas!$P$6:$U$14,poblacion!I$2,FALSE)</f>
        <v>4</v>
      </c>
      <c r="J4" s="30">
        <f>VLOOKUP($E4,zonas!$P$6:$U$14,poblacion!J$2,FALSE)</f>
        <v>5</v>
      </c>
      <c r="K4" s="30">
        <f>VLOOKUP($E4,zonas!$P$6:$U$14,poblacion!K$2,FALSE)</f>
        <v>6</v>
      </c>
    </row>
    <row r="5" spans="4:32" x14ac:dyDescent="0.25">
      <c r="E5" s="207"/>
      <c r="F5" s="212" t="s">
        <v>41</v>
      </c>
      <c r="G5" s="31" t="str">
        <f>F4&amp;"_0"</f>
        <v>1_0</v>
      </c>
      <c r="H5" s="31" t="str">
        <f>IF(LEN(H4)&gt;0,$F$4&amp;"_"&amp;H4,0/0)</f>
        <v>1_3</v>
      </c>
      <c r="I5" s="31" t="str">
        <f t="shared" ref="I5:K5" si="0">IF(LEN(I4)&gt;0,$F$4&amp;"_"&amp;I4,0/0)</f>
        <v>1_4</v>
      </c>
      <c r="J5" s="31" t="str">
        <f t="shared" si="0"/>
        <v>1_5</v>
      </c>
      <c r="K5" s="31" t="str">
        <f t="shared" si="0"/>
        <v>1_6</v>
      </c>
    </row>
    <row r="6" spans="4:32" x14ac:dyDescent="0.25">
      <c r="E6" s="207"/>
      <c r="F6" s="207"/>
      <c r="G6" s="207"/>
      <c r="H6" s="207"/>
      <c r="I6" s="207"/>
      <c r="J6" s="207"/>
      <c r="K6" s="207"/>
      <c r="P6" s="29" t="s">
        <v>144</v>
      </c>
      <c r="S6" s="29" t="s">
        <v>143</v>
      </c>
      <c r="V6" s="29" t="s">
        <v>145</v>
      </c>
      <c r="Y6" s="29" t="s">
        <v>146</v>
      </c>
      <c r="AB6" s="29" t="s">
        <v>147</v>
      </c>
      <c r="AE6" s="29" t="s">
        <v>148</v>
      </c>
    </row>
    <row r="7" spans="4:32" ht="31.5" x14ac:dyDescent="0.25">
      <c r="D7" s="214"/>
      <c r="E7" s="462" t="s">
        <v>638</v>
      </c>
      <c r="F7" s="216" t="s">
        <v>394</v>
      </c>
      <c r="G7" s="32" t="str">
        <f>"Macrodistrito "&amp;E4</f>
        <v>Macrodistrito Cotahuma</v>
      </c>
      <c r="H7" s="33" t="str">
        <f>IFERROR(IF(LEN(H4)&gt;0,"Distrito "&amp;H4,""),"")</f>
        <v>Distrito 3</v>
      </c>
      <c r="I7" s="33" t="str">
        <f t="shared" ref="I7:K7" si="1">IFERROR(IF(LEN(I4)&gt;0,"Distrito "&amp;I4,""),"")</f>
        <v>Distrito 4</v>
      </c>
      <c r="J7" s="33" t="str">
        <f t="shared" si="1"/>
        <v>Distrito 5</v>
      </c>
      <c r="K7" s="33" t="str">
        <f t="shared" si="1"/>
        <v>Distrito 6</v>
      </c>
      <c r="M7" s="30" t="s">
        <v>149</v>
      </c>
      <c r="N7" s="30" t="s">
        <v>150</v>
      </c>
      <c r="O7" s="29" t="s">
        <v>142</v>
      </c>
      <c r="P7" s="29" t="s">
        <v>126</v>
      </c>
      <c r="Q7" s="29" t="s">
        <v>127</v>
      </c>
      <c r="S7" s="29" t="s">
        <v>126</v>
      </c>
      <c r="T7" s="29" t="s">
        <v>127</v>
      </c>
      <c r="V7" s="29" t="s">
        <v>126</v>
      </c>
      <c r="W7" s="29" t="s">
        <v>127</v>
      </c>
      <c r="Y7" s="29" t="s">
        <v>126</v>
      </c>
      <c r="Z7" s="29" t="s">
        <v>127</v>
      </c>
      <c r="AB7" s="29" t="s">
        <v>126</v>
      </c>
      <c r="AC7" s="29" t="s">
        <v>127</v>
      </c>
      <c r="AE7" s="29" t="s">
        <v>126</v>
      </c>
      <c r="AF7" s="29" t="s">
        <v>127</v>
      </c>
    </row>
    <row r="8" spans="4:32" ht="21" x14ac:dyDescent="0.25">
      <c r="D8" s="214"/>
      <c r="E8" s="463">
        <v>2016</v>
      </c>
      <c r="F8" s="216"/>
      <c r="G8" s="32"/>
      <c r="H8" s="33"/>
      <c r="I8" s="33"/>
      <c r="J8" s="33"/>
      <c r="K8" s="33"/>
      <c r="M8" s="30"/>
      <c r="N8" s="30"/>
    </row>
    <row r="9" spans="4:32" ht="18.75" x14ac:dyDescent="0.25">
      <c r="D9" s="214"/>
      <c r="E9" s="464" t="s">
        <v>797</v>
      </c>
      <c r="F9" s="216"/>
      <c r="G9" s="32"/>
      <c r="H9" s="33"/>
      <c r="I9" s="33"/>
      <c r="J9" s="33"/>
      <c r="K9" s="33"/>
      <c r="M9" s="30"/>
      <c r="N9" s="30"/>
    </row>
    <row r="10" spans="4:32" ht="21" x14ac:dyDescent="0.25">
      <c r="D10" s="214"/>
      <c r="E10" s="215"/>
      <c r="F10" s="216"/>
      <c r="G10" s="32"/>
      <c r="H10" s="33"/>
      <c r="I10" s="33"/>
      <c r="J10" s="33"/>
      <c r="K10" s="33"/>
      <c r="M10" s="30"/>
      <c r="N10" s="30"/>
    </row>
    <row r="11" spans="4:32" x14ac:dyDescent="0.25">
      <c r="D11" s="208">
        <v>5</v>
      </c>
      <c r="E11" s="486" t="s">
        <v>798</v>
      </c>
      <c r="F11" s="122">
        <f>IFERROR(VLOOKUP(F$5,pop!$C$11:$BI$43,$D11,FALSE),"")</f>
        <v>925365</v>
      </c>
      <c r="G11" s="34">
        <f>IFERROR(VLOOKUP(G$5,pop!$C$11:$BI$43,$D11,FALSE),"")</f>
        <v>179037</v>
      </c>
      <c r="H11" s="35">
        <f>IFERROR(VLOOKUP(H$5,pop!$C$11:$BI$43,$D11,FALSE),"")</f>
        <v>35944</v>
      </c>
      <c r="I11" s="35">
        <f>IFERROR(VLOOKUP(I$5,pop!$C$11:$BI$43,$D11,FALSE),"")</f>
        <v>53461</v>
      </c>
      <c r="J11" s="35">
        <f>IFERROR(VLOOKUP(J$5,pop!$C$11:$BI$43,$D11,FALSE),"")</f>
        <v>50716.000000000007</v>
      </c>
      <c r="K11" s="35">
        <f>IFERROR(VLOOKUP(K$5,pop!$C$11:$BI$43,$D11,FALSE),"")</f>
        <v>38916</v>
      </c>
      <c r="M11" s="29">
        <v>11</v>
      </c>
      <c r="N11" s="29">
        <v>31</v>
      </c>
      <c r="O11" s="29" t="s">
        <v>15</v>
      </c>
      <c r="P11" s="38">
        <f>IFERROR(VLOOKUP($F$5,pop!$C$11:$BI$43,poblacion!M11,FALSE),"")</f>
        <v>38913</v>
      </c>
      <c r="Q11" s="38">
        <f>IFERROR(VLOOKUP($F$5,pop!$C$11:$BI$43,poblacion!N11,FALSE),"")</f>
        <v>37134</v>
      </c>
      <c r="S11" s="38">
        <f>IFERROR(VLOOKUP($G$5,pop!$C$11:$BI$43,poblacion!M11,FALSE),"")</f>
        <v>7477</v>
      </c>
      <c r="T11" s="38">
        <f>IFERROR(VLOOKUP($G$5,pop!$C$11:$BI$43,poblacion!N11,FALSE),"")</f>
        <v>7031</v>
      </c>
      <c r="V11" s="38">
        <f>IFERROR(VLOOKUP($H$5,pop!$C$11:$BI$43,poblacion!M11,FALSE),"")</f>
        <v>1332.9999999999995</v>
      </c>
      <c r="W11" s="38">
        <f>IFERROR(VLOOKUP($H$5,pop!$C$11:$BI$43,poblacion!N11,FALSE),"")</f>
        <v>1212</v>
      </c>
      <c r="Y11" s="38">
        <f>IFERROR(VLOOKUP($I$5,pop!$C$11:$BI$43,poblacion!M11,FALSE),"")</f>
        <v>2451.9999999999995</v>
      </c>
      <c r="Z11" s="38">
        <f>IFERROR(VLOOKUP($I$5,pop!$C$11:$BI$43,poblacion!N11,FALSE),"")</f>
        <v>2341</v>
      </c>
      <c r="AB11" s="38">
        <f>IFERROR(VLOOKUP($J$5,pop!$C$11:$BI$43,poblacion!M11,FALSE),"")</f>
        <v>2480.0000000000005</v>
      </c>
      <c r="AC11" s="38">
        <f>IFERROR(VLOOKUP($J$5,pop!$C$11:$BI$43,poblacion!N11,FALSE),"")</f>
        <v>2324.0000000000005</v>
      </c>
      <c r="AE11" s="38">
        <f>IFERROR(VLOOKUP($K$5,pop!$C$11:$BI$43,poblacion!M11,FALSE),"")</f>
        <v>1212</v>
      </c>
      <c r="AF11" s="38">
        <f>IFERROR(VLOOKUP($K$5,pop!$C$11:$BI$43,poblacion!N11,FALSE),"")</f>
        <v>1153.9999999999998</v>
      </c>
    </row>
    <row r="12" spans="4:32" ht="30" x14ac:dyDescent="0.25">
      <c r="E12" s="465" t="s">
        <v>799</v>
      </c>
      <c r="F12" s="123">
        <f t="shared" ref="F12:K12" si="2">IFERROR(F11/$F$11*100,"")</f>
        <v>100</v>
      </c>
      <c r="G12" s="36">
        <f t="shared" si="2"/>
        <v>19.347716846865833</v>
      </c>
      <c r="H12" s="37">
        <f t="shared" si="2"/>
        <v>3.8843051120368717</v>
      </c>
      <c r="I12" s="37">
        <f t="shared" si="2"/>
        <v>5.7772878809983084</v>
      </c>
      <c r="J12" s="37">
        <f t="shared" si="2"/>
        <v>5.480648176665424</v>
      </c>
      <c r="K12" s="37">
        <f t="shared" si="2"/>
        <v>4.2054756771652269</v>
      </c>
      <c r="M12" s="29">
        <v>12</v>
      </c>
      <c r="N12" s="29">
        <v>32</v>
      </c>
      <c r="O12" s="29" t="s">
        <v>16</v>
      </c>
      <c r="P12" s="38">
        <f>IFERROR(VLOOKUP($F$5,pop!$C$11:$BI$43,poblacion!M12,FALSE),"")</f>
        <v>35842</v>
      </c>
      <c r="Q12" s="38">
        <f>IFERROR(VLOOKUP($F$5,pop!$C$11:$BI$43,poblacion!N12,FALSE),"")</f>
        <v>34652.999999999993</v>
      </c>
      <c r="S12" s="38">
        <f>IFERROR(VLOOKUP($G$5,pop!$C$11:$BI$43,poblacion!M12,FALSE),"")</f>
        <v>6813.0000000000009</v>
      </c>
      <c r="T12" s="38">
        <f>IFERROR(VLOOKUP($G$5,pop!$C$11:$BI$43,poblacion!N12,FALSE),"")</f>
        <v>6498.0000000000018</v>
      </c>
      <c r="V12" s="38">
        <f>IFERROR(VLOOKUP($H$5,pop!$C$11:$BI$43,poblacion!M12,FALSE),"")</f>
        <v>1083.9999999999998</v>
      </c>
      <c r="W12" s="38">
        <f>IFERROR(VLOOKUP($H$5,pop!$C$11:$BI$43,poblacion!N12,FALSE),"")</f>
        <v>1087.9999999999998</v>
      </c>
      <c r="Y12" s="38">
        <f>IFERROR(VLOOKUP($I$5,pop!$C$11:$BI$43,poblacion!M12,FALSE),"")</f>
        <v>2368.0000000000009</v>
      </c>
      <c r="Z12" s="38">
        <f>IFERROR(VLOOKUP($I$5,pop!$C$11:$BI$43,poblacion!N12,FALSE),"")</f>
        <v>2180.0000000000018</v>
      </c>
      <c r="AB12" s="38">
        <f>IFERROR(VLOOKUP($J$5,pop!$C$11:$BI$43,poblacion!M12,FALSE),"")</f>
        <v>2171</v>
      </c>
      <c r="AC12" s="38">
        <f>IFERROR(VLOOKUP($J$5,pop!$C$11:$BI$43,poblacion!N12,FALSE),"")</f>
        <v>2119.0000000000005</v>
      </c>
      <c r="AE12" s="38">
        <f>IFERROR(VLOOKUP($K$5,pop!$C$11:$BI$43,poblacion!M12,FALSE),"")</f>
        <v>1190</v>
      </c>
      <c r="AF12" s="38">
        <f>IFERROR(VLOOKUP($K$5,pop!$C$11:$BI$43,poblacion!N12,FALSE),"")</f>
        <v>1111</v>
      </c>
    </row>
    <row r="13" spans="4:32" x14ac:dyDescent="0.25">
      <c r="E13" s="218"/>
      <c r="F13" s="124"/>
      <c r="G13" s="46"/>
      <c r="M13" s="29">
        <v>13</v>
      </c>
      <c r="N13" s="29">
        <v>33</v>
      </c>
      <c r="O13" s="29" t="s">
        <v>17</v>
      </c>
      <c r="P13" s="38">
        <f>IFERROR(VLOOKUP($F$5,pop!$C$11:$BI$43,poblacion!M13,FALSE),"")</f>
        <v>39534.999999999993</v>
      </c>
      <c r="Q13" s="38">
        <f>IFERROR(VLOOKUP($F$5,pop!$C$11:$BI$43,poblacion!N13,FALSE),"")</f>
        <v>38781</v>
      </c>
      <c r="S13" s="38">
        <f>IFERROR(VLOOKUP($G$5,pop!$C$11:$BI$43,poblacion!M13,FALSE),"")</f>
        <v>7448.9999999999982</v>
      </c>
      <c r="T13" s="38">
        <f>IFERROR(VLOOKUP($G$5,pop!$C$11:$BI$43,poblacion!N13,FALSE),"")</f>
        <v>7433.0000000000009</v>
      </c>
      <c r="V13" s="38">
        <f>IFERROR(VLOOKUP($H$5,pop!$C$11:$BI$43,poblacion!M13,FALSE),"")</f>
        <v>1189</v>
      </c>
      <c r="W13" s="38">
        <f>IFERROR(VLOOKUP($H$5,pop!$C$11:$BI$43,poblacion!N13,FALSE),"")</f>
        <v>1239</v>
      </c>
      <c r="Y13" s="38">
        <f>IFERROR(VLOOKUP($I$5,pop!$C$11:$BI$43,poblacion!M13,FALSE),"")</f>
        <v>2646.9999999999995</v>
      </c>
      <c r="Z13" s="38">
        <f>IFERROR(VLOOKUP($I$5,pop!$C$11:$BI$43,poblacion!N13,FALSE),"")</f>
        <v>2631.0000000000009</v>
      </c>
      <c r="AB13" s="38">
        <f>IFERROR(VLOOKUP($J$5,pop!$C$11:$BI$43,poblacion!M13,FALSE),"")</f>
        <v>2356.9999999999991</v>
      </c>
      <c r="AC13" s="38">
        <f>IFERROR(VLOOKUP($J$5,pop!$C$11:$BI$43,poblacion!N13,FALSE),"")</f>
        <v>2394</v>
      </c>
      <c r="AE13" s="38">
        <f>IFERROR(VLOOKUP($K$5,pop!$C$11:$BI$43,poblacion!M13,FALSE),"")</f>
        <v>1255.9999999999998</v>
      </c>
      <c r="AF13" s="38">
        <f>IFERROR(VLOOKUP($K$5,pop!$C$11:$BI$43,poblacion!N13,FALSE),"")</f>
        <v>1169</v>
      </c>
    </row>
    <row r="14" spans="4:32" x14ac:dyDescent="0.25">
      <c r="D14" s="208">
        <v>51</v>
      </c>
      <c r="E14" s="486" t="s">
        <v>796</v>
      </c>
      <c r="F14" s="125">
        <f>IFERROR(VLOOKUP(F$5,pop!$C$11:$BI$43,$D14,FALSE),"")</f>
        <v>3020.2360090000002</v>
      </c>
      <c r="G14" s="39">
        <f>IFERROR(VLOOKUP(G$5,pop!$C$11:$BI$43,$D14,FALSE),"")</f>
        <v>17.703070000000004</v>
      </c>
      <c r="H14" s="40">
        <f>IFERROR(VLOOKUP(H$5,pop!$C$11:$BI$43,$D14,FALSE),"")</f>
        <v>2.3627660000000001</v>
      </c>
      <c r="I14" s="40">
        <f>IFERROR(VLOOKUP(I$5,pop!$C$11:$BI$43,$D14,FALSE),"")</f>
        <v>12.471605</v>
      </c>
      <c r="J14" s="40">
        <f>IFERROR(VLOOKUP(J$5,pop!$C$11:$BI$43,$D14,FALSE),"")</f>
        <v>1.5799510000000001</v>
      </c>
      <c r="K14" s="40">
        <f>IFERROR(VLOOKUP(K$5,pop!$C$11:$BI$43,$D14,FALSE),"")</f>
        <v>1.288748</v>
      </c>
      <c r="M14" s="29">
        <v>14</v>
      </c>
      <c r="N14" s="29">
        <v>34</v>
      </c>
      <c r="O14" s="29" t="s">
        <v>18</v>
      </c>
      <c r="P14" s="38">
        <f>IFERROR(VLOOKUP($F$5,pop!$C$11:$BI$43,poblacion!M14,FALSE),"")</f>
        <v>44206</v>
      </c>
      <c r="Q14" s="38">
        <f>IFERROR(VLOOKUP($F$5,pop!$C$11:$BI$43,poblacion!N14,FALSE),"")</f>
        <v>43958.999999999993</v>
      </c>
      <c r="S14" s="38">
        <f>IFERROR(VLOOKUP($G$5,pop!$C$11:$BI$43,poblacion!M14,FALSE),"")</f>
        <v>8026.0000000000036</v>
      </c>
      <c r="T14" s="38">
        <f>IFERROR(VLOOKUP($G$5,pop!$C$11:$BI$43,poblacion!N14,FALSE),"")</f>
        <v>8217.9999999999982</v>
      </c>
      <c r="V14" s="38">
        <f>IFERROR(VLOOKUP($H$5,pop!$C$11:$BI$43,poblacion!M14,FALSE),"")</f>
        <v>1390</v>
      </c>
      <c r="W14" s="38">
        <f>IFERROR(VLOOKUP($H$5,pop!$C$11:$BI$43,poblacion!N14,FALSE),"")</f>
        <v>1461.9999999999995</v>
      </c>
      <c r="Y14" s="38">
        <f>IFERROR(VLOOKUP($I$5,pop!$C$11:$BI$43,poblacion!M14,FALSE),"")</f>
        <v>2698.0000000000014</v>
      </c>
      <c r="Z14" s="38">
        <f>IFERROR(VLOOKUP($I$5,pop!$C$11:$BI$43,poblacion!N14,FALSE),"")</f>
        <v>2731.9999999999986</v>
      </c>
      <c r="AB14" s="38">
        <f>IFERROR(VLOOKUP($J$5,pop!$C$11:$BI$43,poblacion!M14,FALSE),"")</f>
        <v>2515.0000000000018</v>
      </c>
      <c r="AC14" s="38">
        <f>IFERROR(VLOOKUP($J$5,pop!$C$11:$BI$43,poblacion!N14,FALSE),"")</f>
        <v>2644</v>
      </c>
      <c r="AE14" s="38">
        <f>IFERROR(VLOOKUP($K$5,pop!$C$11:$BI$43,poblacion!M14,FALSE),"")</f>
        <v>1423.0000000000002</v>
      </c>
      <c r="AF14" s="38">
        <f>IFERROR(VLOOKUP($K$5,pop!$C$11:$BI$43,poblacion!N14,FALSE),"")</f>
        <v>1380</v>
      </c>
    </row>
    <row r="15" spans="4:32" ht="30" x14ac:dyDescent="0.25">
      <c r="E15" s="465" t="s">
        <v>800</v>
      </c>
      <c r="F15" s="123">
        <f>IFERROR(F14/$F$14*100,"")</f>
        <v>100</v>
      </c>
      <c r="G15" s="36">
        <f t="shared" ref="G15:K15" si="3">IFERROR(G14/$F$14*100,"")</f>
        <v>0.58614856412699645</v>
      </c>
      <c r="H15" s="37">
        <f t="shared" si="3"/>
        <v>7.8231171105807448E-2</v>
      </c>
      <c r="I15" s="37">
        <f t="shared" si="3"/>
        <v>0.41293478267379996</v>
      </c>
      <c r="J15" s="37">
        <f t="shared" si="3"/>
        <v>5.2312170151336004E-2</v>
      </c>
      <c r="K15" s="37">
        <f t="shared" si="3"/>
        <v>4.26704401960529E-2</v>
      </c>
      <c r="M15" s="29">
        <v>15</v>
      </c>
      <c r="N15" s="29">
        <v>35</v>
      </c>
      <c r="O15" s="29" t="s">
        <v>19</v>
      </c>
      <c r="P15" s="38">
        <f>IFERROR(VLOOKUP($F$5,pop!$C$11:$BI$43,poblacion!M15,FALSE),"")</f>
        <v>45350</v>
      </c>
      <c r="Q15" s="38">
        <f>IFERROR(VLOOKUP($F$5,pop!$C$11:$BI$43,poblacion!N15,FALSE),"")</f>
        <v>46135.999999999985</v>
      </c>
      <c r="S15" s="38">
        <f>IFERROR(VLOOKUP($G$5,pop!$C$11:$BI$43,poblacion!M15,FALSE),"")</f>
        <v>8605.0000000000036</v>
      </c>
      <c r="T15" s="38">
        <f>IFERROR(VLOOKUP($G$5,pop!$C$11:$BI$43,poblacion!N15,FALSE),"")</f>
        <v>8827.9999999999982</v>
      </c>
      <c r="V15" s="38">
        <f>IFERROR(VLOOKUP($H$5,pop!$C$11:$BI$43,poblacion!M15,FALSE),"")</f>
        <v>1499.0000000000005</v>
      </c>
      <c r="W15" s="38">
        <f>IFERROR(VLOOKUP($H$5,pop!$C$11:$BI$43,poblacion!N15,FALSE),"")</f>
        <v>1553.9999999999995</v>
      </c>
      <c r="Y15" s="38">
        <f>IFERROR(VLOOKUP($I$5,pop!$C$11:$BI$43,poblacion!M15,FALSE),"")</f>
        <v>2609.0000000000018</v>
      </c>
      <c r="Z15" s="38">
        <f>IFERROR(VLOOKUP($I$5,pop!$C$11:$BI$43,poblacion!N15,FALSE),"")</f>
        <v>2791.9999999999986</v>
      </c>
      <c r="AB15" s="38">
        <f>IFERROR(VLOOKUP($J$5,pop!$C$11:$BI$43,poblacion!M15,FALSE),"")</f>
        <v>2590.0000000000018</v>
      </c>
      <c r="AC15" s="38">
        <f>IFERROR(VLOOKUP($J$5,pop!$C$11:$BI$43,poblacion!N15,FALSE),"")</f>
        <v>2775.9999999999995</v>
      </c>
      <c r="AE15" s="38">
        <f>IFERROR(VLOOKUP($K$5,pop!$C$11:$BI$43,poblacion!M15,FALSE),"")</f>
        <v>1906.9999999999995</v>
      </c>
      <c r="AF15" s="38">
        <f>IFERROR(VLOOKUP($K$5,pop!$C$11:$BI$43,poblacion!N15,FALSE),"")</f>
        <v>1705.9999999999993</v>
      </c>
    </row>
    <row r="16" spans="4:32" x14ac:dyDescent="0.25">
      <c r="E16" s="218"/>
      <c r="F16" s="124"/>
      <c r="G16" s="46"/>
      <c r="M16" s="29">
        <v>16</v>
      </c>
      <c r="N16" s="29">
        <v>36</v>
      </c>
      <c r="O16" s="29" t="s">
        <v>20</v>
      </c>
      <c r="P16" s="38">
        <f>IFERROR(VLOOKUP($F$5,pop!$C$11:$BI$43,poblacion!M16,FALSE),"")</f>
        <v>38130</v>
      </c>
      <c r="Q16" s="38">
        <f>IFERROR(VLOOKUP($F$5,pop!$C$11:$BI$43,poblacion!N16,FALSE),"")</f>
        <v>41150</v>
      </c>
      <c r="S16" s="38">
        <f>IFERROR(VLOOKUP($G$5,pop!$C$11:$BI$43,poblacion!M16,FALSE),"")</f>
        <v>7897.0000000000009</v>
      </c>
      <c r="T16" s="38">
        <f>IFERROR(VLOOKUP($G$5,pop!$C$11:$BI$43,poblacion!N16,FALSE),"")</f>
        <v>8017.0000000000018</v>
      </c>
      <c r="V16" s="38">
        <f>IFERROR(VLOOKUP($H$5,pop!$C$11:$BI$43,poblacion!M16,FALSE),"")</f>
        <v>1468.0000000000002</v>
      </c>
      <c r="W16" s="38">
        <f>IFERROR(VLOOKUP($H$5,pop!$C$11:$BI$43,poblacion!N16,FALSE),"")</f>
        <v>1561</v>
      </c>
      <c r="Y16" s="38">
        <f>IFERROR(VLOOKUP($I$5,pop!$C$11:$BI$43,poblacion!M16,FALSE),"")</f>
        <v>2245.0000000000014</v>
      </c>
      <c r="Z16" s="38">
        <f>IFERROR(VLOOKUP($I$5,pop!$C$11:$BI$43,poblacion!N16,FALSE),"")</f>
        <v>2354</v>
      </c>
      <c r="AB16" s="38">
        <f>IFERROR(VLOOKUP($J$5,pop!$C$11:$BI$43,poblacion!M16,FALSE),"")</f>
        <v>2201.9999999999991</v>
      </c>
      <c r="AC16" s="38">
        <f>IFERROR(VLOOKUP($J$5,pop!$C$11:$BI$43,poblacion!N16,FALSE),"")</f>
        <v>2424.0000000000009</v>
      </c>
      <c r="AE16" s="38">
        <f>IFERROR(VLOOKUP($K$5,pop!$C$11:$BI$43,poblacion!M16,FALSE),"")</f>
        <v>1981.9999999999998</v>
      </c>
      <c r="AF16" s="38">
        <f>IFERROR(VLOOKUP($K$5,pop!$C$11:$BI$43,poblacion!N16,FALSE),"")</f>
        <v>1678.0000000000005</v>
      </c>
    </row>
    <row r="17" spans="3:32" x14ac:dyDescent="0.25">
      <c r="E17" s="486" t="s">
        <v>124</v>
      </c>
      <c r="F17" s="125">
        <f>IFERROR(F11/F14,"")</f>
        <v>306.38830781518567</v>
      </c>
      <c r="G17" s="39">
        <f t="shared" ref="G17:K17" si="4">IFERROR(G11/G14,"")</f>
        <v>10113.330625705032</v>
      </c>
      <c r="H17" s="40">
        <f t="shared" si="4"/>
        <v>15212.678699456483</v>
      </c>
      <c r="I17" s="40">
        <f t="shared" si="4"/>
        <v>4286.6174802681771</v>
      </c>
      <c r="J17" s="40">
        <f t="shared" si="4"/>
        <v>32099.729675160816</v>
      </c>
      <c r="K17" s="40">
        <f t="shared" si="4"/>
        <v>30196.749092918089</v>
      </c>
      <c r="M17" s="29">
        <v>17</v>
      </c>
      <c r="N17" s="29">
        <v>37</v>
      </c>
      <c r="O17" s="29" t="s">
        <v>21</v>
      </c>
      <c r="P17" s="38">
        <f>IFERROR(VLOOKUP($F$5,pop!$C$11:$BI$43,poblacion!M17,FALSE),"")</f>
        <v>37434</v>
      </c>
      <c r="Q17" s="38">
        <f>IFERROR(VLOOKUP($F$5,pop!$C$11:$BI$43,poblacion!N17,FALSE),"")</f>
        <v>42158</v>
      </c>
      <c r="S17" s="38">
        <f>IFERROR(VLOOKUP($G$5,pop!$C$11:$BI$43,poblacion!M17,FALSE),"")</f>
        <v>7532.0000000000009</v>
      </c>
      <c r="T17" s="38">
        <f>IFERROR(VLOOKUP($G$5,pop!$C$11:$BI$43,poblacion!N17,FALSE),"")</f>
        <v>8162</v>
      </c>
      <c r="V17" s="38">
        <f>IFERROR(VLOOKUP($H$5,pop!$C$11:$BI$43,poblacion!M17,FALSE),"")</f>
        <v>1475.0000000000002</v>
      </c>
      <c r="W17" s="38">
        <f>IFERROR(VLOOKUP($H$5,pop!$C$11:$BI$43,poblacion!N17,FALSE),"")</f>
        <v>1775.9999999999995</v>
      </c>
      <c r="Y17" s="38">
        <f>IFERROR(VLOOKUP($I$5,pop!$C$11:$BI$43,poblacion!M17,FALSE),"")</f>
        <v>2066</v>
      </c>
      <c r="Z17" s="38">
        <f>IFERROR(VLOOKUP($I$5,pop!$C$11:$BI$43,poblacion!N17,FALSE),"")</f>
        <v>2384</v>
      </c>
      <c r="AB17" s="38">
        <f>IFERROR(VLOOKUP($J$5,pop!$C$11:$BI$43,poblacion!M17,FALSE),"")</f>
        <v>2145</v>
      </c>
      <c r="AC17" s="38">
        <f>IFERROR(VLOOKUP($J$5,pop!$C$11:$BI$43,poblacion!N17,FALSE),"")</f>
        <v>2275.0000000000005</v>
      </c>
      <c r="AE17" s="38">
        <f>IFERROR(VLOOKUP($K$5,pop!$C$11:$BI$43,poblacion!M17,FALSE),"")</f>
        <v>1846.0000000000009</v>
      </c>
      <c r="AF17" s="38">
        <f>IFERROR(VLOOKUP($K$5,pop!$C$11:$BI$43,poblacion!N17,FALSE),"")</f>
        <v>1727</v>
      </c>
    </row>
    <row r="18" spans="3:32" x14ac:dyDescent="0.25">
      <c r="E18" s="218"/>
      <c r="F18" s="124"/>
      <c r="G18" s="46"/>
      <c r="M18" s="29">
        <v>18</v>
      </c>
      <c r="N18" s="29">
        <v>38</v>
      </c>
      <c r="O18" s="29" t="s">
        <v>22</v>
      </c>
      <c r="P18" s="38">
        <f>IFERROR(VLOOKUP($F$5,pop!$C$11:$BI$43,poblacion!M18,FALSE),"")</f>
        <v>30801</v>
      </c>
      <c r="Q18" s="38">
        <f>IFERROR(VLOOKUP($F$5,pop!$C$11:$BI$43,poblacion!N18,FALSE),"")</f>
        <v>36195</v>
      </c>
      <c r="S18" s="38">
        <f>IFERROR(VLOOKUP($G$5,pop!$C$11:$BI$43,poblacion!M18,FALSE),"")</f>
        <v>6294.0000000000009</v>
      </c>
      <c r="T18" s="38">
        <f>IFERROR(VLOOKUP($G$5,pop!$C$11:$BI$43,poblacion!N18,FALSE),"")</f>
        <v>6968</v>
      </c>
      <c r="V18" s="38">
        <f>IFERROR(VLOOKUP($H$5,pop!$C$11:$BI$43,poblacion!M18,FALSE),"")</f>
        <v>1299.0000000000002</v>
      </c>
      <c r="W18" s="38">
        <f>IFERROR(VLOOKUP($H$5,pop!$C$11:$BI$43,poblacion!N18,FALSE),"")</f>
        <v>1592.0000000000005</v>
      </c>
      <c r="Y18" s="38">
        <f>IFERROR(VLOOKUP($I$5,pop!$C$11:$BI$43,poblacion!M18,FALSE),"")</f>
        <v>1693.0000000000007</v>
      </c>
      <c r="Z18" s="38">
        <f>IFERROR(VLOOKUP($I$5,pop!$C$11:$BI$43,poblacion!N18,FALSE),"")</f>
        <v>2064.0000000000005</v>
      </c>
      <c r="AB18" s="38">
        <f>IFERROR(VLOOKUP($J$5,pop!$C$11:$BI$43,poblacion!M18,FALSE),"")</f>
        <v>1659</v>
      </c>
      <c r="AC18" s="38">
        <f>IFERROR(VLOOKUP($J$5,pop!$C$11:$BI$43,poblacion!N18,FALSE),"")</f>
        <v>1893.9999999999993</v>
      </c>
      <c r="AE18" s="38">
        <f>IFERROR(VLOOKUP($K$5,pop!$C$11:$BI$43,poblacion!M18,FALSE),"")</f>
        <v>1643</v>
      </c>
      <c r="AF18" s="38">
        <f>IFERROR(VLOOKUP($K$5,pop!$C$11:$BI$43,poblacion!N18,FALSE),"")</f>
        <v>1418.0000000000002</v>
      </c>
    </row>
    <row r="19" spans="3:32" x14ac:dyDescent="0.25">
      <c r="E19" s="219" t="s">
        <v>801</v>
      </c>
      <c r="F19" s="126"/>
      <c r="G19" s="48"/>
      <c r="H19" s="49"/>
      <c r="I19" s="49"/>
      <c r="K19" s="49"/>
      <c r="M19" s="29">
        <v>19</v>
      </c>
      <c r="N19" s="29">
        <v>39</v>
      </c>
      <c r="O19" s="29" t="s">
        <v>23</v>
      </c>
      <c r="P19" s="38">
        <f>IFERROR(VLOOKUP($F$5,pop!$C$11:$BI$43,poblacion!M19,FALSE),"")</f>
        <v>28163</v>
      </c>
      <c r="Q19" s="38">
        <f>IFERROR(VLOOKUP($F$5,pop!$C$11:$BI$43,poblacion!N19,FALSE),"")</f>
        <v>32310.999999999996</v>
      </c>
      <c r="S19" s="38">
        <f>IFERROR(VLOOKUP($G$5,pop!$C$11:$BI$43,poblacion!M19,FALSE),"")</f>
        <v>5592</v>
      </c>
      <c r="T19" s="38">
        <f>IFERROR(VLOOKUP($G$5,pop!$C$11:$BI$43,poblacion!N19,FALSE),"")</f>
        <v>6075.9999999999991</v>
      </c>
      <c r="V19" s="38">
        <f>IFERROR(VLOOKUP($H$5,pop!$C$11:$BI$43,poblacion!M19,FALSE),"")</f>
        <v>1190</v>
      </c>
      <c r="W19" s="38">
        <f>IFERROR(VLOOKUP($H$5,pop!$C$11:$BI$43,poblacion!N19,FALSE),"")</f>
        <v>1275</v>
      </c>
      <c r="Y19" s="38">
        <f>IFERROR(VLOOKUP($I$5,pop!$C$11:$BI$43,poblacion!M19,FALSE),"")</f>
        <v>1568.0000000000005</v>
      </c>
      <c r="Z19" s="38">
        <f>IFERROR(VLOOKUP($I$5,pop!$C$11:$BI$43,poblacion!N19,FALSE),"")</f>
        <v>1722</v>
      </c>
      <c r="AB19" s="38">
        <f>IFERROR(VLOOKUP($J$5,pop!$C$11:$BI$43,poblacion!M19,FALSE),"")</f>
        <v>1519</v>
      </c>
      <c r="AC19" s="38">
        <f>IFERROR(VLOOKUP($J$5,pop!$C$11:$BI$43,poblacion!N19,FALSE),"")</f>
        <v>1715.9999999999993</v>
      </c>
      <c r="AE19" s="38">
        <f>IFERROR(VLOOKUP($K$5,pop!$C$11:$BI$43,poblacion!M19,FALSE),"")</f>
        <v>1315.0000000000002</v>
      </c>
      <c r="AF19" s="38">
        <f>IFERROR(VLOOKUP($K$5,pop!$C$11:$BI$43,poblacion!N19,FALSE),"")</f>
        <v>1362.9999999999998</v>
      </c>
    </row>
    <row r="20" spans="3:32" x14ac:dyDescent="0.25">
      <c r="D20" s="208">
        <v>6</v>
      </c>
      <c r="E20" s="217" t="s">
        <v>126</v>
      </c>
      <c r="F20" s="123">
        <f>IFERROR((VLOOKUP(F$5,pop!$C$11:$BI$43,$D20,FALSE)/F$11)*100,"")</f>
        <v>47.979337882889453</v>
      </c>
      <c r="G20" s="36">
        <f>IFERROR((VLOOKUP(G$5,pop!$C$11:$BI$43,$D20,FALSE)/G$11)*100,"")</f>
        <v>48.457022850025425</v>
      </c>
      <c r="H20" s="37">
        <f>IFERROR((VLOOKUP(H$5,pop!$C$11:$BI$43,$D20,FALSE)/H$11)*100,"")</f>
        <v>46.981415535277101</v>
      </c>
      <c r="I20" s="37">
        <f>IFERROR((VLOOKUP(I$5,pop!$C$11:$BI$43,$D20,FALSE)/I$11)*100,"")</f>
        <v>48.270702007070589</v>
      </c>
      <c r="J20" s="37">
        <f>IFERROR((VLOOKUP(J$5,pop!$C$11:$BI$43,$D20,FALSE)/J$11)*100,"")</f>
        <v>48.091332123984543</v>
      </c>
      <c r="K20" s="37">
        <f>IFERROR((VLOOKUP(K$5,pop!$C$11:$BI$43,$D20,FALSE)/K$11)*100,"")</f>
        <v>50.552471990954885</v>
      </c>
      <c r="M20" s="29">
        <v>20</v>
      </c>
      <c r="N20" s="29">
        <v>40</v>
      </c>
      <c r="O20" s="29" t="s">
        <v>24</v>
      </c>
      <c r="P20" s="38">
        <f>IFERROR(VLOOKUP($F$5,pop!$C$11:$BI$43,poblacion!M20,FALSE),"")</f>
        <v>22816</v>
      </c>
      <c r="Q20" s="38">
        <f>IFERROR(VLOOKUP($F$5,pop!$C$11:$BI$43,poblacion!N20,FALSE),"")</f>
        <v>27052</v>
      </c>
      <c r="S20" s="38">
        <f>IFERROR(VLOOKUP($G$5,pop!$C$11:$BI$43,poblacion!M20,FALSE),"")</f>
        <v>4584</v>
      </c>
      <c r="T20" s="38">
        <f>IFERROR(VLOOKUP($G$5,pop!$C$11:$BI$43,poblacion!N20,FALSE),"")</f>
        <v>5142</v>
      </c>
      <c r="V20" s="38">
        <f>IFERROR(VLOOKUP($H$5,pop!$C$11:$BI$43,poblacion!M20,FALSE),"")</f>
        <v>991.99999999999977</v>
      </c>
      <c r="W20" s="38">
        <f>IFERROR(VLOOKUP($H$5,pop!$C$11:$BI$43,poblacion!N20,FALSE),"")</f>
        <v>1137</v>
      </c>
      <c r="Y20" s="38">
        <f>IFERROR(VLOOKUP($I$5,pop!$C$11:$BI$43,poblacion!M20,FALSE),"")</f>
        <v>1240</v>
      </c>
      <c r="Z20" s="38">
        <f>IFERROR(VLOOKUP($I$5,pop!$C$11:$BI$43,poblacion!N20,FALSE),"")</f>
        <v>1518.9999999999998</v>
      </c>
      <c r="AB20" s="38">
        <f>IFERROR(VLOOKUP($J$5,pop!$C$11:$BI$43,poblacion!M20,FALSE),"")</f>
        <v>1152.9999999999998</v>
      </c>
      <c r="AC20" s="38">
        <f>IFERROR(VLOOKUP($J$5,pop!$C$11:$BI$43,poblacion!N20,FALSE),"")</f>
        <v>1253</v>
      </c>
      <c r="AE20" s="38">
        <f>IFERROR(VLOOKUP($K$5,pop!$C$11:$BI$43,poblacion!M20,FALSE),"")</f>
        <v>1199</v>
      </c>
      <c r="AF20" s="38">
        <f>IFERROR(VLOOKUP($K$5,pop!$C$11:$BI$43,poblacion!N20,FALSE),"")</f>
        <v>1233</v>
      </c>
    </row>
    <row r="21" spans="3:32" x14ac:dyDescent="0.25">
      <c r="D21" s="208">
        <v>7</v>
      </c>
      <c r="E21" s="217" t="s">
        <v>127</v>
      </c>
      <c r="F21" s="123">
        <f>IFERROR((VLOOKUP(F$5,pop!$C$11:$BI$43,$D21,FALSE)/F$11)*100,"")</f>
        <v>52.020662117110547</v>
      </c>
      <c r="G21" s="36">
        <f>IFERROR((VLOOKUP(G$5,pop!$C$11:$BI$43,$D21,FALSE)/G$11)*100,"")</f>
        <v>51.54297714997459</v>
      </c>
      <c r="H21" s="37">
        <f>IFERROR((VLOOKUP(H$5,pop!$C$11:$BI$43,$D21,FALSE)/H$11)*100,"")</f>
        <v>53.01858446472292</v>
      </c>
      <c r="I21" s="37">
        <f>IFERROR((VLOOKUP(I$5,pop!$C$11:$BI$43,$D21,FALSE)/I$11)*100,"")</f>
        <v>51.729297992929425</v>
      </c>
      <c r="J21" s="37">
        <f>IFERROR((VLOOKUP(J$5,pop!$C$11:$BI$43,$D21,FALSE)/J$11)*100,"")</f>
        <v>51.908667876015443</v>
      </c>
      <c r="K21" s="37">
        <f>IFERROR((VLOOKUP(K$5,pop!$C$11:$BI$43,$D21,FALSE)/K$11)*100,"")</f>
        <v>49.447528009045122</v>
      </c>
      <c r="M21" s="29">
        <v>21</v>
      </c>
      <c r="N21" s="29">
        <v>41</v>
      </c>
      <c r="O21" s="29" t="s">
        <v>25</v>
      </c>
      <c r="P21" s="38">
        <f>IFERROR(VLOOKUP($F$5,pop!$C$11:$BI$43,poblacion!M21,FALSE),"")</f>
        <v>21428.000000000004</v>
      </c>
      <c r="Q21" s="38">
        <f>IFERROR(VLOOKUP($F$5,pop!$C$11:$BI$43,poblacion!N21,FALSE),"")</f>
        <v>25282</v>
      </c>
      <c r="S21" s="38">
        <f>IFERROR(VLOOKUP($G$5,pop!$C$11:$BI$43,poblacion!M21,FALSE),"")</f>
        <v>4359.0000000000018</v>
      </c>
      <c r="T21" s="38">
        <f>IFERROR(VLOOKUP($G$5,pop!$C$11:$BI$43,poblacion!N21,FALSE),"")</f>
        <v>4999</v>
      </c>
      <c r="V21" s="38">
        <f>IFERROR(VLOOKUP($H$5,pop!$C$11:$BI$43,poblacion!M21,FALSE),"")</f>
        <v>989.00000000000045</v>
      </c>
      <c r="W21" s="38">
        <f>IFERROR(VLOOKUP($H$5,pop!$C$11:$BI$43,poblacion!N21,FALSE),"")</f>
        <v>1168</v>
      </c>
      <c r="Y21" s="38">
        <f>IFERROR(VLOOKUP($I$5,pop!$C$11:$BI$43,poblacion!M21,FALSE),"")</f>
        <v>1165.0000000000005</v>
      </c>
      <c r="Z21" s="38">
        <f>IFERROR(VLOOKUP($I$5,pop!$C$11:$BI$43,poblacion!N21,FALSE),"")</f>
        <v>1290</v>
      </c>
      <c r="AB21" s="38">
        <f>IFERROR(VLOOKUP($J$5,pop!$C$11:$BI$43,poblacion!M21,FALSE),"")</f>
        <v>1001.0000000000003</v>
      </c>
      <c r="AC21" s="38">
        <f>IFERROR(VLOOKUP($J$5,pop!$C$11:$BI$43,poblacion!N21,FALSE),"")</f>
        <v>1284.9999999999998</v>
      </c>
      <c r="AE21" s="38">
        <f>IFERROR(VLOOKUP($K$5,pop!$C$11:$BI$43,poblacion!M21,FALSE),"")</f>
        <v>1204</v>
      </c>
      <c r="AF21" s="38">
        <f>IFERROR(VLOOKUP($K$5,pop!$C$11:$BI$43,poblacion!N21,FALSE),"")</f>
        <v>1256</v>
      </c>
    </row>
    <row r="22" spans="3:32" x14ac:dyDescent="0.25">
      <c r="E22" s="217"/>
      <c r="F22" s="123"/>
      <c r="G22" s="36"/>
      <c r="H22" s="37"/>
      <c r="I22" s="37"/>
      <c r="J22" s="37"/>
      <c r="K22" s="37"/>
      <c r="M22" s="29">
        <v>22</v>
      </c>
      <c r="N22" s="29">
        <v>42</v>
      </c>
      <c r="O22" s="29" t="s">
        <v>26</v>
      </c>
      <c r="P22" s="38">
        <f>IFERROR(VLOOKUP($F$5,pop!$C$11:$BI$43,poblacion!M22,FALSE),"")</f>
        <v>16727</v>
      </c>
      <c r="Q22" s="38">
        <f>IFERROR(VLOOKUP($F$5,pop!$C$11:$BI$43,poblacion!N22,FALSE),"")</f>
        <v>19556</v>
      </c>
      <c r="S22" s="38">
        <f>IFERROR(VLOOKUP($G$5,pop!$C$11:$BI$43,poblacion!M22,FALSE),"")</f>
        <v>3398</v>
      </c>
      <c r="T22" s="38">
        <f>IFERROR(VLOOKUP($G$5,pop!$C$11:$BI$43,poblacion!N22,FALSE),"")</f>
        <v>3816.0000000000005</v>
      </c>
      <c r="V22" s="38">
        <f>IFERROR(VLOOKUP($H$5,pop!$C$11:$BI$43,poblacion!M22,FALSE),"")</f>
        <v>767</v>
      </c>
      <c r="W22" s="38">
        <f>IFERROR(VLOOKUP($H$5,pop!$C$11:$BI$43,poblacion!N22,FALSE),"")</f>
        <v>966</v>
      </c>
      <c r="Y22" s="38">
        <f>IFERROR(VLOOKUP($I$5,pop!$C$11:$BI$43,poblacion!M22,FALSE),"")</f>
        <v>950.00000000000023</v>
      </c>
      <c r="Z22" s="38">
        <f>IFERROR(VLOOKUP($I$5,pop!$C$11:$BI$43,poblacion!N22,FALSE),"")</f>
        <v>1031.9999999999998</v>
      </c>
      <c r="AB22" s="38">
        <f>IFERROR(VLOOKUP($J$5,pop!$C$11:$BI$43,poblacion!M22,FALSE),"")</f>
        <v>728.99999999999989</v>
      </c>
      <c r="AC22" s="38">
        <f>IFERROR(VLOOKUP($J$5,pop!$C$11:$BI$43,poblacion!N22,FALSE),"")</f>
        <v>854</v>
      </c>
      <c r="AE22" s="38">
        <f>IFERROR(VLOOKUP($K$5,pop!$C$11:$BI$43,poblacion!M22,FALSE),"")</f>
        <v>952.00000000000023</v>
      </c>
      <c r="AF22" s="38">
        <f>IFERROR(VLOOKUP($K$5,pop!$C$11:$BI$43,poblacion!N22,FALSE),"")</f>
        <v>964.00000000000034</v>
      </c>
    </row>
    <row r="23" spans="3:32" ht="30" x14ac:dyDescent="0.25">
      <c r="C23" s="207"/>
      <c r="E23" s="466" t="s">
        <v>812</v>
      </c>
      <c r="F23" s="467">
        <f>IFERROR((VLOOKUP(F$5,pop!$C$11:$BI$43,$D20,FALSE)/(VLOOKUP(F$5,pop!$C$11:$BI$43,$D21,FALSE)))*100,"")</f>
        <v>92.231309503283271</v>
      </c>
      <c r="G23" s="468">
        <f>IFERROR((VLOOKUP(G$5,pop!$C$11:$BI$43,$D20,FALSE)/(VLOOKUP(G$5,pop!$C$11:$BI$43,$D21,FALSE)))*100,"")</f>
        <v>94.012852049717722</v>
      </c>
      <c r="H23" s="187">
        <f>IFERROR((VLOOKUP(H$5,pop!$C$11:$BI$43,$D20,FALSE)/(VLOOKUP(H$5,pop!$C$11:$BI$43,$D21,FALSE)))*100,"")</f>
        <v>88.613108044288168</v>
      </c>
      <c r="I23" s="187">
        <f>IFERROR((VLOOKUP(I$5,pop!$C$11:$BI$43,$D20,FALSE)/(VLOOKUP(I$5,pop!$C$11:$BI$43,$D21,FALSE)))*100,"")</f>
        <v>93.31404809256918</v>
      </c>
      <c r="J23" s="187">
        <f>IFERROR((VLOOKUP(J$5,pop!$C$11:$BI$43,$D20,FALSE)/(VLOOKUP(J$5,pop!$C$11:$BI$43,$D21,FALSE)))*100,"")</f>
        <v>92.646053331307471</v>
      </c>
      <c r="K23" s="187">
        <f>IFERROR((VLOOKUP(K$5,pop!$C$11:$BI$43,$D20,FALSE)/(VLOOKUP(K$5,pop!$C$11:$BI$43,$D21,FALSE)))*100,"")</f>
        <v>102.23457880787821</v>
      </c>
      <c r="P23" s="38"/>
      <c r="Q23" s="38"/>
      <c r="S23" s="38"/>
      <c r="T23" s="38"/>
      <c r="V23" s="38"/>
      <c r="W23" s="38"/>
      <c r="Y23" s="38"/>
      <c r="Z23" s="38"/>
      <c r="AB23" s="38"/>
      <c r="AC23" s="38"/>
      <c r="AE23" s="38"/>
      <c r="AF23" s="38"/>
    </row>
    <row r="24" spans="3:32" x14ac:dyDescent="0.25">
      <c r="E24" s="217"/>
      <c r="F24" s="123"/>
      <c r="G24" s="36"/>
      <c r="H24" s="37"/>
      <c r="I24" s="37"/>
      <c r="J24" s="37"/>
      <c r="K24" s="37"/>
      <c r="P24" s="38"/>
      <c r="Q24" s="38"/>
      <c r="S24" s="38"/>
      <c r="T24" s="38"/>
      <c r="V24" s="38"/>
      <c r="W24" s="38"/>
      <c r="Y24" s="38"/>
      <c r="Z24" s="38"/>
      <c r="AB24" s="38"/>
      <c r="AC24" s="38"/>
      <c r="AE24" s="38"/>
      <c r="AF24" s="38"/>
    </row>
    <row r="25" spans="3:32" x14ac:dyDescent="0.25">
      <c r="E25" s="219" t="s">
        <v>802</v>
      </c>
      <c r="F25" s="123"/>
      <c r="G25" s="36"/>
      <c r="H25" s="37"/>
      <c r="I25" s="37"/>
      <c r="J25" s="37"/>
      <c r="K25" s="37"/>
      <c r="P25" s="38"/>
      <c r="Q25" s="38"/>
      <c r="S25" s="38"/>
      <c r="T25" s="38"/>
      <c r="V25" s="38"/>
      <c r="W25" s="38"/>
      <c r="Y25" s="38"/>
      <c r="Z25" s="38"/>
      <c r="AB25" s="38"/>
      <c r="AC25" s="38"/>
      <c r="AE25" s="38"/>
      <c r="AF25" s="38"/>
    </row>
    <row r="26" spans="3:32" x14ac:dyDescent="0.25">
      <c r="D26" s="208">
        <v>8</v>
      </c>
      <c r="E26" s="217" t="s">
        <v>803</v>
      </c>
      <c r="F26" s="123">
        <f>IFERROR((VLOOKUP(F$5,pop!$C$11:$BI$43,$D26,FALSE)/F$11)*100,"")</f>
        <v>24.299384567170794</v>
      </c>
      <c r="G26" s="36">
        <f>IFERROR((VLOOKUP(G$5,pop!$C$11:$BI$43,$D26,FALSE)/G$11)*100,"")</f>
        <v>23.850377296313052</v>
      </c>
      <c r="H26" s="37">
        <f>IFERROR((VLOOKUP(H$5,pop!$C$11:$BI$43,$D26,FALSE)/H$11)*100,"")</f>
        <v>19.878143779212103</v>
      </c>
      <c r="I26" s="37">
        <f>IFERROR((VLOOKUP(I$5,pop!$C$11:$BI$43,$D26,FALSE)/I$11)*100,"")</f>
        <v>27.345167505284234</v>
      </c>
      <c r="J26" s="37">
        <f>IFERROR((VLOOKUP(J$5,pop!$C$11:$BI$43,$D26,FALSE)/J$11)*100,"")</f>
        <v>27.299077214291344</v>
      </c>
      <c r="K26" s="37">
        <f>IFERROR((VLOOKUP(K$5,pop!$C$11:$BI$43,$D26,FALSE)/K$11)*100,"")</f>
        <v>18.22386679000925</v>
      </c>
      <c r="M26" s="29">
        <v>23</v>
      </c>
      <c r="N26" s="29">
        <v>43</v>
      </c>
      <c r="O26" s="29" t="s">
        <v>27</v>
      </c>
      <c r="P26" s="38">
        <f>IFERROR(VLOOKUP($F$5,pop!$C$11:$BI$43,poblacion!M26,FALSE),"")</f>
        <v>14731.734406551819</v>
      </c>
      <c r="Q26" s="38">
        <f>IFERROR(VLOOKUP($F$5,pop!$C$11:$BI$43,poblacion!N26,FALSE),"")</f>
        <v>18810.901058425352</v>
      </c>
      <c r="S26" s="38">
        <f>IFERROR(VLOOKUP($G$5,pop!$C$11:$BI$43,poblacion!M26,FALSE),"")</f>
        <v>2558.6916475972539</v>
      </c>
      <c r="T26" s="38">
        <f>IFERROR(VLOOKUP($G$5,pop!$C$11:$BI$43,poblacion!N26,FALSE),"")</f>
        <v>4052.312865497076</v>
      </c>
      <c r="V26" s="38">
        <f>IFERROR(VLOOKUP($H$5,pop!$C$11:$BI$43,poblacion!M26,FALSE),"")</f>
        <v>360.65217391304338</v>
      </c>
      <c r="W26" s="38">
        <f>IFERROR(VLOOKUP($H$5,pop!$C$11:$BI$43,poblacion!N26,FALSE),"")</f>
        <v>1024</v>
      </c>
      <c r="Y26" s="38">
        <f>IFERROR(VLOOKUP($I$5,pop!$C$11:$BI$43,poblacion!M26,FALSE),"")</f>
        <v>822.25</v>
      </c>
      <c r="Z26" s="38">
        <f>IFERROR(VLOOKUP($I$5,pop!$C$11:$BI$43,poblacion!N26,FALSE),"")</f>
        <v>1008</v>
      </c>
      <c r="AB26" s="38">
        <f>IFERROR(VLOOKUP($J$5,pop!$C$11:$BI$43,poblacion!M26,FALSE),"")</f>
        <v>610.78947368421052</v>
      </c>
      <c r="AC26" s="38">
        <f>IFERROR(VLOOKUP($J$5,pop!$C$11:$BI$43,poblacion!N26,FALSE),"")</f>
        <v>878.94444444444423</v>
      </c>
      <c r="AE26" s="38">
        <f>IFERROR(VLOOKUP($K$5,pop!$C$11:$BI$43,poblacion!M26,FALSE),"")</f>
        <v>765</v>
      </c>
      <c r="AF26" s="38">
        <f>IFERROR(VLOOKUP($K$5,pop!$C$11:$BI$43,poblacion!N26,FALSE),"")</f>
        <v>1141.3684210526314</v>
      </c>
    </row>
    <row r="27" spans="3:32" x14ac:dyDescent="0.25">
      <c r="D27" s="208">
        <v>9</v>
      </c>
      <c r="E27" s="217" t="s">
        <v>804</v>
      </c>
      <c r="F27" s="123">
        <f>IFERROR((VLOOKUP(F$5,pop!$C$11:$BI$43,$D27,FALSE)/F$11)*100,"")</f>
        <v>68.340237145880536</v>
      </c>
      <c r="G27" s="36">
        <f>IFERROR((VLOOKUP(G$5,pop!$C$11:$BI$43,$D27,FALSE)/G$11)*100,"")</f>
        <v>68.770145005275083</v>
      </c>
      <c r="H27" s="37">
        <f>IFERROR((VLOOKUP(H$5,pop!$C$11:$BI$43,$D27,FALSE)/H$11)*100,"")</f>
        <v>69.398653944783661</v>
      </c>
      <c r="I27" s="37">
        <f>IFERROR((VLOOKUP(I$5,pop!$C$11:$BI$43,$D27,FALSE)/I$11)*100,"")</f>
        <v>67.251360805072864</v>
      </c>
      <c r="J27" s="37">
        <f>IFERROR((VLOOKUP(J$5,pop!$C$11:$BI$43,$D27,FALSE)/J$11)*100,"")</f>
        <v>67.283961507470337</v>
      </c>
      <c r="K27" s="37">
        <f>IFERROR((VLOOKUP(K$5,pop!$C$11:$BI$43,$D27,FALSE)/K$11)*100,"")</f>
        <v>72.212890381983328</v>
      </c>
      <c r="M27" s="29">
        <v>24</v>
      </c>
      <c r="N27" s="29">
        <v>44</v>
      </c>
      <c r="O27" s="29" t="s">
        <v>28</v>
      </c>
      <c r="P27" s="38">
        <f>IFERROR(VLOOKUP($F$5,pop!$C$11:$BI$43,poblacion!M27,FALSE),"")</f>
        <v>10116.265593448185</v>
      </c>
      <c r="Q27" s="38">
        <f>IFERROR(VLOOKUP($F$5,pop!$C$11:$BI$43,poblacion!N27,FALSE),"")</f>
        <v>11476.09894157465</v>
      </c>
      <c r="S27" s="38">
        <f>IFERROR(VLOOKUP($G$5,pop!$C$11:$BI$43,poblacion!M27,FALSE),"")</f>
        <v>2254.3083524027456</v>
      </c>
      <c r="T27" s="38">
        <f>IFERROR(VLOOKUP($G$5,pop!$C$11:$BI$43,poblacion!N27,FALSE),"")</f>
        <v>1677.687134502924</v>
      </c>
      <c r="V27" s="38">
        <f>IFERROR(VLOOKUP($H$5,pop!$C$11:$BI$43,poblacion!M27,FALSE),"")</f>
        <v>824.34782608695616</v>
      </c>
      <c r="W27" s="38">
        <f>IFERROR(VLOOKUP($H$5,pop!$C$11:$BI$43,poblacion!N27,FALSE),"")</f>
        <v>512</v>
      </c>
      <c r="Y27" s="38">
        <f>IFERROR(VLOOKUP($I$5,pop!$C$11:$BI$43,poblacion!M27,FALSE),"")</f>
        <v>373.75</v>
      </c>
      <c r="Z27" s="38">
        <f>IFERROR(VLOOKUP($I$5,pop!$C$11:$BI$43,poblacion!N27,FALSE),"")</f>
        <v>420</v>
      </c>
      <c r="AB27" s="38">
        <f>IFERROR(VLOOKUP($J$5,pop!$C$11:$BI$43,poblacion!M27,FALSE),"")</f>
        <v>444.21052631578954</v>
      </c>
      <c r="AC27" s="38">
        <f>IFERROR(VLOOKUP($J$5,pop!$C$11:$BI$43,poblacion!N27,FALSE),"")</f>
        <v>338.05555555555554</v>
      </c>
      <c r="AE27" s="38">
        <f>IFERROR(VLOOKUP($K$5,pop!$C$11:$BI$43,poblacion!M27,FALSE),"")</f>
        <v>612</v>
      </c>
      <c r="AF27" s="38">
        <f>IFERROR(VLOOKUP($K$5,pop!$C$11:$BI$43,poblacion!N27,FALSE),"")</f>
        <v>407.63157894736844</v>
      </c>
    </row>
    <row r="28" spans="3:32" x14ac:dyDescent="0.25">
      <c r="D28" s="208">
        <v>10</v>
      </c>
      <c r="E28" s="217" t="s">
        <v>805</v>
      </c>
      <c r="F28" s="123">
        <f>IFERROR((VLOOKUP(F$5,pop!$C$11:$BI$43,$D28,FALSE)/F$11)*100,"")</f>
        <v>7.360378286948702</v>
      </c>
      <c r="G28" s="36">
        <f>IFERROR((VLOOKUP(G$5,pop!$C$11:$BI$43,$D28,FALSE)/G$11)*100,"")</f>
        <v>7.3794776984118764</v>
      </c>
      <c r="H28" s="37">
        <f>IFERROR((VLOOKUP(H$5,pop!$C$11:$BI$43,$D28,FALSE)/H$11)*100,"")</f>
        <v>10.723202276004221</v>
      </c>
      <c r="I28" s="37">
        <f>IFERROR((VLOOKUP(I$5,pop!$C$11:$BI$43,$D28,FALSE)/I$11)*100,"")</f>
        <v>5.4034716896429167</v>
      </c>
      <c r="J28" s="37">
        <f>IFERROR((VLOOKUP(J$5,pop!$C$11:$BI$43,$D28,FALSE)/J$11)*100,"")</f>
        <v>5.4169612782383174</v>
      </c>
      <c r="K28" s="37">
        <f>IFERROR((VLOOKUP(K$5,pop!$C$11:$BI$43,$D28,FALSE)/K$11)*100,"")</f>
        <v>9.5632428280074215</v>
      </c>
      <c r="M28" s="29">
        <v>25</v>
      </c>
      <c r="N28" s="29">
        <v>45</v>
      </c>
      <c r="O28" s="29" t="s">
        <v>29</v>
      </c>
      <c r="P28" s="38">
        <f>IFERROR(VLOOKUP($F$5,pop!$C$11:$BI$43,poblacion!M28,FALSE),"")</f>
        <v>8949.1690892465849</v>
      </c>
      <c r="Q28" s="38">
        <f>IFERROR(VLOOKUP($F$5,pop!$C$11:$BI$43,poblacion!N28,FALSE),"")</f>
        <v>11463.923891178078</v>
      </c>
      <c r="S28" s="38">
        <f>IFERROR(VLOOKUP($G$5,pop!$C$11:$BI$43,poblacion!M28,FALSE),"")</f>
        <v>1802.7608695652177</v>
      </c>
      <c r="T28" s="38">
        <f>IFERROR(VLOOKUP($G$5,pop!$C$11:$BI$43,poblacion!N28,FALSE),"")</f>
        <v>1897.9346988795519</v>
      </c>
      <c r="V28" s="38">
        <f>IFERROR(VLOOKUP($H$5,pop!$C$11:$BI$43,poblacion!M28,FALSE),"")</f>
        <v>535.82608695652186</v>
      </c>
      <c r="W28" s="38">
        <f>IFERROR(VLOOKUP($H$5,pop!$C$11:$BI$43,poblacion!N28,FALSE),"")</f>
        <v>526.23529411764719</v>
      </c>
      <c r="Y28" s="38">
        <f>IFERROR(VLOOKUP($I$5,pop!$C$11:$BI$43,poblacion!M28,FALSE),"")</f>
        <v>555.5</v>
      </c>
      <c r="Z28" s="38">
        <f>IFERROR(VLOOKUP($I$5,pop!$C$11:$BI$43,poblacion!N28,FALSE),"")</f>
        <v>395.33333333333337</v>
      </c>
      <c r="AB28" s="38">
        <f>IFERROR(VLOOKUP($J$5,pop!$C$11:$BI$43,poblacion!M28,FALSE),"")</f>
        <v>407.00000000000006</v>
      </c>
      <c r="AC28" s="38">
        <f>IFERROR(VLOOKUP($J$5,pop!$C$11:$BI$43,poblacion!N28,FALSE),"")</f>
        <v>647.4375</v>
      </c>
      <c r="AE28" s="38">
        <f>IFERROR(VLOOKUP($K$5,pop!$C$11:$BI$43,poblacion!M28,FALSE),"")</f>
        <v>304.43478260869568</v>
      </c>
      <c r="AF28" s="38">
        <f>IFERROR(VLOOKUP($K$5,pop!$C$11:$BI$43,poblacion!N28,FALSE),"")</f>
        <v>328.92857142857139</v>
      </c>
    </row>
    <row r="29" spans="3:32" x14ac:dyDescent="0.25">
      <c r="E29" s="217"/>
      <c r="F29" s="123"/>
      <c r="G29" s="36"/>
      <c r="H29" s="37"/>
      <c r="I29" s="37"/>
      <c r="J29" s="37"/>
      <c r="K29" s="37"/>
      <c r="M29" s="29">
        <v>26</v>
      </c>
      <c r="N29" s="29">
        <v>46</v>
      </c>
      <c r="O29" s="29" t="s">
        <v>30</v>
      </c>
      <c r="P29" s="38">
        <f>IFERROR(VLOOKUP($F$5,pop!$C$11:$BI$43,poblacion!M29,FALSE),"")</f>
        <v>4766.456854187375</v>
      </c>
      <c r="Q29" s="38">
        <f>IFERROR(VLOOKUP($F$5,pop!$C$11:$BI$43,poblacion!N29,FALSE),"")</f>
        <v>6293.3457810064283</v>
      </c>
      <c r="S29" s="38">
        <f>IFERROR(VLOOKUP($G$5,pop!$C$11:$BI$43,poblacion!M29,FALSE),"")</f>
        <v>675.01552795031057</v>
      </c>
      <c r="T29" s="38">
        <f>IFERROR(VLOOKUP($G$5,pop!$C$11:$BI$43,poblacion!N29,FALSE),"")</f>
        <v>1405.4606676003734</v>
      </c>
      <c r="V29" s="38">
        <f>IFERROR(VLOOKUP($H$5,pop!$C$11:$BI$43,poblacion!M29,FALSE),"")</f>
        <v>44.652173913043477</v>
      </c>
      <c r="W29" s="38">
        <f>IFERROR(VLOOKUP($H$5,pop!$C$11:$BI$43,poblacion!N29,FALSE),"")</f>
        <v>306.97058823529414</v>
      </c>
      <c r="Y29" s="38">
        <f>IFERROR(VLOOKUP($I$5,pop!$C$11:$BI$43,poblacion!M29,FALSE),"")</f>
        <v>151.5</v>
      </c>
      <c r="Z29" s="38">
        <f>IFERROR(VLOOKUP($I$5,pop!$C$11:$BI$43,poblacion!N29,FALSE),"")</f>
        <v>461.22222222222229</v>
      </c>
      <c r="AB29" s="38">
        <f>IFERROR(VLOOKUP($J$5,pop!$C$11:$BI$43,poblacion!M29,FALSE),"")</f>
        <v>174.42857142857144</v>
      </c>
      <c r="AC29" s="38">
        <f>IFERROR(VLOOKUP($J$5,pop!$C$11:$BI$43,poblacion!N29,FALSE),"")</f>
        <v>143.875</v>
      </c>
      <c r="AE29" s="38">
        <f>IFERROR(VLOOKUP($K$5,pop!$C$11:$BI$43,poblacion!M29,FALSE),"")</f>
        <v>304.43478260869568</v>
      </c>
      <c r="AF29" s="38">
        <f>IFERROR(VLOOKUP($K$5,pop!$C$11:$BI$43,poblacion!N29,FALSE),"")</f>
        <v>493.39285714285705</v>
      </c>
    </row>
    <row r="30" spans="3:32" x14ac:dyDescent="0.25">
      <c r="D30" s="208">
        <v>52</v>
      </c>
      <c r="E30" s="209" t="s">
        <v>40</v>
      </c>
      <c r="F30" s="127">
        <f>IFERROR(VLOOKUP(F$5,pop!$C$11:$BI$43,$D30,FALSE),"")</f>
        <v>276943.00000000017</v>
      </c>
      <c r="G30" s="41">
        <f>IFERROR(VLOOKUP(G$5,pop!$C$11:$BI$43,$D30,FALSE),"")</f>
        <v>54818.999999999993</v>
      </c>
      <c r="H30" s="35">
        <f>IFERROR(VLOOKUP(H$5,pop!$C$11:$BI$43,$D30,FALSE),"")</f>
        <v>11963.00000000002</v>
      </c>
      <c r="I30" s="35">
        <f>IFERROR(VLOOKUP(I$5,pop!$C$11:$BI$43,$D30,FALSE),"")</f>
        <v>15605</v>
      </c>
      <c r="J30" s="35">
        <f>IFERROR(VLOOKUP(J$5,pop!$C$11:$BI$43,$D30,FALSE),"")</f>
        <v>14945</v>
      </c>
      <c r="K30" s="35">
        <f>IFERROR(VLOOKUP(K$5,pop!$C$11:$BI$43,$D30,FALSE),"")</f>
        <v>12305.999999999969</v>
      </c>
      <c r="M30" s="29">
        <v>27</v>
      </c>
      <c r="N30" s="29">
        <v>47</v>
      </c>
      <c r="O30" s="29" t="s">
        <v>31</v>
      </c>
      <c r="P30" s="38">
        <f>IFERROR(VLOOKUP($F$5,pop!$C$11:$BI$43,poblacion!M30,FALSE),"")</f>
        <v>2802.3492009627062</v>
      </c>
      <c r="Q30" s="38">
        <f>IFERROR(VLOOKUP($F$5,pop!$C$11:$BI$43,poblacion!N30,FALSE),"")</f>
        <v>4122.7955805589809</v>
      </c>
      <c r="S30" s="38">
        <f>IFERROR(VLOOKUP($G$5,pop!$C$11:$BI$43,poblacion!M30,FALSE),"")</f>
        <v>505.25465838509314</v>
      </c>
      <c r="T30" s="38">
        <f>IFERROR(VLOOKUP($G$5,pop!$C$11:$BI$43,poblacion!N30,FALSE),"")</f>
        <v>1290.3610527544351</v>
      </c>
      <c r="V30" s="38">
        <f>IFERROR(VLOOKUP($H$5,pop!$C$11:$BI$43,poblacion!M30,FALSE),"")</f>
        <v>178.60869565217391</v>
      </c>
      <c r="W30" s="38">
        <f>IFERROR(VLOOKUP($H$5,pop!$C$11:$BI$43,poblacion!N30,FALSE),"")</f>
        <v>570.08823529411779</v>
      </c>
      <c r="Y30" s="38">
        <f>IFERROR(VLOOKUP($I$5,pop!$C$11:$BI$43,poblacion!M30,FALSE),"")</f>
        <v>0</v>
      </c>
      <c r="Z30" s="38">
        <f>IFERROR(VLOOKUP($I$5,pop!$C$11:$BI$43,poblacion!N30,FALSE),"")</f>
        <v>65.888888888888886</v>
      </c>
      <c r="AB30" s="38">
        <f>IFERROR(VLOOKUP($J$5,pop!$C$11:$BI$43,poblacion!M30,FALSE),"")</f>
        <v>174.42857142857144</v>
      </c>
      <c r="AC30" s="38">
        <f>IFERROR(VLOOKUP($J$5,pop!$C$11:$BI$43,poblacion!N30,FALSE),"")</f>
        <v>215.8125</v>
      </c>
      <c r="AE30" s="38">
        <f>IFERROR(VLOOKUP($K$5,pop!$C$11:$BI$43,poblacion!M30,FALSE),"")</f>
        <v>152.21739130434781</v>
      </c>
      <c r="AF30" s="38">
        <f>IFERROR(VLOOKUP($K$5,pop!$C$11:$BI$43,poblacion!N30,FALSE),"")</f>
        <v>438.5714285714285</v>
      </c>
    </row>
    <row r="31" spans="3:32" ht="30" x14ac:dyDescent="0.25">
      <c r="E31" s="465" t="s">
        <v>806</v>
      </c>
      <c r="F31" s="128">
        <f t="shared" ref="F31:K31" si="5">IFERROR(F30/$F$30*100,"")</f>
        <v>100</v>
      </c>
      <c r="G31" s="42">
        <f t="shared" si="5"/>
        <v>19.794325908219363</v>
      </c>
      <c r="H31" s="37">
        <f t="shared" si="5"/>
        <v>4.3196614465792642</v>
      </c>
      <c r="I31" s="37">
        <f t="shared" si="5"/>
        <v>5.6347335011175552</v>
      </c>
      <c r="J31" s="37">
        <f t="shared" si="5"/>
        <v>5.3964173133099553</v>
      </c>
      <c r="K31" s="37">
        <f t="shared" si="5"/>
        <v>4.4435136472125896</v>
      </c>
      <c r="M31" s="29">
        <v>28</v>
      </c>
      <c r="N31" s="29">
        <v>48</v>
      </c>
      <c r="O31" s="29" t="s">
        <v>32</v>
      </c>
      <c r="P31" s="38">
        <f>IFERROR(VLOOKUP($F$5,pop!$C$11:$BI$43,poblacion!M31,FALSE),"")</f>
        <v>2146.8217357667322</v>
      </c>
      <c r="Q31" s="38">
        <f>IFERROR(VLOOKUP($F$5,pop!$C$11:$BI$43,poblacion!N31,FALSE),"")</f>
        <v>3650.1560493981215</v>
      </c>
      <c r="S31" s="38">
        <f>IFERROR(VLOOKUP($G$5,pop!$C$11:$BI$43,poblacion!M31,FALSE),"")</f>
        <v>648.27329192546586</v>
      </c>
      <c r="T31" s="38">
        <f>IFERROR(VLOOKUP($G$5,pop!$C$11:$BI$43,poblacion!N31,FALSE),"")</f>
        <v>538.79143323996254</v>
      </c>
      <c r="V31" s="38">
        <f>IFERROR(VLOOKUP($H$5,pop!$C$11:$BI$43,poblacion!M31,FALSE),"")</f>
        <v>133.95652173913044</v>
      </c>
      <c r="W31" s="38">
        <f>IFERROR(VLOOKUP($H$5,pop!$C$11:$BI$43,poblacion!N31,FALSE),"")</f>
        <v>43.852941176470587</v>
      </c>
      <c r="Y31" s="38">
        <f>IFERROR(VLOOKUP($I$5,pop!$C$11:$BI$43,poblacion!M31,FALSE),"")</f>
        <v>101</v>
      </c>
      <c r="Z31" s="38">
        <f>IFERROR(VLOOKUP($I$5,pop!$C$11:$BI$43,poblacion!N31,FALSE),"")</f>
        <v>131.77777777777777</v>
      </c>
      <c r="AB31" s="38">
        <f>IFERROR(VLOOKUP($J$5,pop!$C$11:$BI$43,poblacion!M31,FALSE),"")</f>
        <v>58.142857142857146</v>
      </c>
      <c r="AC31" s="38">
        <f>IFERROR(VLOOKUP($J$5,pop!$C$11:$BI$43,poblacion!N31,FALSE),"")</f>
        <v>143.875</v>
      </c>
      <c r="AE31" s="38">
        <f>IFERROR(VLOOKUP($K$5,pop!$C$11:$BI$43,poblacion!M31,FALSE),"")</f>
        <v>355.17391304347831</v>
      </c>
      <c r="AF31" s="38">
        <f>IFERROR(VLOOKUP($K$5,pop!$C$11:$BI$43,poblacion!N31,FALSE),"")</f>
        <v>219.28571428571428</v>
      </c>
    </row>
    <row r="32" spans="3:32" x14ac:dyDescent="0.25">
      <c r="F32" s="129"/>
      <c r="G32" s="50"/>
      <c r="H32" s="51"/>
      <c r="M32" s="29">
        <v>29</v>
      </c>
      <c r="N32" s="29">
        <v>49</v>
      </c>
      <c r="O32" s="29" t="s">
        <v>33</v>
      </c>
      <c r="P32" s="38">
        <f>IFERROR(VLOOKUP($F$5,pop!$C$11:$BI$43,poblacion!M32,FALSE),"")</f>
        <v>1030.6093013612244</v>
      </c>
      <c r="Q32" s="38">
        <f>IFERROR(VLOOKUP($F$5,pop!$C$11:$BI$43,poblacion!N32,FALSE),"")</f>
        <v>1023.544992518548</v>
      </c>
      <c r="S32" s="38">
        <f>IFERROR(VLOOKUP($G$5,pop!$C$11:$BI$43,poblacion!M32,FALSE),"")</f>
        <v>241.04347826086956</v>
      </c>
      <c r="T32" s="38">
        <f>IFERROR(VLOOKUP($G$5,pop!$C$11:$BI$43,poblacion!N32,FALSE),"")</f>
        <v>186.59920634920633</v>
      </c>
      <c r="V32" s="38">
        <f>IFERROR(VLOOKUP($H$5,pop!$C$11:$BI$43,poblacion!M32,FALSE),"")</f>
        <v>89.304347826086953</v>
      </c>
      <c r="W32" s="38">
        <f>IFERROR(VLOOKUP($H$5,pop!$C$11:$BI$43,poblacion!N32,FALSE),"")</f>
        <v>0</v>
      </c>
      <c r="Y32" s="38">
        <f>IFERROR(VLOOKUP($I$5,pop!$C$11:$BI$43,poblacion!M32,FALSE),"")</f>
        <v>101</v>
      </c>
      <c r="Z32" s="38">
        <f>IFERROR(VLOOKUP($I$5,pop!$C$11:$BI$43,poblacion!N32,FALSE),"")</f>
        <v>131.77777777777777</v>
      </c>
      <c r="AB32" s="38">
        <f>IFERROR(VLOOKUP($J$5,pop!$C$11:$BI$43,poblacion!M32,FALSE),"")</f>
        <v>0</v>
      </c>
      <c r="AC32" s="38">
        <f>IFERROR(VLOOKUP($J$5,pop!$C$11:$BI$43,poblacion!N32,FALSE),"")</f>
        <v>0</v>
      </c>
      <c r="AE32" s="38">
        <f>IFERROR(VLOOKUP($K$5,pop!$C$11:$BI$43,poblacion!M32,FALSE),"")</f>
        <v>50.739130434782609</v>
      </c>
      <c r="AF32" s="38">
        <f>IFERROR(VLOOKUP($K$5,pop!$C$11:$BI$43,poblacion!N32,FALSE),"")</f>
        <v>54.821428571428569</v>
      </c>
    </row>
    <row r="33" spans="4:32" x14ac:dyDescent="0.25">
      <c r="E33" s="49" t="s">
        <v>807</v>
      </c>
      <c r="F33" s="130"/>
      <c r="G33" s="52"/>
      <c r="H33" s="53"/>
      <c r="I33" s="54"/>
      <c r="J33" s="54"/>
      <c r="K33" s="54"/>
      <c r="M33" s="29">
        <v>30</v>
      </c>
      <c r="N33" s="29">
        <v>50</v>
      </c>
      <c r="O33" s="29" t="s">
        <v>34</v>
      </c>
      <c r="P33" s="38">
        <f>IFERROR(VLOOKUP($F$5,pop!$C$11:$BI$43,poblacion!M33,FALSE),"")</f>
        <v>95.593818475377702</v>
      </c>
      <c r="Q33" s="38">
        <f>IFERROR(VLOOKUP($F$5,pop!$C$11:$BI$43,poblacion!N33,FALSE),"")</f>
        <v>173.23370533984345</v>
      </c>
      <c r="S33" s="38">
        <f>IFERROR(VLOOKUP($G$5,pop!$C$11:$BI$43,poblacion!M33,FALSE),"")</f>
        <v>44.652173913043477</v>
      </c>
      <c r="T33" s="38">
        <f>IFERROR(VLOOKUP($G$5,pop!$C$11:$BI$43,poblacion!N33,FALSE),"")</f>
        <v>43.852941176470587</v>
      </c>
      <c r="V33" s="38">
        <f>IFERROR(VLOOKUP($H$5,pop!$C$11:$BI$43,poblacion!M33,FALSE),"")</f>
        <v>44.652173913043477</v>
      </c>
      <c r="W33" s="38">
        <f>IFERROR(VLOOKUP($H$5,pop!$C$11:$BI$43,poblacion!N33,FALSE),"")</f>
        <v>43.852941176470587</v>
      </c>
      <c r="Y33" s="38">
        <f>IFERROR(VLOOKUP($I$5,pop!$C$11:$BI$43,poblacion!M33,FALSE),"")</f>
        <v>0</v>
      </c>
      <c r="Z33" s="38">
        <f>IFERROR(VLOOKUP($I$5,pop!$C$11:$BI$43,poblacion!N33,FALSE),"")</f>
        <v>0</v>
      </c>
      <c r="AB33" s="38">
        <f>IFERROR(VLOOKUP($J$5,pop!$C$11:$BI$43,poblacion!M33,FALSE),"")</f>
        <v>0</v>
      </c>
      <c r="AC33" s="38">
        <f>IFERROR(VLOOKUP($J$5,pop!$C$11:$BI$43,poblacion!N33,FALSE),"")</f>
        <v>0</v>
      </c>
      <c r="AE33" s="38">
        <f>IFERROR(VLOOKUP($K$5,pop!$C$11:$BI$43,poblacion!M33,FALSE),"")</f>
        <v>0</v>
      </c>
      <c r="AF33" s="38">
        <f>IFERROR(VLOOKUP($K$5,pop!$C$11:$BI$43,poblacion!N33,FALSE),"")</f>
        <v>0</v>
      </c>
    </row>
    <row r="34" spans="4:32" x14ac:dyDescent="0.25">
      <c r="D34" s="208">
        <v>53</v>
      </c>
      <c r="E34" s="221" t="s">
        <v>808</v>
      </c>
      <c r="F34" s="128">
        <f>IFERROR((VLOOKUP(F$5,pop!$C$11:$BI$43,$D34,FALSE)/F$30)*100,"")</f>
        <v>23.129839039052914</v>
      </c>
      <c r="G34" s="42">
        <f>IFERROR((VLOOKUP(G$5,pop!$C$11:$BI$43,$D34,FALSE)/G$30)*100,"")</f>
        <v>22.004061091957173</v>
      </c>
      <c r="H34" s="37">
        <f>IFERROR((VLOOKUP(H$5,pop!$C$11:$BI$43,$D34,FALSE)/H$30)*100,"")</f>
        <v>29.999999999999925</v>
      </c>
      <c r="I34" s="37">
        <f>IFERROR((VLOOKUP(I$5,pop!$C$11:$BI$43,$D34,FALSE)/I$30)*100,"")</f>
        <v>14.374999999999998</v>
      </c>
      <c r="J34" s="37">
        <f>IFERROR((VLOOKUP(J$5,pop!$C$11:$BI$43,$D34,FALSE)/J$30)*100,"")</f>
        <v>18.75</v>
      </c>
      <c r="K34" s="37">
        <f>IFERROR((VLOOKUP(K$5,pop!$C$11:$BI$43,$D34,FALSE)/K$30)*100,"")</f>
        <v>27.857142857142946</v>
      </c>
      <c r="P34" s="38"/>
      <c r="Q34" s="38"/>
    </row>
    <row r="35" spans="4:32" x14ac:dyDescent="0.25">
      <c r="D35" s="208">
        <v>55</v>
      </c>
      <c r="E35" s="221" t="s">
        <v>809</v>
      </c>
      <c r="F35" s="128">
        <f>IFERROR((VLOOKUP(F$5,pop!$C$11:$BI$43,$D35,FALSE)/F$30)*100,"")</f>
        <v>33.22781092176011</v>
      </c>
      <c r="G35" s="42">
        <f>IFERROR((VLOOKUP(G$5,pop!$C$11:$BI$43,$D35,FALSE)/G$30)*100,"")</f>
        <v>30.81384875681789</v>
      </c>
      <c r="H35" s="37">
        <f>IFERROR((VLOOKUP(H$5,pop!$C$11:$BI$43,$D35,FALSE)/H$30)*100,"")</f>
        <v>39.999999999999893</v>
      </c>
      <c r="I35" s="37">
        <f>IFERROR((VLOOKUP(I$5,pop!$C$11:$BI$43,$D35,FALSE)/I$30)*100,"")</f>
        <v>23.75</v>
      </c>
      <c r="J35" s="37">
        <f>IFERROR((VLOOKUP(J$5,pop!$C$11:$BI$43,$D35,FALSE)/J$30)*100,"")</f>
        <v>25.624999999999996</v>
      </c>
      <c r="K35" s="37">
        <f>IFERROR((VLOOKUP(K$5,pop!$C$11:$BI$43,$D35,FALSE)/K$30)*100,"")</f>
        <v>37.142857142857245</v>
      </c>
      <c r="P35" s="38" t="s">
        <v>126</v>
      </c>
      <c r="Q35" s="29" t="s">
        <v>127</v>
      </c>
      <c r="S35" s="38" t="s">
        <v>126</v>
      </c>
      <c r="T35" s="29" t="s">
        <v>127</v>
      </c>
      <c r="V35" s="38" t="s">
        <v>126</v>
      </c>
      <c r="W35" s="29" t="s">
        <v>127</v>
      </c>
      <c r="Y35" s="38" t="s">
        <v>126</v>
      </c>
      <c r="Z35" s="29" t="s">
        <v>127</v>
      </c>
      <c r="AB35" s="38" t="s">
        <v>126</v>
      </c>
      <c r="AC35" s="29" t="s">
        <v>127</v>
      </c>
      <c r="AE35" s="38" t="s">
        <v>126</v>
      </c>
      <c r="AF35" s="29" t="s">
        <v>127</v>
      </c>
    </row>
    <row r="36" spans="4:32" x14ac:dyDescent="0.25">
      <c r="D36" s="208">
        <v>57</v>
      </c>
      <c r="E36" s="221" t="s">
        <v>128</v>
      </c>
      <c r="F36" s="128">
        <f>IFERROR((VLOOKUP(F$5,pop!$C$11:$BI$43,$D36,FALSE)/F$30)*100,"")</f>
        <v>7.4058437051179693</v>
      </c>
      <c r="G36" s="42">
        <f>IFERROR((VLOOKUP(G$5,pop!$C$11:$BI$43,$D36,FALSE)/G$30)*100,"")</f>
        <v>7.7263699629690441</v>
      </c>
      <c r="H36" s="37">
        <f>IFERROR((VLOOKUP(H$5,pop!$C$11:$BI$43,$D36,FALSE)/H$30)*100,"")</f>
        <v>12.142857142857128</v>
      </c>
      <c r="I36" s="37">
        <f>IFERROR((VLOOKUP(I$5,pop!$C$11:$BI$43,$D36,FALSE)/I$30)*100,"")</f>
        <v>6.25</v>
      </c>
      <c r="J36" s="37">
        <f>IFERROR((VLOOKUP(J$5,pop!$C$11:$BI$43,$D36,FALSE)/J$30)*100,"")</f>
        <v>5.625</v>
      </c>
      <c r="K36" s="37">
        <f>IFERROR((VLOOKUP(K$5,pop!$C$11:$BI$43,$D36,FALSE)/K$30)*100,"")</f>
        <v>7.8571428571428763</v>
      </c>
      <c r="O36" s="29" t="str">
        <f t="shared" ref="O36:P36" si="6">O12</f>
        <v>5 - 9</v>
      </c>
      <c r="P36" s="43">
        <f t="shared" si="6"/>
        <v>35842</v>
      </c>
      <c r="Q36" s="526">
        <f t="shared" ref="Q36:Q43" si="7">Q12*-1</f>
        <v>-34652.999999999993</v>
      </c>
      <c r="S36" s="43">
        <f t="shared" ref="S36" si="8">S12</f>
        <v>6813.0000000000009</v>
      </c>
      <c r="T36" s="526">
        <f t="shared" ref="T36:T43" si="9">T12*-1</f>
        <v>-6498.0000000000018</v>
      </c>
      <c r="V36" s="43">
        <f t="shared" ref="V36" si="10">V12</f>
        <v>1083.9999999999998</v>
      </c>
      <c r="W36" s="526">
        <f t="shared" ref="W36:W43" si="11">W12*-1</f>
        <v>-1087.9999999999998</v>
      </c>
      <c r="Y36" s="43">
        <f t="shared" ref="Y36" si="12">Y12</f>
        <v>2368.0000000000009</v>
      </c>
      <c r="Z36" s="526">
        <f t="shared" ref="Z36:Z43" si="13">Z12*-1</f>
        <v>-2180.0000000000018</v>
      </c>
      <c r="AB36" s="43">
        <f t="shared" ref="AB36" si="14">AB12</f>
        <v>2171</v>
      </c>
      <c r="AC36" s="526">
        <f t="shared" ref="AC36:AC43" si="15">AC12*-1</f>
        <v>-2119.0000000000005</v>
      </c>
      <c r="AE36" s="43">
        <f t="shared" ref="AE36" si="16">AE12</f>
        <v>1190</v>
      </c>
      <c r="AF36" s="526">
        <f t="shared" ref="AF36:AF43" si="17">AF12*-1</f>
        <v>-1111</v>
      </c>
    </row>
    <row r="37" spans="4:32" x14ac:dyDescent="0.25">
      <c r="D37" s="208">
        <v>58</v>
      </c>
      <c r="E37" s="221" t="s">
        <v>129</v>
      </c>
      <c r="F37" s="128">
        <f>IFERROR((VLOOKUP(F$5,pop!$C$11:$BI$43,$D37,FALSE)/F$30)*100,"")</f>
        <v>32.08953115701366</v>
      </c>
      <c r="G37" s="42">
        <f>IFERROR((VLOOKUP(G$5,pop!$C$11:$BI$43,$D37,FALSE)/G$30)*100,"")</f>
        <v>34.936541162735551</v>
      </c>
      <c r="H37" s="37">
        <f>IFERROR((VLOOKUP(H$5,pop!$C$11:$BI$43,$D37,FALSE)/H$30)*100,"")</f>
        <v>29.99999999999995</v>
      </c>
      <c r="I37" s="37">
        <f>IFERROR((VLOOKUP(I$5,pop!$C$11:$BI$43,$D37,FALSE)/I$30)*100,"")</f>
        <v>38.75</v>
      </c>
      <c r="J37" s="37">
        <f>IFERROR((VLOOKUP(J$5,pop!$C$11:$BI$43,$D37,FALSE)/J$30)*100,"")</f>
        <v>42.5</v>
      </c>
      <c r="K37" s="37">
        <f>IFERROR((VLOOKUP(K$5,pop!$C$11:$BI$43,$D37,FALSE)/K$30)*100,"")</f>
        <v>25.71428571428579</v>
      </c>
      <c r="O37" s="29" t="str">
        <f t="shared" ref="O37:P37" si="18">O13</f>
        <v>10 - 14</v>
      </c>
      <c r="P37" s="43">
        <f t="shared" si="18"/>
        <v>39534.999999999993</v>
      </c>
      <c r="Q37" s="526">
        <f t="shared" si="7"/>
        <v>-38781</v>
      </c>
      <c r="S37" s="43">
        <f t="shared" ref="S37" si="19">S13</f>
        <v>7448.9999999999982</v>
      </c>
      <c r="T37" s="526">
        <f t="shared" si="9"/>
        <v>-7433.0000000000009</v>
      </c>
      <c r="V37" s="43">
        <f t="shared" ref="V37" si="20">V13</f>
        <v>1189</v>
      </c>
      <c r="W37" s="526">
        <f t="shared" si="11"/>
        <v>-1239</v>
      </c>
      <c r="Y37" s="43">
        <f t="shared" ref="Y37" si="21">Y13</f>
        <v>2646.9999999999995</v>
      </c>
      <c r="Z37" s="526">
        <f t="shared" si="13"/>
        <v>-2631.0000000000009</v>
      </c>
      <c r="AB37" s="43">
        <f t="shared" ref="AB37" si="22">AB13</f>
        <v>2356.9999999999991</v>
      </c>
      <c r="AC37" s="526">
        <f t="shared" si="15"/>
        <v>-2394</v>
      </c>
      <c r="AE37" s="43">
        <f t="shared" ref="AE37" si="23">AE13</f>
        <v>1255.9999999999998</v>
      </c>
      <c r="AF37" s="526">
        <f t="shared" si="17"/>
        <v>-1169</v>
      </c>
    </row>
    <row r="38" spans="4:32" x14ac:dyDescent="0.25">
      <c r="E38" s="222"/>
      <c r="F38" s="131"/>
      <c r="G38" s="55"/>
      <c r="H38" s="56"/>
      <c r="I38" s="56"/>
      <c r="J38" s="56"/>
      <c r="K38" s="56"/>
      <c r="O38" s="29" t="str">
        <f t="shared" ref="O38:P38" si="24">O14</f>
        <v>15 - 19</v>
      </c>
      <c r="P38" s="43">
        <f t="shared" si="24"/>
        <v>44206</v>
      </c>
      <c r="Q38" s="526">
        <f t="shared" si="7"/>
        <v>-43958.999999999993</v>
      </c>
      <c r="S38" s="43">
        <f t="shared" ref="S38" si="25">S14</f>
        <v>8026.0000000000036</v>
      </c>
      <c r="T38" s="526">
        <f t="shared" si="9"/>
        <v>-8217.9999999999982</v>
      </c>
      <c r="V38" s="43">
        <f t="shared" ref="V38" si="26">V14</f>
        <v>1390</v>
      </c>
      <c r="W38" s="526">
        <f t="shared" si="11"/>
        <v>-1461.9999999999995</v>
      </c>
      <c r="Y38" s="43">
        <f t="shared" ref="Y38" si="27">Y14</f>
        <v>2698.0000000000014</v>
      </c>
      <c r="Z38" s="526">
        <f t="shared" si="13"/>
        <v>-2731.9999999999986</v>
      </c>
      <c r="AB38" s="43">
        <f t="shared" ref="AB38" si="28">AB14</f>
        <v>2515.0000000000018</v>
      </c>
      <c r="AC38" s="526">
        <f t="shared" si="15"/>
        <v>-2644</v>
      </c>
      <c r="AE38" s="43">
        <f t="shared" ref="AE38" si="29">AE14</f>
        <v>1423.0000000000002</v>
      </c>
      <c r="AF38" s="526">
        <f t="shared" si="17"/>
        <v>-1380</v>
      </c>
    </row>
    <row r="39" spans="4:32" x14ac:dyDescent="0.25">
      <c r="D39" s="208">
        <v>59</v>
      </c>
      <c r="E39" s="335" t="s">
        <v>813</v>
      </c>
      <c r="F39" s="125">
        <f>IFERROR(VLOOKUP(F$5,pop!$C$11:$BI$43,$D39,FALSE),"")</f>
        <v>3.8581549872160381</v>
      </c>
      <c r="G39" s="39">
        <f>IFERROR(VLOOKUP(G$5,pop!$C$11:$BI$43,$D39,FALSE),"")</f>
        <v>3.8862540816140414</v>
      </c>
      <c r="H39" s="44">
        <f>IFERROR(VLOOKUP(H$5,pop!$C$11:$BI$43,$D39,FALSE),"")</f>
        <v>3.4785714285714291</v>
      </c>
      <c r="I39" s="44">
        <f>IFERROR(VLOOKUP(I$5,pop!$C$11:$BI$43,$D39,FALSE),"")</f>
        <v>4.2187500000000018</v>
      </c>
      <c r="J39" s="44">
        <f>IFERROR(VLOOKUP(J$5,pop!$C$11:$BI$43,$D39,FALSE),"")</f>
        <v>4.2187499999999991</v>
      </c>
      <c r="K39" s="44">
        <f>IFERROR(VLOOKUP(K$5,pop!$C$11:$BI$43,$D39,FALSE),"")</f>
        <v>3.4571428571428564</v>
      </c>
      <c r="M39" s="38"/>
      <c r="O39" s="29" t="str">
        <f t="shared" ref="O39:P39" si="30">O15</f>
        <v>20 - 24</v>
      </c>
      <c r="P39" s="43">
        <f t="shared" si="30"/>
        <v>45350</v>
      </c>
      <c r="Q39" s="526">
        <f t="shared" si="7"/>
        <v>-46135.999999999985</v>
      </c>
      <c r="S39" s="43">
        <f t="shared" ref="S39" si="31">S15</f>
        <v>8605.0000000000036</v>
      </c>
      <c r="T39" s="526">
        <f t="shared" si="9"/>
        <v>-8827.9999999999982</v>
      </c>
      <c r="V39" s="43">
        <f t="shared" ref="V39" si="32">V15</f>
        <v>1499.0000000000005</v>
      </c>
      <c r="W39" s="526">
        <f t="shared" si="11"/>
        <v>-1553.9999999999995</v>
      </c>
      <c r="Y39" s="43">
        <f t="shared" ref="Y39" si="33">Y15</f>
        <v>2609.0000000000018</v>
      </c>
      <c r="Z39" s="526">
        <f t="shared" si="13"/>
        <v>-2791.9999999999986</v>
      </c>
      <c r="AB39" s="43">
        <f t="shared" ref="AB39" si="34">AB15</f>
        <v>2590.0000000000018</v>
      </c>
      <c r="AC39" s="526">
        <f t="shared" si="15"/>
        <v>-2775.9999999999995</v>
      </c>
      <c r="AE39" s="43">
        <f t="shared" ref="AE39" si="35">AE15</f>
        <v>1906.9999999999995</v>
      </c>
      <c r="AF39" s="526">
        <f t="shared" si="17"/>
        <v>-1705.9999999999993</v>
      </c>
    </row>
    <row r="40" spans="4:32" x14ac:dyDescent="0.25">
      <c r="O40" s="29" t="str">
        <f t="shared" ref="O40:P40" si="36">O16</f>
        <v>25 - 29</v>
      </c>
      <c r="P40" s="43">
        <f t="shared" si="36"/>
        <v>38130</v>
      </c>
      <c r="Q40" s="526">
        <f t="shared" si="7"/>
        <v>-41150</v>
      </c>
      <c r="S40" s="43">
        <f t="shared" ref="S40" si="37">S16</f>
        <v>7897.0000000000009</v>
      </c>
      <c r="T40" s="526">
        <f t="shared" si="9"/>
        <v>-8017.0000000000018</v>
      </c>
      <c r="V40" s="43">
        <f t="shared" ref="V40" si="38">V16</f>
        <v>1468.0000000000002</v>
      </c>
      <c r="W40" s="526">
        <f t="shared" si="11"/>
        <v>-1561</v>
      </c>
      <c r="Y40" s="43">
        <f t="shared" ref="Y40" si="39">Y16</f>
        <v>2245.0000000000014</v>
      </c>
      <c r="Z40" s="526">
        <f t="shared" si="13"/>
        <v>-2354</v>
      </c>
      <c r="AB40" s="43">
        <f t="shared" ref="AB40" si="40">AB16</f>
        <v>2201.9999999999991</v>
      </c>
      <c r="AC40" s="526">
        <f t="shared" si="15"/>
        <v>-2424.0000000000009</v>
      </c>
      <c r="AE40" s="43">
        <f t="shared" ref="AE40" si="41">AE16</f>
        <v>1981.9999999999998</v>
      </c>
      <c r="AF40" s="526">
        <f t="shared" si="17"/>
        <v>-1678.0000000000005</v>
      </c>
    </row>
    <row r="41" spans="4:32" ht="15.75" x14ac:dyDescent="0.3">
      <c r="E41" s="223" t="s">
        <v>465</v>
      </c>
      <c r="F41" s="223"/>
      <c r="G41" s="218"/>
      <c r="O41" s="29" t="str">
        <f t="shared" ref="O41:O46" si="42">O17</f>
        <v>30 - 34</v>
      </c>
      <c r="P41" s="43">
        <f t="shared" ref="P41" si="43">P17</f>
        <v>37434</v>
      </c>
      <c r="Q41" s="526">
        <f t="shared" si="7"/>
        <v>-42158</v>
      </c>
      <c r="S41" s="43">
        <f t="shared" ref="S41" si="44">S17</f>
        <v>7532.0000000000009</v>
      </c>
      <c r="T41" s="526">
        <f t="shared" si="9"/>
        <v>-8162</v>
      </c>
      <c r="V41" s="43">
        <f t="shared" ref="V41" si="45">V17</f>
        <v>1475.0000000000002</v>
      </c>
      <c r="W41" s="526">
        <f t="shared" si="11"/>
        <v>-1775.9999999999995</v>
      </c>
      <c r="Y41" s="43">
        <f t="shared" ref="Y41" si="46">Y17</f>
        <v>2066</v>
      </c>
      <c r="Z41" s="526">
        <f t="shared" si="13"/>
        <v>-2384</v>
      </c>
      <c r="AB41" s="43">
        <f t="shared" ref="AB41" si="47">AB17</f>
        <v>2145</v>
      </c>
      <c r="AC41" s="526">
        <f t="shared" si="15"/>
        <v>-2275.0000000000005</v>
      </c>
      <c r="AE41" s="43">
        <f t="shared" ref="AE41" si="48">AE17</f>
        <v>1846.0000000000009</v>
      </c>
      <c r="AF41" s="526">
        <f t="shared" si="17"/>
        <v>-1727</v>
      </c>
    </row>
    <row r="42" spans="4:32" ht="15.75" x14ac:dyDescent="0.3">
      <c r="E42" s="304" t="s">
        <v>810</v>
      </c>
      <c r="F42" s="223"/>
      <c r="O42" s="29" t="str">
        <f t="shared" si="42"/>
        <v>35 - 39</v>
      </c>
      <c r="P42" s="43">
        <f>P18</f>
        <v>30801</v>
      </c>
      <c r="Q42" s="526">
        <f t="shared" si="7"/>
        <v>-36195</v>
      </c>
      <c r="S42" s="43">
        <f>S18</f>
        <v>6294.0000000000009</v>
      </c>
      <c r="T42" s="526">
        <f t="shared" si="9"/>
        <v>-6968</v>
      </c>
      <c r="V42" s="43">
        <f>V18</f>
        <v>1299.0000000000002</v>
      </c>
      <c r="W42" s="526">
        <f t="shared" si="11"/>
        <v>-1592.0000000000005</v>
      </c>
      <c r="Y42" s="43">
        <f>Y18</f>
        <v>1693.0000000000007</v>
      </c>
      <c r="Z42" s="526">
        <f t="shared" si="13"/>
        <v>-2064.0000000000005</v>
      </c>
      <c r="AB42" s="43">
        <f>AB18</f>
        <v>1659</v>
      </c>
      <c r="AC42" s="526">
        <f t="shared" si="15"/>
        <v>-1893.9999999999993</v>
      </c>
      <c r="AE42" s="43">
        <f t="shared" ref="AE42" si="49">AE18</f>
        <v>1643</v>
      </c>
      <c r="AF42" s="526">
        <f t="shared" si="17"/>
        <v>-1418.0000000000002</v>
      </c>
    </row>
    <row r="43" spans="4:32" ht="15.75" x14ac:dyDescent="0.3">
      <c r="E43" s="304" t="s">
        <v>811</v>
      </c>
      <c r="F43" s="223"/>
      <c r="O43" s="29" t="str">
        <f t="shared" si="42"/>
        <v>40 - 44</v>
      </c>
      <c r="P43" s="43">
        <f>P19</f>
        <v>28163</v>
      </c>
      <c r="Q43" s="526">
        <f t="shared" si="7"/>
        <v>-32310.999999999996</v>
      </c>
      <c r="S43" s="43">
        <f>S19</f>
        <v>5592</v>
      </c>
      <c r="T43" s="526">
        <f t="shared" si="9"/>
        <v>-6075.9999999999991</v>
      </c>
      <c r="V43" s="43">
        <f>V19</f>
        <v>1190</v>
      </c>
      <c r="W43" s="526">
        <f t="shared" si="11"/>
        <v>-1275</v>
      </c>
      <c r="Y43" s="43">
        <f>Y19</f>
        <v>1568.0000000000005</v>
      </c>
      <c r="Z43" s="526">
        <f t="shared" si="13"/>
        <v>-1722</v>
      </c>
      <c r="AB43" s="43">
        <f>AB19</f>
        <v>1519</v>
      </c>
      <c r="AC43" s="526">
        <f t="shared" si="15"/>
        <v>-1715.9999999999993</v>
      </c>
      <c r="AE43" s="43">
        <f t="shared" ref="AE43" si="50">AE19</f>
        <v>1315.0000000000002</v>
      </c>
      <c r="AF43" s="526">
        <f t="shared" si="17"/>
        <v>-1362.9999999999998</v>
      </c>
    </row>
    <row r="44" spans="4:32" ht="15.75" x14ac:dyDescent="0.3">
      <c r="E44" s="304"/>
      <c r="F44" s="223"/>
      <c r="O44" s="29" t="str">
        <f t="shared" si="42"/>
        <v>45 - 49</v>
      </c>
      <c r="P44" s="43">
        <f>P20</f>
        <v>22816</v>
      </c>
      <c r="Q44" s="526">
        <f>Q20*-1</f>
        <v>-27052</v>
      </c>
      <c r="S44" s="43">
        <f>S20</f>
        <v>4584</v>
      </c>
      <c r="T44" s="526">
        <f>T20*-1</f>
        <v>-5142</v>
      </c>
      <c r="V44" s="43">
        <f>V20</f>
        <v>991.99999999999977</v>
      </c>
      <c r="W44" s="526">
        <f>W20*-1</f>
        <v>-1137</v>
      </c>
      <c r="Y44" s="43">
        <f>Y20</f>
        <v>1240</v>
      </c>
      <c r="Z44" s="526">
        <f>Z20*-1</f>
        <v>-1518.9999999999998</v>
      </c>
      <c r="AB44" s="43">
        <f>AB20</f>
        <v>1152.9999999999998</v>
      </c>
      <c r="AC44" s="526">
        <f>AC20*-1</f>
        <v>-1253</v>
      </c>
      <c r="AE44" s="43">
        <f>AE20</f>
        <v>1199</v>
      </c>
      <c r="AF44" s="526">
        <f>AF20*-1</f>
        <v>-1233</v>
      </c>
    </row>
    <row r="45" spans="4:32" ht="15.75" x14ac:dyDescent="0.3">
      <c r="E45" s="304" t="s">
        <v>851</v>
      </c>
      <c r="F45" s="223"/>
      <c r="O45" s="29" t="str">
        <f t="shared" si="42"/>
        <v>50 - 54</v>
      </c>
      <c r="P45" s="43">
        <f>P21</f>
        <v>21428.000000000004</v>
      </c>
      <c r="Q45" s="526">
        <f>Q21*-1</f>
        <v>-25282</v>
      </c>
      <c r="S45" s="43">
        <f>S21</f>
        <v>4359.0000000000018</v>
      </c>
      <c r="T45" s="526">
        <f>T21*-1</f>
        <v>-4999</v>
      </c>
      <c r="V45" s="43">
        <f>V21</f>
        <v>989.00000000000045</v>
      </c>
      <c r="W45" s="526">
        <f>W21*-1</f>
        <v>-1168</v>
      </c>
      <c r="Y45" s="43">
        <f>Y21</f>
        <v>1165.0000000000005</v>
      </c>
      <c r="Z45" s="526">
        <f>Z21*-1</f>
        <v>-1290</v>
      </c>
      <c r="AB45" s="43">
        <f>AB21</f>
        <v>1001.0000000000003</v>
      </c>
      <c r="AC45" s="526">
        <f>AC21*-1</f>
        <v>-1284.9999999999998</v>
      </c>
      <c r="AE45" s="43">
        <f>AE21</f>
        <v>1204</v>
      </c>
      <c r="AF45" s="526">
        <f>AF21*-1</f>
        <v>-1256</v>
      </c>
    </row>
    <row r="46" spans="4:32" x14ac:dyDescent="0.25">
      <c r="O46" s="29" t="str">
        <f t="shared" si="42"/>
        <v>55 - 59</v>
      </c>
      <c r="P46" s="43">
        <f>P22</f>
        <v>16727</v>
      </c>
      <c r="Q46" s="526">
        <f>Q22*-1</f>
        <v>-19556</v>
      </c>
      <c r="S46" s="43">
        <f>S22</f>
        <v>3398</v>
      </c>
      <c r="T46" s="526">
        <f>T22*-1</f>
        <v>-3816.0000000000005</v>
      </c>
      <c r="V46" s="43">
        <f>V22</f>
        <v>767</v>
      </c>
      <c r="W46" s="526">
        <f>W22*-1</f>
        <v>-966</v>
      </c>
      <c r="Y46" s="43">
        <f>Y22</f>
        <v>950.00000000000023</v>
      </c>
      <c r="Z46" s="526">
        <f>Z22*-1</f>
        <v>-1031.9999999999998</v>
      </c>
      <c r="AB46" s="43">
        <f>AB22</f>
        <v>728.99999999999989</v>
      </c>
      <c r="AC46" s="526">
        <f>AC22*-1</f>
        <v>-854</v>
      </c>
      <c r="AE46" s="43">
        <f>AE22</f>
        <v>952.00000000000023</v>
      </c>
      <c r="AF46" s="526">
        <f>AF22*-1</f>
        <v>-964.00000000000034</v>
      </c>
    </row>
    <row r="47" spans="4:32" ht="16.5" thickBot="1" x14ac:dyDescent="0.3">
      <c r="E47" s="225" t="s">
        <v>152</v>
      </c>
      <c r="F47" s="226"/>
      <c r="O47" s="29" t="str">
        <f t="shared" ref="O47:P49" si="51">O26</f>
        <v>60 - 64</v>
      </c>
      <c r="P47" s="43">
        <f t="shared" si="51"/>
        <v>14731.734406551819</v>
      </c>
      <c r="Q47" s="526">
        <f>Q26*-1</f>
        <v>-18810.901058425352</v>
      </c>
      <c r="S47" s="43">
        <f>S26</f>
        <v>2558.6916475972539</v>
      </c>
      <c r="T47" s="526">
        <f>T26*-1</f>
        <v>-4052.312865497076</v>
      </c>
      <c r="V47" s="43">
        <f>V26</f>
        <v>360.65217391304338</v>
      </c>
      <c r="W47" s="526">
        <f>W26*-1</f>
        <v>-1024</v>
      </c>
      <c r="Y47" s="43">
        <f>Y26</f>
        <v>822.25</v>
      </c>
      <c r="Z47" s="526">
        <f>Z26*-1</f>
        <v>-1008</v>
      </c>
      <c r="AB47" s="43">
        <f>AB26</f>
        <v>610.78947368421052</v>
      </c>
      <c r="AC47" s="526">
        <f>AC26*-1</f>
        <v>-878.94444444444423</v>
      </c>
      <c r="AE47" s="43">
        <f>AE26</f>
        <v>765</v>
      </c>
      <c r="AF47" s="526">
        <f>AF26*-1</f>
        <v>-1141.3684210526314</v>
      </c>
    </row>
    <row r="48" spans="4:32" ht="16.5" thickTop="1" x14ac:dyDescent="0.25">
      <c r="E48" s="45" t="str">
        <f>F7</f>
        <v>Municipio de La Paz</v>
      </c>
      <c r="H48" s="45" t="str">
        <f>G7</f>
        <v>Macrodistrito Cotahuma</v>
      </c>
      <c r="O48" s="29" t="str">
        <f t="shared" si="51"/>
        <v>65 - 69</v>
      </c>
      <c r="P48" s="43">
        <f t="shared" si="51"/>
        <v>10116.265593448185</v>
      </c>
      <c r="Q48" s="526">
        <f>Q27*-1</f>
        <v>-11476.09894157465</v>
      </c>
      <c r="S48" s="43">
        <f>S27</f>
        <v>2254.3083524027456</v>
      </c>
      <c r="T48" s="526">
        <f>T27*-1</f>
        <v>-1677.687134502924</v>
      </c>
      <c r="V48" s="43">
        <f>V27</f>
        <v>824.34782608695616</v>
      </c>
      <c r="W48" s="526">
        <f>W27*-1</f>
        <v>-512</v>
      </c>
      <c r="Y48" s="43">
        <f>Y27</f>
        <v>373.75</v>
      </c>
      <c r="Z48" s="526">
        <f>Z27*-1</f>
        <v>-420</v>
      </c>
      <c r="AB48" s="43">
        <f>AB27</f>
        <v>444.21052631578954</v>
      </c>
      <c r="AC48" s="526">
        <f>AC27*-1</f>
        <v>-338.05555555555554</v>
      </c>
      <c r="AE48" s="43">
        <f>AE27</f>
        <v>612</v>
      </c>
      <c r="AF48" s="526">
        <f>AF27*-1</f>
        <v>-407.63157894736844</v>
      </c>
    </row>
    <row r="49" spans="15:32" x14ac:dyDescent="0.25">
      <c r="O49" s="29" t="str">
        <f t="shared" si="51"/>
        <v>70 - 74</v>
      </c>
      <c r="P49" s="43">
        <f t="shared" si="51"/>
        <v>8949.1690892465849</v>
      </c>
      <c r="Q49" s="526">
        <f>Q28*-1</f>
        <v>-11463.923891178078</v>
      </c>
      <c r="S49" s="43">
        <f>S28</f>
        <v>1802.7608695652177</v>
      </c>
      <c r="T49" s="526">
        <f>T28*-1</f>
        <v>-1897.9346988795519</v>
      </c>
      <c r="V49" s="43">
        <f>V28</f>
        <v>535.82608695652186</v>
      </c>
      <c r="W49" s="526">
        <f>W28*-1</f>
        <v>-526.23529411764719</v>
      </c>
      <c r="Y49" s="43">
        <f>Y28</f>
        <v>555.5</v>
      </c>
      <c r="Z49" s="526">
        <f>Z28*-1</f>
        <v>-395.33333333333337</v>
      </c>
      <c r="AB49" s="43">
        <f>AB28</f>
        <v>407.00000000000006</v>
      </c>
      <c r="AC49" s="526">
        <f>AC28*-1</f>
        <v>-647.4375</v>
      </c>
      <c r="AE49" s="43">
        <f>AE28</f>
        <v>304.43478260869568</v>
      </c>
      <c r="AF49" s="526">
        <f>AF28*-1</f>
        <v>-328.92857142857139</v>
      </c>
    </row>
    <row r="50" spans="15:32" x14ac:dyDescent="0.25">
      <c r="O50" s="227" t="s">
        <v>151</v>
      </c>
      <c r="P50" s="43">
        <f>SUM(P29:P33)</f>
        <v>10841.830910753415</v>
      </c>
      <c r="Q50" s="526">
        <f>SUM(Q29:Q33)*-1</f>
        <v>-15263.076108821922</v>
      </c>
      <c r="S50" s="43">
        <f>SUM(S29:S33)</f>
        <v>2114.2391304347825</v>
      </c>
      <c r="T50" s="526">
        <f>SUM(T29:T33)*-1</f>
        <v>-3465.0653011204477</v>
      </c>
      <c r="V50" s="43">
        <f>SUM(V29:V33)</f>
        <v>491.17391304347825</v>
      </c>
      <c r="W50" s="526">
        <f>SUM(W29:W33)*-1</f>
        <v>-964.76470588235316</v>
      </c>
      <c r="Y50" s="43">
        <f>IF(SUM(Y29:Y33)&gt;0,SUM(Y29:Y33),"")</f>
        <v>353.5</v>
      </c>
      <c r="Z50" s="526">
        <f>IF(SUM(Z29:Z33)&gt;0,SUM(Z29:Z33),"")*-1</f>
        <v>-790.66666666666674</v>
      </c>
      <c r="AB50" s="43">
        <f>IF(SUM(AB29:AB33)&gt;0,SUM(AB29:AB33),"")</f>
        <v>407.00000000000006</v>
      </c>
      <c r="AC50" s="526">
        <f>IF(SUM(AC29:AC33)&gt;0,SUM(AC29:AC33),"")*-1</f>
        <v>-503.5625</v>
      </c>
      <c r="AE50" s="43">
        <f>IF(SUM(AE29:AE33)&gt;0,SUM(AE29:AE33),"")</f>
        <v>862.56521739130437</v>
      </c>
      <c r="AF50" s="526">
        <f>IF(SUM(AF29:AF33)&gt;0,SUM(AF29:AF33),"")*-1</f>
        <v>-1206.0714285714284</v>
      </c>
    </row>
    <row r="67" spans="5:8" ht="15.75" x14ac:dyDescent="0.25">
      <c r="E67" s="45" t="str">
        <f>H7</f>
        <v>Distrito 3</v>
      </c>
      <c r="H67" s="45" t="str">
        <f>I7</f>
        <v>Distrito 4</v>
      </c>
    </row>
    <row r="86" spans="5:8" ht="15.75" x14ac:dyDescent="0.25">
      <c r="E86" s="45" t="str">
        <f>J7</f>
        <v>Distrito 5</v>
      </c>
      <c r="H86" s="45" t="str">
        <f>K7</f>
        <v>Distrito 6</v>
      </c>
    </row>
  </sheetData>
  <sheetProtection password="CF66" sheet="1" objects="1" scenarios="1"/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BK43"/>
  <sheetViews>
    <sheetView workbookViewId="0">
      <selection activeCell="H11" sqref="H11"/>
    </sheetView>
  </sheetViews>
  <sheetFormatPr baseColWidth="10" defaultRowHeight="15" x14ac:dyDescent="0.25"/>
  <cols>
    <col min="6" max="6" width="11.42578125" style="4"/>
    <col min="7" max="15" width="11.42578125" style="9"/>
  </cols>
  <sheetData>
    <row r="2" spans="3:63" x14ac:dyDescent="0.25">
      <c r="D2" t="s">
        <v>107</v>
      </c>
      <c r="E2" t="s">
        <v>105</v>
      </c>
      <c r="G2" s="9" t="s">
        <v>106</v>
      </c>
      <c r="H2" s="9" t="s">
        <v>106</v>
      </c>
      <c r="I2" s="9" t="s">
        <v>106</v>
      </c>
      <c r="J2" s="9" t="s">
        <v>106</v>
      </c>
      <c r="K2" s="9" t="s">
        <v>106</v>
      </c>
      <c r="L2" s="9" t="s">
        <v>106</v>
      </c>
      <c r="M2" s="9" t="s">
        <v>106</v>
      </c>
      <c r="N2" s="9" t="s">
        <v>106</v>
      </c>
      <c r="O2" s="9" t="s">
        <v>106</v>
      </c>
      <c r="P2" s="9" t="s">
        <v>106</v>
      </c>
      <c r="Q2" s="9" t="s">
        <v>106</v>
      </c>
      <c r="R2" s="9" t="s">
        <v>106</v>
      </c>
      <c r="S2" s="9" t="s">
        <v>106</v>
      </c>
      <c r="T2" s="9" t="s">
        <v>106</v>
      </c>
      <c r="U2" s="9" t="s">
        <v>106</v>
      </c>
      <c r="V2" s="9" t="s">
        <v>106</v>
      </c>
      <c r="W2" s="9" t="s">
        <v>106</v>
      </c>
      <c r="X2" s="9" t="s">
        <v>106</v>
      </c>
      <c r="Y2" s="9" t="s">
        <v>106</v>
      </c>
      <c r="Z2" s="9" t="s">
        <v>106</v>
      </c>
      <c r="AA2" s="9" t="s">
        <v>106</v>
      </c>
      <c r="AB2" s="9" t="s">
        <v>106</v>
      </c>
      <c r="AC2" s="9" t="s">
        <v>106</v>
      </c>
      <c r="AD2" s="9" t="s">
        <v>106</v>
      </c>
      <c r="AE2" s="9" t="s">
        <v>106</v>
      </c>
      <c r="AF2" s="9" t="s">
        <v>106</v>
      </c>
      <c r="AG2" s="9" t="s">
        <v>106</v>
      </c>
      <c r="AH2" s="9" t="s">
        <v>106</v>
      </c>
      <c r="AI2" s="9" t="s">
        <v>106</v>
      </c>
      <c r="AJ2" s="9" t="s">
        <v>106</v>
      </c>
      <c r="AK2" s="9" t="s">
        <v>106</v>
      </c>
      <c r="AL2" s="9" t="s">
        <v>106</v>
      </c>
      <c r="AM2" s="9" t="s">
        <v>106</v>
      </c>
      <c r="AN2" s="9" t="s">
        <v>106</v>
      </c>
      <c r="AO2" s="9" t="s">
        <v>106</v>
      </c>
      <c r="AP2" s="9" t="s">
        <v>106</v>
      </c>
      <c r="AQ2" s="9" t="s">
        <v>106</v>
      </c>
      <c r="AR2" s="9" t="s">
        <v>106</v>
      </c>
      <c r="AS2" s="9" t="s">
        <v>106</v>
      </c>
      <c r="AT2" s="9" t="s">
        <v>106</v>
      </c>
      <c r="AU2" s="9" t="s">
        <v>106</v>
      </c>
      <c r="AV2" s="9" t="s">
        <v>106</v>
      </c>
      <c r="AW2" s="9" t="s">
        <v>106</v>
      </c>
      <c r="AX2" s="9" t="s">
        <v>106</v>
      </c>
      <c r="AY2" s="9" t="s">
        <v>106</v>
      </c>
      <c r="AZ2" s="9" t="s">
        <v>106</v>
      </c>
      <c r="BA2" s="9" t="s">
        <v>106</v>
      </c>
      <c r="BB2" s="9" t="s">
        <v>106</v>
      </c>
      <c r="BC2" s="9" t="s">
        <v>106</v>
      </c>
      <c r="BD2" s="9" t="s">
        <v>106</v>
      </c>
      <c r="BE2" s="9" t="s">
        <v>106</v>
      </c>
      <c r="BF2" s="9" t="s">
        <v>106</v>
      </c>
      <c r="BG2" s="9" t="s">
        <v>106</v>
      </c>
      <c r="BH2" s="9" t="s">
        <v>106</v>
      </c>
      <c r="BI2" s="9" t="s">
        <v>106</v>
      </c>
    </row>
    <row r="3" spans="3:63" x14ac:dyDescent="0.25">
      <c r="D3" t="s">
        <v>108</v>
      </c>
      <c r="E3" t="s">
        <v>0</v>
      </c>
      <c r="F3"/>
      <c r="G3">
        <v>2016</v>
      </c>
      <c r="H3">
        <v>2016</v>
      </c>
      <c r="I3">
        <v>2016</v>
      </c>
      <c r="J3">
        <v>2016</v>
      </c>
      <c r="K3">
        <v>2016</v>
      </c>
      <c r="L3">
        <v>2016</v>
      </c>
      <c r="M3">
        <v>2016</v>
      </c>
      <c r="N3">
        <v>2016</v>
      </c>
      <c r="O3">
        <v>2016</v>
      </c>
      <c r="P3">
        <v>2016</v>
      </c>
      <c r="Q3">
        <v>2016</v>
      </c>
      <c r="R3">
        <v>2016</v>
      </c>
      <c r="S3">
        <v>2016</v>
      </c>
      <c r="T3">
        <v>2016</v>
      </c>
      <c r="U3">
        <v>2016</v>
      </c>
      <c r="V3">
        <v>2016</v>
      </c>
      <c r="W3">
        <v>2016</v>
      </c>
      <c r="X3">
        <v>2016</v>
      </c>
      <c r="Y3">
        <v>2016</v>
      </c>
      <c r="Z3">
        <v>2016</v>
      </c>
      <c r="AA3">
        <v>2016</v>
      </c>
      <c r="AB3">
        <v>2016</v>
      </c>
      <c r="AC3">
        <v>2016</v>
      </c>
      <c r="AD3">
        <v>2016</v>
      </c>
      <c r="AE3">
        <v>2016</v>
      </c>
      <c r="AF3">
        <v>2016</v>
      </c>
      <c r="AG3">
        <v>2016</v>
      </c>
      <c r="AH3">
        <v>2016</v>
      </c>
      <c r="AI3">
        <v>2016</v>
      </c>
      <c r="AJ3">
        <v>2016</v>
      </c>
      <c r="AK3">
        <v>2016</v>
      </c>
      <c r="AL3">
        <v>2016</v>
      </c>
      <c r="AM3">
        <v>2016</v>
      </c>
      <c r="AN3">
        <v>2016</v>
      </c>
      <c r="AO3">
        <v>2016</v>
      </c>
      <c r="AP3">
        <v>2016</v>
      </c>
      <c r="AQ3">
        <v>2016</v>
      </c>
      <c r="AR3">
        <v>2016</v>
      </c>
      <c r="AS3">
        <v>2016</v>
      </c>
      <c r="AT3">
        <v>2016</v>
      </c>
      <c r="AU3">
        <v>2016</v>
      </c>
      <c r="AV3">
        <v>2016</v>
      </c>
      <c r="AW3">
        <v>2016</v>
      </c>
      <c r="AX3">
        <v>2016</v>
      </c>
      <c r="AY3">
        <v>2016</v>
      </c>
      <c r="AZ3">
        <v>2016</v>
      </c>
      <c r="BA3" s="1">
        <v>2016</v>
      </c>
      <c r="BB3">
        <v>2016</v>
      </c>
      <c r="BC3">
        <v>2016</v>
      </c>
      <c r="BD3">
        <v>2016</v>
      </c>
      <c r="BE3">
        <v>2016</v>
      </c>
      <c r="BF3">
        <v>2016</v>
      </c>
      <c r="BG3">
        <v>2016</v>
      </c>
      <c r="BH3">
        <v>2016</v>
      </c>
      <c r="BI3">
        <v>2016</v>
      </c>
    </row>
    <row r="4" spans="3:63" x14ac:dyDescent="0.25">
      <c r="D4" t="s">
        <v>109</v>
      </c>
      <c r="E4" t="s">
        <v>1</v>
      </c>
      <c r="F4"/>
      <c r="G4" t="s">
        <v>2</v>
      </c>
      <c r="H4" t="s">
        <v>3</v>
      </c>
      <c r="I4" t="s">
        <v>4</v>
      </c>
      <c r="J4" t="s">
        <v>2</v>
      </c>
      <c r="K4" t="s">
        <v>2</v>
      </c>
      <c r="L4" t="s">
        <v>2</v>
      </c>
      <c r="M4" t="s">
        <v>3</v>
      </c>
      <c r="N4" t="s">
        <v>3</v>
      </c>
      <c r="O4" t="s">
        <v>3</v>
      </c>
      <c r="P4" t="s">
        <v>3</v>
      </c>
      <c r="Q4" t="s">
        <v>3</v>
      </c>
      <c r="R4" t="s">
        <v>3</v>
      </c>
      <c r="S4" t="s">
        <v>3</v>
      </c>
      <c r="T4" t="s">
        <v>3</v>
      </c>
      <c r="U4" t="s">
        <v>3</v>
      </c>
      <c r="V4" t="s">
        <v>3</v>
      </c>
      <c r="W4" t="s">
        <v>3</v>
      </c>
      <c r="X4" t="s">
        <v>3</v>
      </c>
      <c r="Y4" t="s">
        <v>3</v>
      </c>
      <c r="Z4" t="s">
        <v>3</v>
      </c>
      <c r="AA4" t="s">
        <v>3</v>
      </c>
      <c r="AB4" t="s">
        <v>3</v>
      </c>
      <c r="AC4" t="s">
        <v>3</v>
      </c>
      <c r="AD4" t="s">
        <v>3</v>
      </c>
      <c r="AE4" t="s">
        <v>3</v>
      </c>
      <c r="AF4" t="s">
        <v>3</v>
      </c>
      <c r="AG4" t="s">
        <v>4</v>
      </c>
      <c r="AH4" t="s">
        <v>4</v>
      </c>
      <c r="AI4" t="s">
        <v>4</v>
      </c>
      <c r="AJ4" t="s">
        <v>4</v>
      </c>
      <c r="AK4" t="s">
        <v>4</v>
      </c>
      <c r="AL4" t="s">
        <v>4</v>
      </c>
      <c r="AM4" t="s">
        <v>4</v>
      </c>
      <c r="AN4" t="s">
        <v>4</v>
      </c>
      <c r="AO4" t="s">
        <v>4</v>
      </c>
      <c r="AP4" t="s">
        <v>4</v>
      </c>
      <c r="AQ4" t="s">
        <v>4</v>
      </c>
      <c r="AR4" t="s">
        <v>4</v>
      </c>
      <c r="AS4" t="s">
        <v>4</v>
      </c>
      <c r="AT4" t="s">
        <v>4</v>
      </c>
      <c r="AU4" t="s">
        <v>4</v>
      </c>
      <c r="AV4" t="s">
        <v>4</v>
      </c>
      <c r="AW4" t="s">
        <v>4</v>
      </c>
      <c r="AX4" t="s">
        <v>4</v>
      </c>
      <c r="AY4" t="s">
        <v>4</v>
      </c>
      <c r="AZ4" t="s">
        <v>4</v>
      </c>
      <c r="BA4" s="1" t="s">
        <v>5</v>
      </c>
      <c r="BB4" t="s">
        <v>2</v>
      </c>
      <c r="BC4" t="s">
        <v>4</v>
      </c>
      <c r="BD4" t="s">
        <v>3</v>
      </c>
      <c r="BE4" t="s">
        <v>6</v>
      </c>
      <c r="BF4" t="s">
        <v>7</v>
      </c>
      <c r="BG4" t="s">
        <v>8</v>
      </c>
      <c r="BH4" t="s">
        <v>9</v>
      </c>
      <c r="BI4" t="s">
        <v>10</v>
      </c>
    </row>
    <row r="5" spans="3:63" x14ac:dyDescent="0.25">
      <c r="D5" t="s">
        <v>110</v>
      </c>
      <c r="E5" t="s">
        <v>11</v>
      </c>
      <c r="F5"/>
      <c r="G5" s="2" t="s">
        <v>2</v>
      </c>
      <c r="H5" s="2" t="s">
        <v>2</v>
      </c>
      <c r="I5" s="2" t="s">
        <v>2</v>
      </c>
      <c r="J5" s="2" t="s">
        <v>12</v>
      </c>
      <c r="K5" s="2" t="s">
        <v>13</v>
      </c>
      <c r="L5" s="2" t="s">
        <v>14</v>
      </c>
      <c r="M5" t="s">
        <v>15</v>
      </c>
      <c r="N5" t="s">
        <v>16</v>
      </c>
      <c r="O5" t="s">
        <v>17</v>
      </c>
      <c r="P5" t="s">
        <v>18</v>
      </c>
      <c r="Q5" t="s">
        <v>19</v>
      </c>
      <c r="R5" t="s">
        <v>20</v>
      </c>
      <c r="S5" t="s">
        <v>21</v>
      </c>
      <c r="T5" t="s">
        <v>22</v>
      </c>
      <c r="U5" t="s">
        <v>23</v>
      </c>
      <c r="V5" t="s">
        <v>24</v>
      </c>
      <c r="W5" t="s">
        <v>25</v>
      </c>
      <c r="X5" t="s">
        <v>26</v>
      </c>
      <c r="Y5" t="s">
        <v>27</v>
      </c>
      <c r="Z5" t="s">
        <v>28</v>
      </c>
      <c r="AA5" t="s">
        <v>29</v>
      </c>
      <c r="AB5" t="s">
        <v>30</v>
      </c>
      <c r="AC5" t="s">
        <v>31</v>
      </c>
      <c r="AD5" t="s">
        <v>32</v>
      </c>
      <c r="AE5" t="s">
        <v>33</v>
      </c>
      <c r="AF5" t="s">
        <v>34</v>
      </c>
      <c r="AG5" t="s">
        <v>15</v>
      </c>
      <c r="AH5" t="s">
        <v>16</v>
      </c>
      <c r="AI5" t="s">
        <v>17</v>
      </c>
      <c r="AJ5" t="s">
        <v>18</v>
      </c>
      <c r="AK5" t="s">
        <v>19</v>
      </c>
      <c r="AL5" t="s">
        <v>20</v>
      </c>
      <c r="AM5" t="s">
        <v>21</v>
      </c>
      <c r="AN5" t="s">
        <v>22</v>
      </c>
      <c r="AO5" t="s">
        <v>23</v>
      </c>
      <c r="AP5" t="s">
        <v>24</v>
      </c>
      <c r="AQ5" t="s">
        <v>25</v>
      </c>
      <c r="AR5" t="s">
        <v>26</v>
      </c>
      <c r="AS5" t="s">
        <v>27</v>
      </c>
      <c r="AT5" t="s">
        <v>28</v>
      </c>
      <c r="AU5" t="s">
        <v>29</v>
      </c>
      <c r="AV5" t="s">
        <v>30</v>
      </c>
      <c r="AW5" t="s">
        <v>31</v>
      </c>
      <c r="AX5" t="s">
        <v>32</v>
      </c>
      <c r="AY5" t="s">
        <v>33</v>
      </c>
      <c r="AZ5" t="s">
        <v>34</v>
      </c>
      <c r="BA5" s="1" t="s">
        <v>5</v>
      </c>
      <c r="BB5" t="s">
        <v>2</v>
      </c>
      <c r="BC5" t="s">
        <v>2</v>
      </c>
      <c r="BD5" t="s">
        <v>2</v>
      </c>
      <c r="BE5" t="s">
        <v>2</v>
      </c>
      <c r="BF5" t="s">
        <v>2</v>
      </c>
      <c r="BG5" t="s">
        <v>2</v>
      </c>
      <c r="BH5" t="s">
        <v>2</v>
      </c>
      <c r="BI5" t="s">
        <v>2</v>
      </c>
    </row>
    <row r="6" spans="3:63" x14ac:dyDescent="0.25">
      <c r="D6" t="s">
        <v>111</v>
      </c>
      <c r="E6" t="s">
        <v>37</v>
      </c>
      <c r="F6"/>
      <c r="G6" t="s">
        <v>38</v>
      </c>
      <c r="H6" t="s">
        <v>38</v>
      </c>
      <c r="I6" t="s">
        <v>38</v>
      </c>
      <c r="J6" t="s">
        <v>38</v>
      </c>
      <c r="K6" t="s">
        <v>38</v>
      </c>
      <c r="L6" t="s">
        <v>38</v>
      </c>
      <c r="M6" t="s">
        <v>38</v>
      </c>
      <c r="N6" t="s">
        <v>38</v>
      </c>
      <c r="O6" t="s">
        <v>38</v>
      </c>
      <c r="P6" t="s">
        <v>38</v>
      </c>
      <c r="Q6" t="s">
        <v>38</v>
      </c>
      <c r="R6" t="s">
        <v>38</v>
      </c>
      <c r="S6" t="s">
        <v>38</v>
      </c>
      <c r="T6" t="s">
        <v>38</v>
      </c>
      <c r="U6" t="s">
        <v>38</v>
      </c>
      <c r="V6" t="s">
        <v>38</v>
      </c>
      <c r="W6" t="s">
        <v>38</v>
      </c>
      <c r="X6" t="s">
        <v>38</v>
      </c>
      <c r="Y6" t="s">
        <v>38</v>
      </c>
      <c r="Z6" t="s">
        <v>38</v>
      </c>
      <c r="AA6" t="s">
        <v>38</v>
      </c>
      <c r="AB6" t="s">
        <v>38</v>
      </c>
      <c r="AC6" t="s">
        <v>38</v>
      </c>
      <c r="AD6" t="s">
        <v>38</v>
      </c>
      <c r="AE6" t="s">
        <v>38</v>
      </c>
      <c r="AF6" t="s">
        <v>38</v>
      </c>
      <c r="AG6" t="s">
        <v>38</v>
      </c>
      <c r="AH6" t="s">
        <v>38</v>
      </c>
      <c r="AI6" t="s">
        <v>38</v>
      </c>
      <c r="AJ6" t="s">
        <v>38</v>
      </c>
      <c r="AK6" t="s">
        <v>38</v>
      </c>
      <c r="AL6" t="s">
        <v>38</v>
      </c>
      <c r="AM6" t="s">
        <v>38</v>
      </c>
      <c r="AN6" t="s">
        <v>38</v>
      </c>
      <c r="AO6" t="s">
        <v>38</v>
      </c>
      <c r="AP6" t="s">
        <v>38</v>
      </c>
      <c r="AQ6" t="s">
        <v>38</v>
      </c>
      <c r="AR6" t="s">
        <v>38</v>
      </c>
      <c r="AS6" t="s">
        <v>38</v>
      </c>
      <c r="AT6" t="s">
        <v>38</v>
      </c>
      <c r="AU6" t="s">
        <v>38</v>
      </c>
      <c r="AV6" t="s">
        <v>38</v>
      </c>
      <c r="AW6" t="s">
        <v>38</v>
      </c>
      <c r="AX6" t="s">
        <v>38</v>
      </c>
      <c r="AY6" t="s">
        <v>38</v>
      </c>
      <c r="AZ6" t="s">
        <v>38</v>
      </c>
      <c r="BA6" s="1" t="s">
        <v>39</v>
      </c>
      <c r="BB6" t="s">
        <v>40</v>
      </c>
      <c r="BC6" t="s">
        <v>40</v>
      </c>
      <c r="BD6" t="s">
        <v>40</v>
      </c>
      <c r="BE6" t="s">
        <v>40</v>
      </c>
      <c r="BF6" t="s">
        <v>40</v>
      </c>
      <c r="BG6" t="s">
        <v>40</v>
      </c>
      <c r="BH6" t="s">
        <v>40</v>
      </c>
      <c r="BI6" t="s">
        <v>40</v>
      </c>
    </row>
    <row r="7" spans="3:63" x14ac:dyDescent="0.25">
      <c r="D7" t="s">
        <v>112</v>
      </c>
      <c r="F7"/>
      <c r="G7"/>
      <c r="H7"/>
      <c r="I7"/>
      <c r="J7"/>
      <c r="K7"/>
      <c r="L7"/>
      <c r="M7"/>
      <c r="N7"/>
      <c r="O7"/>
      <c r="BA7" s="1"/>
    </row>
    <row r="8" spans="3:63" x14ac:dyDescent="0.25">
      <c r="D8" t="s">
        <v>113</v>
      </c>
      <c r="F8"/>
      <c r="G8"/>
      <c r="H8"/>
      <c r="I8"/>
      <c r="J8"/>
      <c r="K8"/>
      <c r="L8"/>
      <c r="M8"/>
      <c r="N8"/>
      <c r="O8"/>
      <c r="BA8" s="1"/>
    </row>
    <row r="9" spans="3:63" x14ac:dyDescent="0.25">
      <c r="D9" t="s">
        <v>114</v>
      </c>
      <c r="F9"/>
      <c r="G9" t="s">
        <v>130</v>
      </c>
      <c r="H9" t="s">
        <v>3</v>
      </c>
      <c r="I9" t="s">
        <v>4</v>
      </c>
      <c r="J9" s="2" t="s">
        <v>12</v>
      </c>
      <c r="K9" s="2" t="s">
        <v>13</v>
      </c>
      <c r="L9" s="2" t="s">
        <v>14</v>
      </c>
      <c r="M9"/>
      <c r="N9"/>
      <c r="O9"/>
      <c r="BA9" s="1" t="s">
        <v>5</v>
      </c>
      <c r="BB9" t="s">
        <v>134</v>
      </c>
      <c r="BC9" t="s">
        <v>135</v>
      </c>
      <c r="BD9" t="s">
        <v>136</v>
      </c>
      <c r="BE9" t="s">
        <v>137</v>
      </c>
      <c r="BF9" t="s">
        <v>138</v>
      </c>
      <c r="BG9" t="s">
        <v>139</v>
      </c>
      <c r="BH9" t="s">
        <v>140</v>
      </c>
      <c r="BI9" t="s">
        <v>141</v>
      </c>
    </row>
    <row r="10" spans="3:63" x14ac:dyDescent="0.25">
      <c r="C10" t="s">
        <v>35</v>
      </c>
      <c r="D10" t="s">
        <v>36</v>
      </c>
      <c r="E10" t="s">
        <v>131</v>
      </c>
      <c r="F10" t="s">
        <v>132</v>
      </c>
      <c r="G10" s="17">
        <v>5</v>
      </c>
      <c r="H10" s="17">
        <v>6</v>
      </c>
      <c r="I10" s="17">
        <v>7</v>
      </c>
      <c r="J10" s="17">
        <v>8</v>
      </c>
      <c r="K10" s="17">
        <v>9</v>
      </c>
      <c r="L10" s="17">
        <v>10</v>
      </c>
      <c r="M10" s="17">
        <v>11</v>
      </c>
      <c r="N10" s="17">
        <v>12</v>
      </c>
      <c r="O10" s="17">
        <v>13</v>
      </c>
      <c r="P10" s="17">
        <v>14</v>
      </c>
      <c r="Q10" s="17">
        <v>15</v>
      </c>
      <c r="R10" s="17">
        <v>16</v>
      </c>
      <c r="S10" s="17">
        <v>17</v>
      </c>
      <c r="T10" s="17">
        <v>18</v>
      </c>
      <c r="U10" s="17">
        <v>19</v>
      </c>
      <c r="V10" s="17">
        <v>20</v>
      </c>
      <c r="W10" s="17">
        <v>21</v>
      </c>
      <c r="X10" s="17">
        <v>22</v>
      </c>
      <c r="Y10" s="17">
        <v>23</v>
      </c>
      <c r="Z10" s="17">
        <v>24</v>
      </c>
      <c r="AA10" s="17">
        <v>25</v>
      </c>
      <c r="AB10" s="17">
        <v>26</v>
      </c>
      <c r="AC10" s="17">
        <v>27</v>
      </c>
      <c r="AD10" s="17">
        <v>28</v>
      </c>
      <c r="AE10" s="17">
        <v>29</v>
      </c>
      <c r="AF10" s="17">
        <v>30</v>
      </c>
      <c r="AG10" s="17">
        <v>31</v>
      </c>
      <c r="AH10" s="17">
        <v>32</v>
      </c>
      <c r="AI10" s="17">
        <v>33</v>
      </c>
      <c r="AJ10" s="17">
        <v>34</v>
      </c>
      <c r="AK10" s="17">
        <v>35</v>
      </c>
      <c r="AL10" s="17">
        <v>36</v>
      </c>
      <c r="AM10" s="17">
        <v>37</v>
      </c>
      <c r="AN10" s="17">
        <v>38</v>
      </c>
      <c r="AO10" s="17">
        <v>39</v>
      </c>
      <c r="AP10" s="17">
        <v>40</v>
      </c>
      <c r="AQ10" s="17">
        <v>41</v>
      </c>
      <c r="AR10" s="17">
        <v>42</v>
      </c>
      <c r="AS10" s="17">
        <v>43</v>
      </c>
      <c r="AT10" s="17">
        <v>44</v>
      </c>
      <c r="AU10" s="17">
        <v>45</v>
      </c>
      <c r="AV10" s="17">
        <v>46</v>
      </c>
      <c r="AW10" s="17">
        <v>47</v>
      </c>
      <c r="AX10" s="17">
        <v>48</v>
      </c>
      <c r="AY10" s="17">
        <v>49</v>
      </c>
      <c r="AZ10" s="17">
        <v>50</v>
      </c>
      <c r="BA10" s="17">
        <v>51</v>
      </c>
      <c r="BB10" s="17">
        <v>52</v>
      </c>
      <c r="BC10" s="17">
        <v>53</v>
      </c>
      <c r="BD10" s="17">
        <v>54</v>
      </c>
      <c r="BE10" s="17">
        <v>55</v>
      </c>
      <c r="BF10" s="17">
        <v>56</v>
      </c>
      <c r="BG10" s="17">
        <v>57</v>
      </c>
      <c r="BH10" s="17">
        <v>58</v>
      </c>
      <c r="BI10" s="17">
        <v>59</v>
      </c>
    </row>
    <row r="11" spans="3:63" x14ac:dyDescent="0.25">
      <c r="C11" s="3" t="s">
        <v>41</v>
      </c>
      <c r="D11" s="4" t="s">
        <v>42</v>
      </c>
      <c r="E11" s="4">
        <v>0</v>
      </c>
      <c r="F11" s="4">
        <v>0</v>
      </c>
      <c r="G11" s="5">
        <v>925365</v>
      </c>
      <c r="H11" s="5">
        <v>443984</v>
      </c>
      <c r="I11" s="5">
        <v>481381</v>
      </c>
      <c r="J11" s="5">
        <v>224858</v>
      </c>
      <c r="K11" s="5">
        <v>632396.63546497736</v>
      </c>
      <c r="L11" s="5">
        <v>68110.364535022847</v>
      </c>
      <c r="M11" s="5">
        <v>38913</v>
      </c>
      <c r="N11" s="5">
        <v>35842</v>
      </c>
      <c r="O11" s="5">
        <v>39534.999999999993</v>
      </c>
      <c r="P11" s="5">
        <v>44206</v>
      </c>
      <c r="Q11" s="5">
        <v>45350</v>
      </c>
      <c r="R11" s="5">
        <v>38130</v>
      </c>
      <c r="S11" s="5">
        <v>37434</v>
      </c>
      <c r="T11" s="5">
        <v>30801</v>
      </c>
      <c r="U11" s="5">
        <v>28163</v>
      </c>
      <c r="V11" s="5">
        <v>22816</v>
      </c>
      <c r="W11" s="5">
        <v>21428.000000000004</v>
      </c>
      <c r="X11" s="5">
        <v>16727</v>
      </c>
      <c r="Y11" s="5">
        <v>14731.734406551819</v>
      </c>
      <c r="Z11" s="5">
        <v>10116.265593448185</v>
      </c>
      <c r="AA11" s="5">
        <v>8949.1690892465849</v>
      </c>
      <c r="AB11" s="5">
        <v>4766.456854187375</v>
      </c>
      <c r="AC11" s="5">
        <v>2802.3492009627062</v>
      </c>
      <c r="AD11" s="5">
        <v>2146.8217357667322</v>
      </c>
      <c r="AE11" s="5">
        <v>1030.6093013612244</v>
      </c>
      <c r="AF11" s="5">
        <v>95.593818475377702</v>
      </c>
      <c r="AG11" s="5">
        <v>37134</v>
      </c>
      <c r="AH11" s="5">
        <v>34652.999999999993</v>
      </c>
      <c r="AI11" s="5">
        <v>38781</v>
      </c>
      <c r="AJ11" s="5">
        <v>43958.999999999993</v>
      </c>
      <c r="AK11" s="5">
        <v>46135.999999999985</v>
      </c>
      <c r="AL11" s="5">
        <v>41150</v>
      </c>
      <c r="AM11" s="5">
        <v>42158</v>
      </c>
      <c r="AN11" s="5">
        <v>36195</v>
      </c>
      <c r="AO11" s="5">
        <v>32310.999999999996</v>
      </c>
      <c r="AP11" s="5">
        <v>27052</v>
      </c>
      <c r="AQ11" s="5">
        <v>25282</v>
      </c>
      <c r="AR11" s="5">
        <v>19556</v>
      </c>
      <c r="AS11" s="5">
        <v>18810.901058425352</v>
      </c>
      <c r="AT11" s="5">
        <v>11476.09894157465</v>
      </c>
      <c r="AU11" s="5">
        <v>11463.923891178078</v>
      </c>
      <c r="AV11" s="5">
        <v>6293.3457810064283</v>
      </c>
      <c r="AW11" s="5">
        <v>4122.7955805589809</v>
      </c>
      <c r="AX11" s="5">
        <v>3650.1560493981215</v>
      </c>
      <c r="AY11" s="5">
        <v>1023.544992518548</v>
      </c>
      <c r="AZ11" s="5">
        <v>173.23370533984345</v>
      </c>
      <c r="BA11" s="6">
        <v>3020.2360090000002</v>
      </c>
      <c r="BB11" s="5">
        <v>276943.00000000017</v>
      </c>
      <c r="BC11" s="5">
        <v>64056.470129924346</v>
      </c>
      <c r="BD11" s="5">
        <v>212886.52987007567</v>
      </c>
      <c r="BE11" s="5">
        <v>92022.096401050163</v>
      </c>
      <c r="BF11" s="5">
        <v>184920.90359894984</v>
      </c>
      <c r="BG11" s="5">
        <v>20509.965732264871</v>
      </c>
      <c r="BH11" s="5">
        <v>88869.710272168406</v>
      </c>
      <c r="BI11" s="7">
        <v>3.8581549872160381</v>
      </c>
      <c r="BK11" s="8"/>
    </row>
    <row r="12" spans="3:63" x14ac:dyDescent="0.25">
      <c r="C12" s="3" t="s">
        <v>43</v>
      </c>
      <c r="D12" s="9" t="s">
        <v>44</v>
      </c>
      <c r="E12" s="9">
        <v>1</v>
      </c>
      <c r="F12" s="9">
        <v>0</v>
      </c>
      <c r="G12" s="10">
        <v>179037</v>
      </c>
      <c r="H12" s="10">
        <v>86756.000000000015</v>
      </c>
      <c r="I12" s="10">
        <v>92281</v>
      </c>
      <c r="J12" s="10">
        <v>42701</v>
      </c>
      <c r="K12" s="10">
        <v>123124.00451309435</v>
      </c>
      <c r="L12" s="10">
        <v>13211.995486905671</v>
      </c>
      <c r="M12" s="10">
        <v>7477</v>
      </c>
      <c r="N12" s="10">
        <v>6813.0000000000009</v>
      </c>
      <c r="O12" s="10">
        <v>7448.9999999999982</v>
      </c>
      <c r="P12" s="10">
        <v>8026.0000000000036</v>
      </c>
      <c r="Q12" s="10">
        <v>8605.0000000000036</v>
      </c>
      <c r="R12" s="10">
        <v>7897.0000000000009</v>
      </c>
      <c r="S12" s="10">
        <v>7532.0000000000009</v>
      </c>
      <c r="T12" s="10">
        <v>6294.0000000000009</v>
      </c>
      <c r="U12" s="10">
        <v>5592</v>
      </c>
      <c r="V12" s="10">
        <v>4584</v>
      </c>
      <c r="W12" s="10">
        <v>4359.0000000000018</v>
      </c>
      <c r="X12" s="10">
        <v>3398</v>
      </c>
      <c r="Y12" s="10">
        <v>2558.6916475972539</v>
      </c>
      <c r="Z12" s="10">
        <v>2254.3083524027456</v>
      </c>
      <c r="AA12" s="10">
        <v>1802.7608695652177</v>
      </c>
      <c r="AB12" s="10">
        <v>675.01552795031057</v>
      </c>
      <c r="AC12" s="10">
        <v>505.25465838509314</v>
      </c>
      <c r="AD12" s="10">
        <v>648.27329192546586</v>
      </c>
      <c r="AE12" s="10">
        <v>241.04347826086956</v>
      </c>
      <c r="AF12" s="10">
        <v>44.652173913043477</v>
      </c>
      <c r="AG12" s="10">
        <v>7031</v>
      </c>
      <c r="AH12" s="10">
        <v>6498.0000000000018</v>
      </c>
      <c r="AI12" s="10">
        <v>7433.0000000000009</v>
      </c>
      <c r="AJ12" s="10">
        <v>8217.9999999999982</v>
      </c>
      <c r="AK12" s="10">
        <v>8827.9999999999982</v>
      </c>
      <c r="AL12" s="10">
        <v>8017.0000000000018</v>
      </c>
      <c r="AM12" s="10">
        <v>8162</v>
      </c>
      <c r="AN12" s="10">
        <v>6968</v>
      </c>
      <c r="AO12" s="10">
        <v>6075.9999999999991</v>
      </c>
      <c r="AP12" s="10">
        <v>5142</v>
      </c>
      <c r="AQ12" s="10">
        <v>4999</v>
      </c>
      <c r="AR12" s="10">
        <v>3816.0000000000005</v>
      </c>
      <c r="AS12" s="10">
        <v>4052.312865497076</v>
      </c>
      <c r="AT12" s="10">
        <v>1677.687134502924</v>
      </c>
      <c r="AU12" s="10">
        <v>1897.9346988795519</v>
      </c>
      <c r="AV12" s="10">
        <v>1405.4606676003734</v>
      </c>
      <c r="AW12" s="10">
        <v>1290.3610527544351</v>
      </c>
      <c r="AX12" s="10">
        <v>538.79143323996254</v>
      </c>
      <c r="AY12" s="10">
        <v>186.59920634920633</v>
      </c>
      <c r="AZ12" s="10">
        <v>43.852941176470587</v>
      </c>
      <c r="BA12" s="11">
        <v>17.703070000000004</v>
      </c>
      <c r="BB12" s="10">
        <v>54818.999999999993</v>
      </c>
      <c r="BC12" s="10">
        <v>12062.40625</v>
      </c>
      <c r="BD12" s="10">
        <v>42756.593749999971</v>
      </c>
      <c r="BE12" s="10">
        <v>16891.843749999996</v>
      </c>
      <c r="BF12" s="10">
        <v>37927.156249999978</v>
      </c>
      <c r="BG12" s="10">
        <v>4235.5187500000002</v>
      </c>
      <c r="BH12" s="10">
        <v>19151.862499999999</v>
      </c>
      <c r="BI12" s="7">
        <v>3.8862540816140414</v>
      </c>
      <c r="BK12" s="8"/>
    </row>
    <row r="13" spans="3:63" x14ac:dyDescent="0.25">
      <c r="C13" s="3" t="s">
        <v>45</v>
      </c>
      <c r="D13" s="9" t="s">
        <v>46</v>
      </c>
      <c r="E13" s="9">
        <v>2</v>
      </c>
      <c r="F13" s="9">
        <v>0</v>
      </c>
      <c r="G13" s="10">
        <v>190541</v>
      </c>
      <c r="H13" s="10">
        <v>90819</v>
      </c>
      <c r="I13" s="10">
        <v>99721.999999999985</v>
      </c>
      <c r="J13" s="10">
        <v>49202</v>
      </c>
      <c r="K13" s="10">
        <v>129945.61133955557</v>
      </c>
      <c r="L13" s="10">
        <v>11393.388660444414</v>
      </c>
      <c r="M13" s="10">
        <v>8483.9999999999982</v>
      </c>
      <c r="N13" s="10">
        <v>7766.9999999999991</v>
      </c>
      <c r="O13" s="10">
        <v>8582</v>
      </c>
      <c r="P13" s="10">
        <v>9264.9999999999964</v>
      </c>
      <c r="Q13" s="10">
        <v>9495</v>
      </c>
      <c r="R13" s="10">
        <v>8043.0000000000036</v>
      </c>
      <c r="S13" s="10">
        <v>7911.0000000000018</v>
      </c>
      <c r="T13" s="10">
        <v>6128.0000000000009</v>
      </c>
      <c r="U13" s="10">
        <v>5718.9999999999991</v>
      </c>
      <c r="V13" s="10">
        <v>4422</v>
      </c>
      <c r="W13" s="10">
        <v>4264</v>
      </c>
      <c r="X13" s="10">
        <v>3120.0000000000005</v>
      </c>
      <c r="Y13" s="10">
        <v>2594.2614541468765</v>
      </c>
      <c r="Z13" s="10">
        <v>1668.7385458531239</v>
      </c>
      <c r="AA13" s="10">
        <v>1622.9732142857144</v>
      </c>
      <c r="AB13" s="10">
        <v>872.54702380952381</v>
      </c>
      <c r="AC13" s="10">
        <v>504.81607142857149</v>
      </c>
      <c r="AD13" s="10">
        <v>252.26369047619048</v>
      </c>
      <c r="AE13" s="10">
        <v>103.4</v>
      </c>
      <c r="AF13" s="10">
        <v>0</v>
      </c>
      <c r="AG13" s="10">
        <v>8134</v>
      </c>
      <c r="AH13" s="10">
        <v>7561</v>
      </c>
      <c r="AI13" s="10">
        <v>8674</v>
      </c>
      <c r="AJ13" s="10">
        <v>9798.9999999999964</v>
      </c>
      <c r="AK13" s="10">
        <v>10277.999999999996</v>
      </c>
      <c r="AL13" s="10">
        <v>8942</v>
      </c>
      <c r="AM13" s="10">
        <v>8880</v>
      </c>
      <c r="AN13" s="10">
        <v>7457.0000000000018</v>
      </c>
      <c r="AO13" s="10">
        <v>6634.0000000000018</v>
      </c>
      <c r="AP13" s="10">
        <v>5504</v>
      </c>
      <c r="AQ13" s="10">
        <v>4893</v>
      </c>
      <c r="AR13" s="10">
        <v>3545</v>
      </c>
      <c r="AS13" s="10">
        <v>3052.3498854087093</v>
      </c>
      <c r="AT13" s="10">
        <v>2004.6501145912912</v>
      </c>
      <c r="AU13" s="10">
        <v>1974.6307189542483</v>
      </c>
      <c r="AV13" s="10">
        <v>609.85490196078422</v>
      </c>
      <c r="AW13" s="10">
        <v>694.98076563958909</v>
      </c>
      <c r="AX13" s="10">
        <v>847.66171802054157</v>
      </c>
      <c r="AY13" s="10">
        <v>236.87189542483659</v>
      </c>
      <c r="AZ13" s="10">
        <v>0</v>
      </c>
      <c r="BA13" s="11">
        <v>12.906419</v>
      </c>
      <c r="BB13" s="10">
        <v>56557.999999999913</v>
      </c>
      <c r="BC13" s="10">
        <v>13191.55063965885</v>
      </c>
      <c r="BD13" s="10">
        <v>43366.449360341074</v>
      </c>
      <c r="BE13" s="10">
        <v>18231.408995202561</v>
      </c>
      <c r="BF13" s="10">
        <v>38326.591004797381</v>
      </c>
      <c r="BG13" s="10">
        <v>4415.1759648187626</v>
      </c>
      <c r="BH13" s="10">
        <v>17906.745618336885</v>
      </c>
      <c r="BI13" s="7">
        <v>3.8730898393848348</v>
      </c>
      <c r="BK13" s="8"/>
    </row>
    <row r="14" spans="3:63" x14ac:dyDescent="0.25">
      <c r="C14" s="3" t="s">
        <v>47</v>
      </c>
      <c r="D14" s="9" t="s">
        <v>48</v>
      </c>
      <c r="E14" s="9">
        <v>3</v>
      </c>
      <c r="F14" s="9">
        <v>0</v>
      </c>
      <c r="G14" s="10">
        <v>183732</v>
      </c>
      <c r="H14" s="10">
        <v>88496.999999999985</v>
      </c>
      <c r="I14" s="10">
        <v>95234.999999999985</v>
      </c>
      <c r="J14" s="10">
        <v>46279.999999999993</v>
      </c>
      <c r="K14" s="10">
        <v>125841.77987593504</v>
      </c>
      <c r="L14" s="10">
        <v>11610.220124064952</v>
      </c>
      <c r="M14" s="10">
        <v>8080.9999999999982</v>
      </c>
      <c r="N14" s="10">
        <v>7222.9999999999991</v>
      </c>
      <c r="O14" s="10">
        <v>8277.9999999999982</v>
      </c>
      <c r="P14" s="10">
        <v>9633.0000000000018</v>
      </c>
      <c r="Q14" s="10">
        <v>9372</v>
      </c>
      <c r="R14" s="10">
        <v>7582.9999999999964</v>
      </c>
      <c r="S14" s="10">
        <v>7486</v>
      </c>
      <c r="T14" s="10">
        <v>5901.9999999999982</v>
      </c>
      <c r="U14" s="10">
        <v>5486.9999999999982</v>
      </c>
      <c r="V14" s="10">
        <v>4517.9999999999991</v>
      </c>
      <c r="W14" s="10">
        <v>3912.0000000000014</v>
      </c>
      <c r="X14" s="10">
        <v>3161</v>
      </c>
      <c r="Y14" s="10">
        <v>2801.4867724867736</v>
      </c>
      <c r="Z14" s="10">
        <v>1648.5132275132282</v>
      </c>
      <c r="AA14" s="10">
        <v>1404.0888888888887</v>
      </c>
      <c r="AB14" s="10">
        <v>832.25079365079364</v>
      </c>
      <c r="AC14" s="10">
        <v>680.66349206349196</v>
      </c>
      <c r="AD14" s="10">
        <v>341.55301587301585</v>
      </c>
      <c r="AE14" s="10">
        <v>152.44380952380953</v>
      </c>
      <c r="AF14" s="10">
        <v>0</v>
      </c>
      <c r="AG14" s="10">
        <v>7789</v>
      </c>
      <c r="AH14" s="10">
        <v>7076.9999999999991</v>
      </c>
      <c r="AI14" s="10">
        <v>7831.9999999999982</v>
      </c>
      <c r="AJ14" s="10">
        <v>9320</v>
      </c>
      <c r="AK14" s="10">
        <v>9464.9999999999927</v>
      </c>
      <c r="AL14" s="10">
        <v>8253</v>
      </c>
      <c r="AM14" s="10">
        <v>8232.9999999999982</v>
      </c>
      <c r="AN14" s="10">
        <v>7160.0000000000027</v>
      </c>
      <c r="AO14" s="10">
        <v>6244.9999999999964</v>
      </c>
      <c r="AP14" s="10">
        <v>5274.0000000000009</v>
      </c>
      <c r="AQ14" s="10">
        <v>4818.0000000000018</v>
      </c>
      <c r="AR14" s="10">
        <v>3639.0000000000009</v>
      </c>
      <c r="AS14" s="10">
        <v>3579.2931034482749</v>
      </c>
      <c r="AT14" s="10">
        <v>1902.7068965517246</v>
      </c>
      <c r="AU14" s="10">
        <v>2169.686830197666</v>
      </c>
      <c r="AV14" s="10">
        <v>855.08073350797804</v>
      </c>
      <c r="AW14" s="10">
        <v>768.76518218623494</v>
      </c>
      <c r="AX14" s="10">
        <v>736.48344844010489</v>
      </c>
      <c r="AY14" s="10">
        <v>117.9838056680162</v>
      </c>
      <c r="AZ14" s="10">
        <v>0</v>
      </c>
      <c r="BA14" s="11">
        <v>17.256344000000002</v>
      </c>
      <c r="BB14" s="10">
        <v>54630.000000000116</v>
      </c>
      <c r="BC14" s="10">
        <v>13154.507034050181</v>
      </c>
      <c r="BD14" s="10">
        <v>41475.492965949874</v>
      </c>
      <c r="BE14" s="10">
        <v>19056.268974014336</v>
      </c>
      <c r="BF14" s="10">
        <v>35573.731025985689</v>
      </c>
      <c r="BG14" s="10">
        <v>3197.1412858422937</v>
      </c>
      <c r="BH14" s="10">
        <v>18299.023342293909</v>
      </c>
      <c r="BI14" s="7">
        <v>3.9472776874011393</v>
      </c>
      <c r="BK14" s="8"/>
    </row>
    <row r="15" spans="3:63" x14ac:dyDescent="0.25">
      <c r="C15" s="3" t="s">
        <v>49</v>
      </c>
      <c r="D15" s="9" t="s">
        <v>50</v>
      </c>
      <c r="E15" s="9">
        <v>4</v>
      </c>
      <c r="F15" s="9">
        <v>0</v>
      </c>
      <c r="G15" s="10">
        <v>134886</v>
      </c>
      <c r="H15" s="10">
        <v>64699</v>
      </c>
      <c r="I15" s="10">
        <v>70187</v>
      </c>
      <c r="J15" s="10">
        <v>34678</v>
      </c>
      <c r="K15" s="10">
        <v>90096.278552453092</v>
      </c>
      <c r="L15" s="10">
        <v>10111.721447546905</v>
      </c>
      <c r="M15" s="10">
        <v>5965</v>
      </c>
      <c r="N15" s="10">
        <v>5627</v>
      </c>
      <c r="O15" s="10">
        <v>6125.9999999999982</v>
      </c>
      <c r="P15" s="10">
        <v>6497.0000000000018</v>
      </c>
      <c r="Q15" s="10">
        <v>6278</v>
      </c>
      <c r="R15" s="10">
        <v>5500</v>
      </c>
      <c r="S15" s="10">
        <v>5446</v>
      </c>
      <c r="T15" s="10">
        <v>4540</v>
      </c>
      <c r="U15" s="10">
        <v>4066</v>
      </c>
      <c r="V15" s="10">
        <v>3163</v>
      </c>
      <c r="W15" s="10">
        <v>2935</v>
      </c>
      <c r="X15" s="10">
        <v>2243</v>
      </c>
      <c r="Y15" s="10">
        <v>2105.9752398236969</v>
      </c>
      <c r="Z15" s="10">
        <v>1516.0247601763028</v>
      </c>
      <c r="AA15" s="10">
        <v>999.64643719806759</v>
      </c>
      <c r="AB15" s="10">
        <v>652.85809178743966</v>
      </c>
      <c r="AC15" s="10">
        <v>474.02294685990336</v>
      </c>
      <c r="AD15" s="10">
        <v>440.97946859903379</v>
      </c>
      <c r="AE15" s="10">
        <v>123.49305555555556</v>
      </c>
      <c r="AF15" s="10">
        <v>0</v>
      </c>
      <c r="AG15" s="10">
        <v>5635</v>
      </c>
      <c r="AH15" s="10">
        <v>5416.0000000000018</v>
      </c>
      <c r="AI15" s="10">
        <v>5909</v>
      </c>
      <c r="AJ15" s="10">
        <v>6440</v>
      </c>
      <c r="AK15" s="10">
        <v>6661.0000000000009</v>
      </c>
      <c r="AL15" s="10">
        <v>5953.9999999999991</v>
      </c>
      <c r="AM15" s="10">
        <v>6166</v>
      </c>
      <c r="AN15" s="10">
        <v>5207.0000000000009</v>
      </c>
      <c r="AO15" s="10">
        <v>4748</v>
      </c>
      <c r="AP15" s="10">
        <v>3766.0000000000005</v>
      </c>
      <c r="AQ15" s="10">
        <v>3452</v>
      </c>
      <c r="AR15" s="10">
        <v>2786</v>
      </c>
      <c r="AS15" s="10">
        <v>2142.3033126293994</v>
      </c>
      <c r="AT15" s="10">
        <v>2303.6966873706006</v>
      </c>
      <c r="AU15" s="10">
        <v>1726.4</v>
      </c>
      <c r="AV15" s="10">
        <v>1033.2</v>
      </c>
      <c r="AW15" s="10">
        <v>199.20000000000002</v>
      </c>
      <c r="AX15" s="10">
        <v>509.4</v>
      </c>
      <c r="AY15" s="10">
        <v>132.80000000000001</v>
      </c>
      <c r="AZ15" s="10">
        <v>0</v>
      </c>
      <c r="BA15" s="11">
        <v>12.244372000000002</v>
      </c>
      <c r="BB15" s="10">
        <v>39230.999999999978</v>
      </c>
      <c r="BC15" s="10">
        <v>8518.9234866828101</v>
      </c>
      <c r="BD15" s="10">
        <v>30712.076513317181</v>
      </c>
      <c r="BE15" s="10">
        <v>13141.879539951571</v>
      </c>
      <c r="BF15" s="10">
        <v>26089.120460048412</v>
      </c>
      <c r="BG15" s="10">
        <v>2916.7983050847461</v>
      </c>
      <c r="BH15" s="10">
        <v>12751.190193704602</v>
      </c>
      <c r="BI15" s="7">
        <v>3.888140638768212</v>
      </c>
      <c r="BK15" s="8"/>
    </row>
    <row r="16" spans="3:63" x14ac:dyDescent="0.25">
      <c r="C16" s="3" t="s">
        <v>51</v>
      </c>
      <c r="D16" s="9" t="s">
        <v>52</v>
      </c>
      <c r="E16" s="9">
        <v>5</v>
      </c>
      <c r="F16" s="9">
        <v>0</v>
      </c>
      <c r="G16" s="10">
        <v>147480</v>
      </c>
      <c r="H16" s="10">
        <v>70016</v>
      </c>
      <c r="I16" s="10">
        <v>77464</v>
      </c>
      <c r="J16" s="10">
        <v>34439</v>
      </c>
      <c r="K16" s="10">
        <v>99871.194809047098</v>
      </c>
      <c r="L16" s="10">
        <v>13169.805190952911</v>
      </c>
      <c r="M16" s="10">
        <v>5793</v>
      </c>
      <c r="N16" s="10">
        <v>5581</v>
      </c>
      <c r="O16" s="10">
        <v>6076</v>
      </c>
      <c r="P16" s="10">
        <v>6811.9999999999991</v>
      </c>
      <c r="Q16" s="10">
        <v>7528</v>
      </c>
      <c r="R16" s="10">
        <v>5328.0000000000018</v>
      </c>
      <c r="S16" s="10">
        <v>5340</v>
      </c>
      <c r="T16" s="10">
        <v>4734</v>
      </c>
      <c r="U16" s="10">
        <v>4505.0000000000018</v>
      </c>
      <c r="V16" s="10">
        <v>3653.9999999999991</v>
      </c>
      <c r="W16" s="10">
        <v>3474.0000000000009</v>
      </c>
      <c r="X16" s="10">
        <v>2781</v>
      </c>
      <c r="Y16" s="10">
        <v>2732.6614757137563</v>
      </c>
      <c r="Z16" s="10">
        <v>1818.3385242862441</v>
      </c>
      <c r="AA16" s="10">
        <v>1833.3715517241376</v>
      </c>
      <c r="AB16" s="10">
        <v>1230.4370689655173</v>
      </c>
      <c r="AC16" s="10">
        <v>220.23103448275862</v>
      </c>
      <c r="AD16" s="10">
        <v>336.73534482758623</v>
      </c>
      <c r="AE16" s="10">
        <v>238.22499999999999</v>
      </c>
      <c r="AF16" s="10">
        <v>0</v>
      </c>
      <c r="AG16" s="10">
        <v>5486.0000000000018</v>
      </c>
      <c r="AH16" s="10">
        <v>5437.9999999999973</v>
      </c>
      <c r="AI16" s="10">
        <v>6064.9999999999991</v>
      </c>
      <c r="AJ16" s="10">
        <v>6702.0000000000018</v>
      </c>
      <c r="AK16" s="10">
        <v>6832.9999999999991</v>
      </c>
      <c r="AL16" s="10">
        <v>6028.9999999999991</v>
      </c>
      <c r="AM16" s="10">
        <v>6483.0000000000018</v>
      </c>
      <c r="AN16" s="10">
        <v>5924.9999999999982</v>
      </c>
      <c r="AO16" s="10">
        <v>5449</v>
      </c>
      <c r="AP16" s="10">
        <v>4604.9999999999991</v>
      </c>
      <c r="AQ16" s="10">
        <v>4178</v>
      </c>
      <c r="AR16" s="10">
        <v>3430</v>
      </c>
      <c r="AS16" s="10">
        <v>3348.5333333333342</v>
      </c>
      <c r="AT16" s="10">
        <v>2288.4666666666667</v>
      </c>
      <c r="AU16" s="10">
        <v>2250.0240641711234</v>
      </c>
      <c r="AV16" s="10">
        <v>1310.0204991087344</v>
      </c>
      <c r="AW16" s="10">
        <v>771.5775401069518</v>
      </c>
      <c r="AX16" s="10">
        <v>661.32976827094467</v>
      </c>
      <c r="AY16" s="10">
        <v>146.62388591800357</v>
      </c>
      <c r="AZ16" s="10">
        <v>64.424242424242422</v>
      </c>
      <c r="BA16" s="11">
        <v>47.820992000000004</v>
      </c>
      <c r="BB16" s="10">
        <v>42450.000000000065</v>
      </c>
      <c r="BC16" s="10">
        <v>9534.8041130731781</v>
      </c>
      <c r="BD16" s="10">
        <v>32915.195886926878</v>
      </c>
      <c r="BE16" s="10">
        <v>14025.199382312338</v>
      </c>
      <c r="BF16" s="10">
        <v>28424.800617687717</v>
      </c>
      <c r="BG16" s="10">
        <v>2813.3672698205069</v>
      </c>
      <c r="BH16" s="10">
        <v>12730.482254196644</v>
      </c>
      <c r="BI16" s="7">
        <v>3.8137164101891212</v>
      </c>
      <c r="BK16" s="8"/>
    </row>
    <row r="17" spans="3:63" x14ac:dyDescent="0.25">
      <c r="C17" s="3" t="s">
        <v>53</v>
      </c>
      <c r="D17" s="9" t="s">
        <v>54</v>
      </c>
      <c r="E17" s="9">
        <v>6</v>
      </c>
      <c r="F17" s="9">
        <v>0</v>
      </c>
      <c r="G17" s="10">
        <v>7590</v>
      </c>
      <c r="H17" s="10">
        <v>3642.9999999999995</v>
      </c>
      <c r="I17" s="10">
        <v>3947</v>
      </c>
      <c r="J17" s="10">
        <v>2020</v>
      </c>
      <c r="K17" s="10">
        <v>4974.5765095119932</v>
      </c>
      <c r="L17" s="10">
        <v>595.42349048800656</v>
      </c>
      <c r="M17" s="10">
        <v>322.00000000000006</v>
      </c>
      <c r="N17" s="10">
        <v>309</v>
      </c>
      <c r="O17" s="10">
        <v>372.99999999999977</v>
      </c>
      <c r="P17" s="10">
        <v>376.00000000000006</v>
      </c>
      <c r="Q17" s="10">
        <v>329.99999999999994</v>
      </c>
      <c r="R17" s="10">
        <v>294.99999999999972</v>
      </c>
      <c r="S17" s="10">
        <v>246.99999999999994</v>
      </c>
      <c r="T17" s="10">
        <v>228.99999999999983</v>
      </c>
      <c r="U17" s="10">
        <v>254.00000000000014</v>
      </c>
      <c r="V17" s="10">
        <v>197.00000000000009</v>
      </c>
      <c r="W17" s="10">
        <v>181.99999999999991</v>
      </c>
      <c r="X17" s="10">
        <v>158</v>
      </c>
      <c r="Y17" s="10">
        <v>129.93548387096777</v>
      </c>
      <c r="Z17" s="10">
        <v>82.064516129032256</v>
      </c>
      <c r="AA17" s="10">
        <v>68.142857142857139</v>
      </c>
      <c r="AB17" s="10">
        <v>37.857142857142854</v>
      </c>
      <c r="AC17" s="10">
        <v>22.714285714285715</v>
      </c>
      <c r="AD17" s="10">
        <v>30.285714285714285</v>
      </c>
      <c r="AE17" s="10">
        <v>0</v>
      </c>
      <c r="AF17" s="10">
        <v>0</v>
      </c>
      <c r="AG17" s="10">
        <v>319</v>
      </c>
      <c r="AH17" s="10">
        <v>333.00000000000006</v>
      </c>
      <c r="AI17" s="10">
        <v>364.00000000000017</v>
      </c>
      <c r="AJ17" s="10">
        <v>369</v>
      </c>
      <c r="AK17" s="10">
        <v>307.00000000000011</v>
      </c>
      <c r="AL17" s="10">
        <v>327.99999999999989</v>
      </c>
      <c r="AM17" s="10">
        <v>333</v>
      </c>
      <c r="AN17" s="10">
        <v>271</v>
      </c>
      <c r="AO17" s="10">
        <v>268.00000000000006</v>
      </c>
      <c r="AP17" s="10">
        <v>236.00000000000009</v>
      </c>
      <c r="AQ17" s="10">
        <v>193.99999999999994</v>
      </c>
      <c r="AR17" s="10">
        <v>156</v>
      </c>
      <c r="AS17" s="10">
        <v>114.64102564102559</v>
      </c>
      <c r="AT17" s="10">
        <v>148.35897435897434</v>
      </c>
      <c r="AU17" s="10">
        <v>53.739130434782616</v>
      </c>
      <c r="AV17" s="10">
        <v>71.652173913043484</v>
      </c>
      <c r="AW17" s="10">
        <v>26.869565217391305</v>
      </c>
      <c r="AX17" s="10">
        <v>35.826086956521742</v>
      </c>
      <c r="AY17" s="10">
        <v>8.9565217391304355</v>
      </c>
      <c r="AZ17" s="10">
        <v>8.9565217391304355</v>
      </c>
      <c r="BA17" s="11">
        <v>36.207016000000003</v>
      </c>
      <c r="BB17" s="10">
        <v>2053.9999999999927</v>
      </c>
      <c r="BC17" s="10">
        <v>364.11818181818171</v>
      </c>
      <c r="BD17" s="10">
        <v>1689.881818181814</v>
      </c>
      <c r="BE17" s="10">
        <v>476.15454545454509</v>
      </c>
      <c r="BF17" s="10">
        <v>1577.8454545454513</v>
      </c>
      <c r="BG17" s="10">
        <v>149.38181818181823</v>
      </c>
      <c r="BH17" s="10">
        <v>756.24545454545432</v>
      </c>
      <c r="BI17" s="7">
        <v>3.9590909090909085</v>
      </c>
      <c r="BK17" s="8"/>
    </row>
    <row r="18" spans="3:63" x14ac:dyDescent="0.25">
      <c r="C18" s="3" t="s">
        <v>55</v>
      </c>
      <c r="D18" s="9" t="s">
        <v>56</v>
      </c>
      <c r="E18" s="9">
        <v>7</v>
      </c>
      <c r="F18" s="9">
        <v>0</v>
      </c>
      <c r="G18" s="10">
        <v>74285</v>
      </c>
      <c r="H18" s="10">
        <v>35493</v>
      </c>
      <c r="I18" s="10">
        <v>38792</v>
      </c>
      <c r="J18" s="10">
        <v>13337</v>
      </c>
      <c r="K18" s="10">
        <v>53573.252630989708</v>
      </c>
      <c r="L18" s="10">
        <v>7374.7473690103006</v>
      </c>
      <c r="M18" s="10">
        <v>2479</v>
      </c>
      <c r="N18" s="10">
        <v>2178</v>
      </c>
      <c r="O18" s="10">
        <v>2203.9999999999991</v>
      </c>
      <c r="P18" s="10">
        <v>3185.0000000000014</v>
      </c>
      <c r="Q18" s="10">
        <v>3363</v>
      </c>
      <c r="R18" s="10">
        <v>3222.0000000000009</v>
      </c>
      <c r="S18" s="10">
        <v>3207.9999999999991</v>
      </c>
      <c r="T18" s="10">
        <v>2709</v>
      </c>
      <c r="U18" s="10">
        <v>2269.0000000000005</v>
      </c>
      <c r="V18" s="10">
        <v>2044.9999999999995</v>
      </c>
      <c r="W18" s="10">
        <v>2085</v>
      </c>
      <c r="X18" s="10">
        <v>1702.9999999999998</v>
      </c>
      <c r="Y18" s="10">
        <v>1639.6422413793107</v>
      </c>
      <c r="Z18" s="10">
        <v>1017.3577586206898</v>
      </c>
      <c r="AA18" s="10">
        <v>1093.1514242878561</v>
      </c>
      <c r="AB18" s="10">
        <v>420.51274362818583</v>
      </c>
      <c r="AC18" s="10">
        <v>378.03748125937034</v>
      </c>
      <c r="AD18" s="10">
        <v>84.041979010494742</v>
      </c>
      <c r="AE18" s="10">
        <v>168.08395802098948</v>
      </c>
      <c r="AF18" s="10">
        <v>42.172413793103445</v>
      </c>
      <c r="AG18" s="10">
        <v>2405</v>
      </c>
      <c r="AH18" s="10">
        <v>1974.9999999999993</v>
      </c>
      <c r="AI18" s="10">
        <v>2096.0000000000005</v>
      </c>
      <c r="AJ18" s="10">
        <v>2754.0000000000005</v>
      </c>
      <c r="AK18" s="10">
        <v>3433</v>
      </c>
      <c r="AL18" s="10">
        <v>3400.9999999999991</v>
      </c>
      <c r="AM18" s="10">
        <v>3620.0000000000009</v>
      </c>
      <c r="AN18" s="10">
        <v>2930</v>
      </c>
      <c r="AO18" s="10">
        <v>2646.9999999999991</v>
      </c>
      <c r="AP18" s="10">
        <v>2327.0000000000005</v>
      </c>
      <c r="AQ18" s="10">
        <v>2575</v>
      </c>
      <c r="AR18" s="10">
        <v>2041</v>
      </c>
      <c r="AS18" s="10">
        <v>2416.6103896103896</v>
      </c>
      <c r="AT18" s="10">
        <v>1012.3896103896104</v>
      </c>
      <c r="AU18" s="10">
        <v>1299.0322580645161</v>
      </c>
      <c r="AV18" s="10">
        <v>942.83870967741927</v>
      </c>
      <c r="AW18" s="10">
        <v>351.61290322580646</v>
      </c>
      <c r="AX18" s="10">
        <v>315.80645161290323</v>
      </c>
      <c r="AY18" s="10">
        <v>193.70967741935485</v>
      </c>
      <c r="AZ18" s="10">
        <v>56</v>
      </c>
      <c r="BA18" s="11">
        <v>4.7148560000000002</v>
      </c>
      <c r="BB18" s="10">
        <v>24333.000000000113</v>
      </c>
      <c r="BC18" s="10">
        <v>6792.6149999999989</v>
      </c>
      <c r="BD18" s="10">
        <v>17540.385000000064</v>
      </c>
      <c r="BE18" s="10">
        <v>9333.8300000000072</v>
      </c>
      <c r="BF18" s="10">
        <v>14999.170000000046</v>
      </c>
      <c r="BG18" s="10">
        <v>2332.2599999999998</v>
      </c>
      <c r="BH18" s="10">
        <v>6181.8949999999986</v>
      </c>
      <c r="BI18" s="7">
        <v>3.5548031479883302</v>
      </c>
      <c r="BK18" s="8"/>
    </row>
    <row r="19" spans="3:63" x14ac:dyDescent="0.25">
      <c r="C19" s="3" t="s">
        <v>57</v>
      </c>
      <c r="D19" s="9" t="s">
        <v>58</v>
      </c>
      <c r="E19" s="9">
        <v>8</v>
      </c>
      <c r="F19" s="9">
        <v>0</v>
      </c>
      <c r="G19" s="10">
        <v>4643.9999999999991</v>
      </c>
      <c r="H19" s="10">
        <v>2285</v>
      </c>
      <c r="I19" s="10">
        <v>2358.9999999999991</v>
      </c>
      <c r="J19" s="10">
        <v>1431.9999999999991</v>
      </c>
      <c r="K19" s="10">
        <v>2801.7267080745341</v>
      </c>
      <c r="L19" s="10">
        <v>410.27329192546586</v>
      </c>
      <c r="M19" s="10">
        <v>181.99999999999986</v>
      </c>
      <c r="N19" s="10">
        <v>222</v>
      </c>
      <c r="O19" s="10">
        <v>303.99999999999972</v>
      </c>
      <c r="P19" s="10">
        <v>245.00000000000011</v>
      </c>
      <c r="Q19" s="10">
        <v>209.00000000000014</v>
      </c>
      <c r="R19" s="10">
        <v>133.99999999999989</v>
      </c>
      <c r="S19" s="10">
        <v>156.99999999999994</v>
      </c>
      <c r="T19" s="10">
        <v>133</v>
      </c>
      <c r="U19" s="10">
        <v>145</v>
      </c>
      <c r="V19" s="10">
        <v>112.99999999999996</v>
      </c>
      <c r="W19" s="10">
        <v>104.00000000000004</v>
      </c>
      <c r="X19" s="10">
        <v>79</v>
      </c>
      <c r="Y19" s="10">
        <v>68.869565217391312</v>
      </c>
      <c r="Z19" s="10">
        <v>75.130434782608702</v>
      </c>
      <c r="AA19" s="10">
        <v>70.153846153846175</v>
      </c>
      <c r="AB19" s="10">
        <v>17.53846153846154</v>
      </c>
      <c r="AC19" s="10">
        <v>8.7692307692307701</v>
      </c>
      <c r="AD19" s="10">
        <v>8.7692307692307701</v>
      </c>
      <c r="AE19" s="10">
        <v>0</v>
      </c>
      <c r="AF19" s="10">
        <v>8.7692307692307701</v>
      </c>
      <c r="AG19" s="10">
        <v>222.99999999999989</v>
      </c>
      <c r="AH19" s="10">
        <v>226.99999999999977</v>
      </c>
      <c r="AI19" s="10">
        <v>273.99999999999994</v>
      </c>
      <c r="AJ19" s="10">
        <v>232.99999999999983</v>
      </c>
      <c r="AK19" s="10">
        <v>183.99999999999991</v>
      </c>
      <c r="AL19" s="10">
        <v>154.00000000000009</v>
      </c>
      <c r="AM19" s="10">
        <v>177.00000000000003</v>
      </c>
      <c r="AN19" s="10">
        <v>170.00000000000009</v>
      </c>
      <c r="AO19" s="10">
        <v>145.00000000000003</v>
      </c>
      <c r="AP19" s="10">
        <v>114.00000000000003</v>
      </c>
      <c r="AQ19" s="10">
        <v>110</v>
      </c>
      <c r="AR19" s="10">
        <v>84</v>
      </c>
      <c r="AS19" s="10">
        <v>42.857142857142861</v>
      </c>
      <c r="AT19" s="10">
        <v>107.14285714285712</v>
      </c>
      <c r="AU19" s="10">
        <v>63.333333333333329</v>
      </c>
      <c r="AV19" s="10">
        <v>50.666666666666664</v>
      </c>
      <c r="AW19" s="10">
        <v>0</v>
      </c>
      <c r="AX19" s="10">
        <v>0</v>
      </c>
      <c r="AY19" s="10">
        <v>0</v>
      </c>
      <c r="AZ19" s="10">
        <v>0</v>
      </c>
      <c r="BA19" s="11">
        <v>475.99748599999998</v>
      </c>
      <c r="BB19" s="10">
        <v>1532.9999999999957</v>
      </c>
      <c r="BC19" s="10">
        <v>258.69375000000014</v>
      </c>
      <c r="BD19" s="10">
        <v>1274.3062499999969</v>
      </c>
      <c r="BE19" s="10">
        <v>335.34375000000023</v>
      </c>
      <c r="BF19" s="10">
        <v>1197.6562499999973</v>
      </c>
      <c r="BG19" s="10">
        <v>67.068749999999994</v>
      </c>
      <c r="BH19" s="10">
        <v>728.17500000000007</v>
      </c>
      <c r="BI19" s="7">
        <v>4.7249999999999996</v>
      </c>
      <c r="BK19" s="8"/>
    </row>
    <row r="20" spans="3:63" x14ac:dyDescent="0.25">
      <c r="C20" s="3" t="s">
        <v>59</v>
      </c>
      <c r="D20" s="9" t="s">
        <v>60</v>
      </c>
      <c r="E20" s="9">
        <v>9</v>
      </c>
      <c r="F20" s="9">
        <v>0</v>
      </c>
      <c r="G20" s="10">
        <v>3169.9999999999995</v>
      </c>
      <c r="H20" s="10">
        <v>1776.0000000000005</v>
      </c>
      <c r="I20" s="10">
        <v>1394</v>
      </c>
      <c r="J20" s="10">
        <v>769.00000000000011</v>
      </c>
      <c r="K20" s="10">
        <v>2168.2105263157891</v>
      </c>
      <c r="L20" s="10">
        <v>232.78947368421052</v>
      </c>
      <c r="M20" s="10">
        <v>130.00000000000014</v>
      </c>
      <c r="N20" s="10">
        <v>122.00000000000011</v>
      </c>
      <c r="O20" s="10">
        <v>142.99999999999997</v>
      </c>
      <c r="P20" s="10">
        <v>167</v>
      </c>
      <c r="Q20" s="10">
        <v>169.99999999999991</v>
      </c>
      <c r="R20" s="10">
        <v>128</v>
      </c>
      <c r="S20" s="10">
        <v>106.99999999999996</v>
      </c>
      <c r="T20" s="10">
        <v>131.99999999999997</v>
      </c>
      <c r="U20" s="10">
        <v>126</v>
      </c>
      <c r="V20" s="10">
        <v>119.99999999999997</v>
      </c>
      <c r="W20" s="10">
        <v>112.99999999999999</v>
      </c>
      <c r="X20" s="10">
        <v>83.999999999999986</v>
      </c>
      <c r="Y20" s="10">
        <v>100.21052631578949</v>
      </c>
      <c r="Z20" s="10">
        <v>35.789473684210527</v>
      </c>
      <c r="AA20" s="10">
        <v>54.880000000000017</v>
      </c>
      <c r="AB20" s="10">
        <v>27.440000000000005</v>
      </c>
      <c r="AC20" s="10">
        <v>7.84</v>
      </c>
      <c r="AD20" s="10">
        <v>3.92</v>
      </c>
      <c r="AE20" s="10">
        <v>3.92</v>
      </c>
      <c r="AF20" s="10">
        <v>0</v>
      </c>
      <c r="AG20" s="10">
        <v>112</v>
      </c>
      <c r="AH20" s="10">
        <v>127.99999999999994</v>
      </c>
      <c r="AI20" s="10">
        <v>133.99999999999991</v>
      </c>
      <c r="AJ20" s="10">
        <v>124.00000000000004</v>
      </c>
      <c r="AK20" s="10">
        <v>147</v>
      </c>
      <c r="AL20" s="10">
        <v>71.999999999999986</v>
      </c>
      <c r="AM20" s="10">
        <v>103.99999999999996</v>
      </c>
      <c r="AN20" s="10">
        <v>106.99999999999994</v>
      </c>
      <c r="AO20" s="10">
        <v>98.999999999999986</v>
      </c>
      <c r="AP20" s="10">
        <v>84.000000000000028</v>
      </c>
      <c r="AQ20" s="10">
        <v>63</v>
      </c>
      <c r="AR20" s="10">
        <v>59.000000000000007</v>
      </c>
      <c r="AS20" s="10">
        <v>62.000000000000014</v>
      </c>
      <c r="AT20" s="10">
        <v>31</v>
      </c>
      <c r="AU20" s="10">
        <v>29.142857142857142</v>
      </c>
      <c r="AV20" s="10">
        <v>14.571428571428569</v>
      </c>
      <c r="AW20" s="10">
        <v>19.428571428571427</v>
      </c>
      <c r="AX20" s="10">
        <v>4.8571428571428568</v>
      </c>
      <c r="AY20" s="10">
        <v>0</v>
      </c>
      <c r="AZ20" s="10">
        <v>0</v>
      </c>
      <c r="BA20" s="11">
        <v>2395.3854540000002</v>
      </c>
      <c r="BB20" s="10">
        <v>1334.9999999999973</v>
      </c>
      <c r="BC20" s="10">
        <v>178.85167464114838</v>
      </c>
      <c r="BD20" s="10">
        <v>1156.1483253588494</v>
      </c>
      <c r="BE20" s="10">
        <v>530.167464114832</v>
      </c>
      <c r="BF20" s="10">
        <v>804.83253588516618</v>
      </c>
      <c r="BG20" s="10">
        <v>383.25358851674628</v>
      </c>
      <c r="BH20" s="10">
        <v>364.09090909090907</v>
      </c>
      <c r="BI20" s="7">
        <v>3.334928229665072</v>
      </c>
      <c r="BK20" s="8"/>
    </row>
    <row r="21" spans="3:63" x14ac:dyDescent="0.25">
      <c r="C21" s="3" t="s">
        <v>61</v>
      </c>
      <c r="D21" s="12" t="s">
        <v>62</v>
      </c>
      <c r="E21">
        <v>1</v>
      </c>
      <c r="F21">
        <v>3</v>
      </c>
      <c r="G21" s="13">
        <v>35944</v>
      </c>
      <c r="H21" s="13">
        <v>16887</v>
      </c>
      <c r="I21" s="13">
        <v>19057.000000000004</v>
      </c>
      <c r="J21" s="14">
        <v>7144.9999999999991</v>
      </c>
      <c r="K21" s="14">
        <v>24944.65217391304</v>
      </c>
      <c r="L21" s="14">
        <v>3854.347826086957</v>
      </c>
      <c r="M21" s="13">
        <v>1332.9999999999995</v>
      </c>
      <c r="N21" s="13">
        <v>1083.9999999999998</v>
      </c>
      <c r="O21" s="13">
        <v>1189</v>
      </c>
      <c r="P21" s="13">
        <v>1390</v>
      </c>
      <c r="Q21" s="13">
        <v>1499.0000000000005</v>
      </c>
      <c r="R21" s="13">
        <v>1468.0000000000002</v>
      </c>
      <c r="S21" s="13">
        <v>1475.0000000000002</v>
      </c>
      <c r="T21" s="13">
        <v>1299.0000000000002</v>
      </c>
      <c r="U21" s="13">
        <v>1190</v>
      </c>
      <c r="V21" s="13">
        <v>991.99999999999977</v>
      </c>
      <c r="W21" s="13">
        <v>989.00000000000045</v>
      </c>
      <c r="X21" s="13">
        <v>767</v>
      </c>
      <c r="Y21" s="13">
        <v>360.65217391304338</v>
      </c>
      <c r="Z21" s="13">
        <v>824.34782608695616</v>
      </c>
      <c r="AA21" s="13">
        <v>535.82608695652186</v>
      </c>
      <c r="AB21" s="13">
        <v>44.652173913043477</v>
      </c>
      <c r="AC21" s="13">
        <v>178.60869565217391</v>
      </c>
      <c r="AD21" s="13">
        <v>133.95652173913044</v>
      </c>
      <c r="AE21" s="13">
        <v>89.304347826086953</v>
      </c>
      <c r="AF21" s="13">
        <v>44.652173913043477</v>
      </c>
      <c r="AG21" s="13">
        <v>1212</v>
      </c>
      <c r="AH21" s="13">
        <v>1087.9999999999998</v>
      </c>
      <c r="AI21" s="13">
        <v>1239</v>
      </c>
      <c r="AJ21" s="13">
        <v>1461.9999999999995</v>
      </c>
      <c r="AK21" s="13">
        <v>1553.9999999999995</v>
      </c>
      <c r="AL21" s="13">
        <v>1561</v>
      </c>
      <c r="AM21" s="13">
        <v>1775.9999999999995</v>
      </c>
      <c r="AN21" s="13">
        <v>1592.0000000000005</v>
      </c>
      <c r="AO21" s="13">
        <v>1275</v>
      </c>
      <c r="AP21" s="13">
        <v>1137</v>
      </c>
      <c r="AQ21" s="13">
        <v>1168</v>
      </c>
      <c r="AR21" s="13">
        <v>966</v>
      </c>
      <c r="AS21" s="13">
        <v>1024</v>
      </c>
      <c r="AT21" s="13">
        <v>512</v>
      </c>
      <c r="AU21" s="13">
        <v>526.23529411764719</v>
      </c>
      <c r="AV21" s="13">
        <v>306.97058823529414</v>
      </c>
      <c r="AW21" s="13">
        <v>570.08823529411779</v>
      </c>
      <c r="AX21" s="13">
        <v>43.852941176470587</v>
      </c>
      <c r="AY21" s="13">
        <v>0</v>
      </c>
      <c r="AZ21" s="13">
        <v>43.852941176470587</v>
      </c>
      <c r="BA21" s="15">
        <v>2.3627660000000001</v>
      </c>
      <c r="BB21" s="13">
        <v>11963.00000000002</v>
      </c>
      <c r="BC21" s="13">
        <v>3588.8999999999974</v>
      </c>
      <c r="BD21" s="13">
        <v>8374.0999999999894</v>
      </c>
      <c r="BE21" s="13">
        <v>4785.1999999999953</v>
      </c>
      <c r="BF21" s="13">
        <v>7177.7999999999902</v>
      </c>
      <c r="BG21" s="13">
        <v>1452.6500000000005</v>
      </c>
      <c r="BH21" s="13">
        <v>3588.8999999999996</v>
      </c>
      <c r="BI21" s="16">
        <v>3.4785714285714291</v>
      </c>
      <c r="BK21" s="8"/>
    </row>
    <row r="22" spans="3:63" x14ac:dyDescent="0.25">
      <c r="C22" s="3" t="s">
        <v>63</v>
      </c>
      <c r="D22" s="12" t="s">
        <v>64</v>
      </c>
      <c r="E22">
        <v>1</v>
      </c>
      <c r="F22">
        <v>4</v>
      </c>
      <c r="G22" s="13">
        <v>53461</v>
      </c>
      <c r="H22" s="13">
        <v>25806.000000000007</v>
      </c>
      <c r="I22" s="13">
        <v>27655</v>
      </c>
      <c r="J22" s="14">
        <v>14619.000000000004</v>
      </c>
      <c r="K22" s="14">
        <v>35953.25</v>
      </c>
      <c r="L22" s="14">
        <v>2888.75</v>
      </c>
      <c r="M22" s="13">
        <v>2451.9999999999995</v>
      </c>
      <c r="N22" s="13">
        <v>2368.0000000000009</v>
      </c>
      <c r="O22" s="13">
        <v>2646.9999999999995</v>
      </c>
      <c r="P22" s="13">
        <v>2698.0000000000014</v>
      </c>
      <c r="Q22" s="13">
        <v>2609.0000000000018</v>
      </c>
      <c r="R22" s="13">
        <v>2245.0000000000014</v>
      </c>
      <c r="S22" s="13">
        <v>2066</v>
      </c>
      <c r="T22" s="13">
        <v>1693.0000000000007</v>
      </c>
      <c r="U22" s="13">
        <v>1568.0000000000005</v>
      </c>
      <c r="V22" s="13">
        <v>1240</v>
      </c>
      <c r="W22" s="13">
        <v>1165.0000000000005</v>
      </c>
      <c r="X22" s="13">
        <v>950.00000000000023</v>
      </c>
      <c r="Y22" s="13">
        <v>822.25</v>
      </c>
      <c r="Z22" s="13">
        <v>373.75</v>
      </c>
      <c r="AA22" s="13">
        <v>555.5</v>
      </c>
      <c r="AB22" s="13">
        <v>151.5</v>
      </c>
      <c r="AC22" s="13">
        <v>0</v>
      </c>
      <c r="AD22" s="13">
        <v>101</v>
      </c>
      <c r="AE22" s="13">
        <v>101</v>
      </c>
      <c r="AF22" s="13">
        <v>0</v>
      </c>
      <c r="AG22" s="13">
        <v>2341</v>
      </c>
      <c r="AH22" s="13">
        <v>2180.0000000000018</v>
      </c>
      <c r="AI22" s="13">
        <v>2631.0000000000009</v>
      </c>
      <c r="AJ22" s="13">
        <v>2731.9999999999986</v>
      </c>
      <c r="AK22" s="13">
        <v>2791.9999999999986</v>
      </c>
      <c r="AL22" s="13">
        <v>2354</v>
      </c>
      <c r="AM22" s="13">
        <v>2384</v>
      </c>
      <c r="AN22" s="13">
        <v>2064.0000000000005</v>
      </c>
      <c r="AO22" s="13">
        <v>1722</v>
      </c>
      <c r="AP22" s="13">
        <v>1518.9999999999998</v>
      </c>
      <c r="AQ22" s="13">
        <v>1290</v>
      </c>
      <c r="AR22" s="13">
        <v>1031.9999999999998</v>
      </c>
      <c r="AS22" s="13">
        <v>1008</v>
      </c>
      <c r="AT22" s="13">
        <v>420</v>
      </c>
      <c r="AU22" s="13">
        <v>395.33333333333337</v>
      </c>
      <c r="AV22" s="13">
        <v>461.22222222222229</v>
      </c>
      <c r="AW22" s="13">
        <v>65.888888888888886</v>
      </c>
      <c r="AX22" s="13">
        <v>131.77777777777777</v>
      </c>
      <c r="AY22" s="13">
        <v>131.77777777777777</v>
      </c>
      <c r="AZ22" s="13">
        <v>0</v>
      </c>
      <c r="BA22" s="15">
        <v>12.471605</v>
      </c>
      <c r="BB22" s="13">
        <v>15605</v>
      </c>
      <c r="BC22" s="13">
        <v>2243.21875</v>
      </c>
      <c r="BD22" s="13">
        <v>13361.78125</v>
      </c>
      <c r="BE22" s="13">
        <v>3706.1875</v>
      </c>
      <c r="BF22" s="13">
        <v>11898.8125</v>
      </c>
      <c r="BG22" s="13">
        <v>975.3125</v>
      </c>
      <c r="BH22" s="13">
        <v>6046.9375</v>
      </c>
      <c r="BI22" s="16">
        <v>4.2187500000000018</v>
      </c>
      <c r="BK22" s="8"/>
    </row>
    <row r="23" spans="3:63" x14ac:dyDescent="0.25">
      <c r="C23" s="3" t="s">
        <v>65</v>
      </c>
      <c r="D23" s="12" t="s">
        <v>66</v>
      </c>
      <c r="E23">
        <v>1</v>
      </c>
      <c r="F23">
        <v>5</v>
      </c>
      <c r="G23" s="13">
        <v>50716.000000000007</v>
      </c>
      <c r="H23" s="13">
        <v>24390.000000000004</v>
      </c>
      <c r="I23" s="13">
        <v>26326</v>
      </c>
      <c r="J23" s="14">
        <v>13845</v>
      </c>
      <c r="K23" s="14">
        <v>34123.733918128659</v>
      </c>
      <c r="L23" s="14">
        <v>2747.2660818713457</v>
      </c>
      <c r="M23" s="13">
        <v>2480.0000000000005</v>
      </c>
      <c r="N23" s="13">
        <v>2171</v>
      </c>
      <c r="O23" s="13">
        <v>2356.9999999999991</v>
      </c>
      <c r="P23" s="13">
        <v>2515.0000000000018</v>
      </c>
      <c r="Q23" s="13">
        <v>2590.0000000000018</v>
      </c>
      <c r="R23" s="13">
        <v>2201.9999999999991</v>
      </c>
      <c r="S23" s="13">
        <v>2145</v>
      </c>
      <c r="T23" s="13">
        <v>1659</v>
      </c>
      <c r="U23" s="13">
        <v>1519</v>
      </c>
      <c r="V23" s="13">
        <v>1152.9999999999998</v>
      </c>
      <c r="W23" s="13">
        <v>1001.0000000000003</v>
      </c>
      <c r="X23" s="13">
        <v>728.99999999999989</v>
      </c>
      <c r="Y23" s="13">
        <v>610.78947368421052</v>
      </c>
      <c r="Z23" s="13">
        <v>444.21052631578954</v>
      </c>
      <c r="AA23" s="13">
        <v>407.00000000000006</v>
      </c>
      <c r="AB23" s="13">
        <v>174.42857142857144</v>
      </c>
      <c r="AC23" s="13">
        <v>174.42857142857144</v>
      </c>
      <c r="AD23" s="13">
        <v>58.142857142857146</v>
      </c>
      <c r="AE23" s="13">
        <v>0</v>
      </c>
      <c r="AF23" s="13">
        <v>0</v>
      </c>
      <c r="AG23" s="13">
        <v>2324.0000000000005</v>
      </c>
      <c r="AH23" s="13">
        <v>2119.0000000000005</v>
      </c>
      <c r="AI23" s="13">
        <v>2394</v>
      </c>
      <c r="AJ23" s="13">
        <v>2644</v>
      </c>
      <c r="AK23" s="13">
        <v>2775.9999999999995</v>
      </c>
      <c r="AL23" s="13">
        <v>2424.0000000000009</v>
      </c>
      <c r="AM23" s="13">
        <v>2275.0000000000005</v>
      </c>
      <c r="AN23" s="13">
        <v>1893.9999999999993</v>
      </c>
      <c r="AO23" s="13">
        <v>1715.9999999999993</v>
      </c>
      <c r="AP23" s="13">
        <v>1253</v>
      </c>
      <c r="AQ23" s="13">
        <v>1284.9999999999998</v>
      </c>
      <c r="AR23" s="13">
        <v>854</v>
      </c>
      <c r="AS23" s="13">
        <v>878.94444444444423</v>
      </c>
      <c r="AT23" s="13">
        <v>338.05555555555554</v>
      </c>
      <c r="AU23" s="13">
        <v>647.4375</v>
      </c>
      <c r="AV23" s="13">
        <v>143.875</v>
      </c>
      <c r="AW23" s="13">
        <v>215.8125</v>
      </c>
      <c r="AX23" s="13">
        <v>143.875</v>
      </c>
      <c r="AY23" s="13">
        <v>0</v>
      </c>
      <c r="AZ23" s="13">
        <v>0</v>
      </c>
      <c r="BA23" s="15">
        <v>1.5799510000000001</v>
      </c>
      <c r="BB23" s="13">
        <v>14945</v>
      </c>
      <c r="BC23" s="13">
        <v>2802.1875</v>
      </c>
      <c r="BD23" s="13">
        <v>12142.8125</v>
      </c>
      <c r="BE23" s="13">
        <v>3829.65625</v>
      </c>
      <c r="BF23" s="13">
        <v>11115.34375</v>
      </c>
      <c r="BG23" s="13">
        <v>840.65625</v>
      </c>
      <c r="BH23" s="13">
        <v>6351.625</v>
      </c>
      <c r="BI23" s="16">
        <v>4.2187499999999991</v>
      </c>
      <c r="BK23" s="8"/>
    </row>
    <row r="24" spans="3:63" x14ac:dyDescent="0.25">
      <c r="C24" s="3" t="s">
        <v>67</v>
      </c>
      <c r="D24" s="12" t="s">
        <v>68</v>
      </c>
      <c r="E24">
        <v>1</v>
      </c>
      <c r="F24">
        <v>6</v>
      </c>
      <c r="G24" s="13">
        <v>38916</v>
      </c>
      <c r="H24" s="13">
        <v>19673.000000000004</v>
      </c>
      <c r="I24" s="13">
        <v>19243</v>
      </c>
      <c r="J24" s="14">
        <v>7092</v>
      </c>
      <c r="K24" s="14">
        <v>28102.368421052633</v>
      </c>
      <c r="L24" s="14">
        <v>3721.6315789473683</v>
      </c>
      <c r="M24" s="13">
        <v>1212</v>
      </c>
      <c r="N24" s="13">
        <v>1190</v>
      </c>
      <c r="O24" s="13">
        <v>1255.9999999999998</v>
      </c>
      <c r="P24" s="13">
        <v>1423.0000000000002</v>
      </c>
      <c r="Q24" s="13">
        <v>1906.9999999999995</v>
      </c>
      <c r="R24" s="13">
        <v>1981.9999999999998</v>
      </c>
      <c r="S24" s="13">
        <v>1846.0000000000009</v>
      </c>
      <c r="T24" s="13">
        <v>1643</v>
      </c>
      <c r="U24" s="13">
        <v>1315.0000000000002</v>
      </c>
      <c r="V24" s="13">
        <v>1199</v>
      </c>
      <c r="W24" s="13">
        <v>1204</v>
      </c>
      <c r="X24" s="13">
        <v>952.00000000000023</v>
      </c>
      <c r="Y24" s="13">
        <v>765</v>
      </c>
      <c r="Z24" s="13">
        <v>612</v>
      </c>
      <c r="AA24" s="13">
        <v>304.43478260869568</v>
      </c>
      <c r="AB24" s="13">
        <v>304.43478260869568</v>
      </c>
      <c r="AC24" s="13">
        <v>152.21739130434781</v>
      </c>
      <c r="AD24" s="13">
        <v>355.17391304347831</v>
      </c>
      <c r="AE24" s="13">
        <v>50.739130434782609</v>
      </c>
      <c r="AF24" s="13">
        <v>0</v>
      </c>
      <c r="AG24" s="13">
        <v>1153.9999999999998</v>
      </c>
      <c r="AH24" s="13">
        <v>1111</v>
      </c>
      <c r="AI24" s="13">
        <v>1169</v>
      </c>
      <c r="AJ24" s="13">
        <v>1380</v>
      </c>
      <c r="AK24" s="13">
        <v>1705.9999999999993</v>
      </c>
      <c r="AL24" s="13">
        <v>1678.0000000000005</v>
      </c>
      <c r="AM24" s="13">
        <v>1727</v>
      </c>
      <c r="AN24" s="13">
        <v>1418.0000000000002</v>
      </c>
      <c r="AO24" s="13">
        <v>1362.9999999999998</v>
      </c>
      <c r="AP24" s="13">
        <v>1233</v>
      </c>
      <c r="AQ24" s="13">
        <v>1256</v>
      </c>
      <c r="AR24" s="13">
        <v>964.00000000000034</v>
      </c>
      <c r="AS24" s="13">
        <v>1141.3684210526314</v>
      </c>
      <c r="AT24" s="13">
        <v>407.63157894736844</v>
      </c>
      <c r="AU24" s="13">
        <v>328.92857142857139</v>
      </c>
      <c r="AV24" s="13">
        <v>493.39285714285705</v>
      </c>
      <c r="AW24" s="13">
        <v>438.5714285714285</v>
      </c>
      <c r="AX24" s="13">
        <v>219.28571428571428</v>
      </c>
      <c r="AY24" s="13">
        <v>54.821428571428569</v>
      </c>
      <c r="AZ24" s="13">
        <v>0</v>
      </c>
      <c r="BA24" s="15">
        <v>1.288748</v>
      </c>
      <c r="BB24" s="13">
        <v>12305.999999999969</v>
      </c>
      <c r="BC24" s="13">
        <v>3428.1000000000022</v>
      </c>
      <c r="BD24" s="13">
        <v>8877.8999999999833</v>
      </c>
      <c r="BE24" s="13">
        <v>4570.8000000000011</v>
      </c>
      <c r="BF24" s="13">
        <v>7735.199999999988</v>
      </c>
      <c r="BG24" s="13">
        <v>966.89999999999986</v>
      </c>
      <c r="BH24" s="13">
        <v>3164.400000000001</v>
      </c>
      <c r="BI24" s="16">
        <v>3.4571428571428564</v>
      </c>
      <c r="BK24" s="8"/>
    </row>
    <row r="25" spans="3:63" x14ac:dyDescent="0.25">
      <c r="C25" s="3" t="s">
        <v>69</v>
      </c>
      <c r="D25" s="12" t="s">
        <v>70</v>
      </c>
      <c r="E25">
        <v>2</v>
      </c>
      <c r="F25">
        <v>7</v>
      </c>
      <c r="G25" s="13">
        <v>61886.999999999993</v>
      </c>
      <c r="H25" s="13">
        <v>29344</v>
      </c>
      <c r="I25" s="13">
        <v>32542.999999999993</v>
      </c>
      <c r="J25" s="14">
        <v>15603.999999999998</v>
      </c>
      <c r="K25" s="14">
        <v>42406.411764705874</v>
      </c>
      <c r="L25" s="14">
        <v>3876.5882352941171</v>
      </c>
      <c r="M25" s="13">
        <v>2842.9999999999982</v>
      </c>
      <c r="N25" s="13">
        <v>2401.0000000000009</v>
      </c>
      <c r="O25" s="13">
        <v>2598.0000000000005</v>
      </c>
      <c r="P25" s="13">
        <v>2866.9999999999986</v>
      </c>
      <c r="Q25" s="13">
        <v>3046.0000000000018</v>
      </c>
      <c r="R25" s="13">
        <v>2661.0000000000005</v>
      </c>
      <c r="S25" s="13">
        <v>2597.0000000000009</v>
      </c>
      <c r="T25" s="13">
        <v>1971.0000000000009</v>
      </c>
      <c r="U25" s="13">
        <v>1913.9999999999995</v>
      </c>
      <c r="V25" s="13">
        <v>1448.0000000000002</v>
      </c>
      <c r="W25" s="13">
        <v>1312</v>
      </c>
      <c r="X25" s="13">
        <v>1014.0000000000003</v>
      </c>
      <c r="Y25" s="13">
        <v>1152.4117647058827</v>
      </c>
      <c r="Z25" s="13">
        <v>354.58823529411762</v>
      </c>
      <c r="AA25" s="13">
        <v>499.28571428571428</v>
      </c>
      <c r="AB25" s="13">
        <v>443.8095238095238</v>
      </c>
      <c r="AC25" s="13">
        <v>166.42857142857142</v>
      </c>
      <c r="AD25" s="13">
        <v>55.476190476190474</v>
      </c>
      <c r="AE25" s="13">
        <v>0</v>
      </c>
      <c r="AF25" s="13">
        <v>0</v>
      </c>
      <c r="AG25" s="13">
        <v>2604.0000000000005</v>
      </c>
      <c r="AH25" s="13">
        <v>2405.9999999999995</v>
      </c>
      <c r="AI25" s="13">
        <v>2751.9999999999986</v>
      </c>
      <c r="AJ25" s="13">
        <v>3159.9999999999982</v>
      </c>
      <c r="AK25" s="13">
        <v>3449.9999999999986</v>
      </c>
      <c r="AL25" s="13">
        <v>2852.9999999999995</v>
      </c>
      <c r="AM25" s="13">
        <v>2911.9999999999982</v>
      </c>
      <c r="AN25" s="13">
        <v>2429.0000000000009</v>
      </c>
      <c r="AO25" s="13">
        <v>2228.0000000000009</v>
      </c>
      <c r="AP25" s="13">
        <v>1725</v>
      </c>
      <c r="AQ25" s="13">
        <v>1618.0000000000002</v>
      </c>
      <c r="AR25" s="13">
        <v>1207</v>
      </c>
      <c r="AS25" s="13">
        <v>842</v>
      </c>
      <c r="AT25" s="13">
        <v>842</v>
      </c>
      <c r="AU25" s="13">
        <v>757.49999999999989</v>
      </c>
      <c r="AV25" s="13">
        <v>0</v>
      </c>
      <c r="AW25" s="13">
        <v>324.64285714285711</v>
      </c>
      <c r="AX25" s="13">
        <v>432.85714285714283</v>
      </c>
      <c r="AY25" s="13">
        <v>0</v>
      </c>
      <c r="AZ25" s="13">
        <v>0</v>
      </c>
      <c r="BA25" s="15">
        <v>1.577995</v>
      </c>
      <c r="BB25" s="13">
        <v>18782.999999999985</v>
      </c>
      <c r="BC25" s="13">
        <v>3551.0149253731324</v>
      </c>
      <c r="BD25" s="13">
        <v>15231.985074626828</v>
      </c>
      <c r="BE25" s="13">
        <v>5326.5223880597023</v>
      </c>
      <c r="BF25" s="13">
        <v>13456.477611940272</v>
      </c>
      <c r="BG25" s="13">
        <v>1495.1641791044781</v>
      </c>
      <c r="BH25" s="13">
        <v>6354.4477611940283</v>
      </c>
      <c r="BI25" s="16">
        <v>3.9651741293532332</v>
      </c>
      <c r="BK25" s="8"/>
    </row>
    <row r="26" spans="3:63" x14ac:dyDescent="0.25">
      <c r="C26" s="3" t="s">
        <v>71</v>
      </c>
      <c r="D26" s="12" t="s">
        <v>72</v>
      </c>
      <c r="E26">
        <v>2</v>
      </c>
      <c r="F26">
        <v>8</v>
      </c>
      <c r="G26" s="13">
        <v>45461</v>
      </c>
      <c r="H26" s="13">
        <v>21615.999999999996</v>
      </c>
      <c r="I26" s="13">
        <v>23844.999999999996</v>
      </c>
      <c r="J26" s="14">
        <v>11050.999999999998</v>
      </c>
      <c r="K26" s="14">
        <v>31397.857142857145</v>
      </c>
      <c r="L26" s="14">
        <v>3012.1428571428569</v>
      </c>
      <c r="M26" s="13">
        <v>1893.9999999999993</v>
      </c>
      <c r="N26" s="13">
        <v>1783.9999999999993</v>
      </c>
      <c r="O26" s="13">
        <v>1907</v>
      </c>
      <c r="P26" s="13">
        <v>2108.9999999999991</v>
      </c>
      <c r="Q26" s="13">
        <v>2192.9999999999991</v>
      </c>
      <c r="R26" s="13">
        <v>1891.0000000000011</v>
      </c>
      <c r="S26" s="13">
        <v>1831.0000000000007</v>
      </c>
      <c r="T26" s="13">
        <v>1505</v>
      </c>
      <c r="U26" s="13">
        <v>1364</v>
      </c>
      <c r="V26" s="13">
        <v>1140</v>
      </c>
      <c r="W26" s="13">
        <v>1185.9999999999995</v>
      </c>
      <c r="X26" s="13">
        <v>837.00000000000023</v>
      </c>
      <c r="Y26" s="13">
        <v>768.57142857142844</v>
      </c>
      <c r="Z26" s="13">
        <v>307.42857142857144</v>
      </c>
      <c r="AA26" s="13">
        <v>584.35</v>
      </c>
      <c r="AB26" s="13">
        <v>134.85000000000002</v>
      </c>
      <c r="AC26" s="13">
        <v>134.85000000000002</v>
      </c>
      <c r="AD26" s="13">
        <v>44.95</v>
      </c>
      <c r="AE26" s="13">
        <v>0</v>
      </c>
      <c r="AF26" s="13">
        <v>0</v>
      </c>
      <c r="AG26" s="13">
        <v>1835.9999999999998</v>
      </c>
      <c r="AH26" s="13">
        <v>1688.9999999999998</v>
      </c>
      <c r="AI26" s="13">
        <v>1941.0000000000002</v>
      </c>
      <c r="AJ26" s="13">
        <v>2142</v>
      </c>
      <c r="AK26" s="13">
        <v>2331.9999999999995</v>
      </c>
      <c r="AL26" s="13">
        <v>2118.0000000000014</v>
      </c>
      <c r="AM26" s="13">
        <v>2156.0000000000005</v>
      </c>
      <c r="AN26" s="13">
        <v>1779.0000000000005</v>
      </c>
      <c r="AO26" s="13">
        <v>1620.9999999999995</v>
      </c>
      <c r="AP26" s="13">
        <v>1431</v>
      </c>
      <c r="AQ26" s="13">
        <v>1294.9999999999998</v>
      </c>
      <c r="AR26" s="13">
        <v>925.00000000000023</v>
      </c>
      <c r="AS26" s="13">
        <v>774.28571428571422</v>
      </c>
      <c r="AT26" s="13">
        <v>580.71428571428567</v>
      </c>
      <c r="AU26" s="13">
        <v>544.44444444444446</v>
      </c>
      <c r="AV26" s="13">
        <v>408.33333333333331</v>
      </c>
      <c r="AW26" s="13">
        <v>68.055555555555557</v>
      </c>
      <c r="AX26" s="13">
        <v>68.055555555555557</v>
      </c>
      <c r="AY26" s="13">
        <v>136.11111111111111</v>
      </c>
      <c r="AZ26" s="13">
        <v>0</v>
      </c>
      <c r="BA26" s="15">
        <v>1.6054299999999999</v>
      </c>
      <c r="BB26" s="13">
        <v>13774.999999999978</v>
      </c>
      <c r="BC26" s="13">
        <v>3640.5357142857169</v>
      </c>
      <c r="BD26" s="13">
        <v>10134.464285714274</v>
      </c>
      <c r="BE26" s="13">
        <v>5608.3928571428569</v>
      </c>
      <c r="BF26" s="13">
        <v>8166.6071428571358</v>
      </c>
      <c r="BG26" s="13">
        <v>1869.4642857142853</v>
      </c>
      <c r="BH26" s="13">
        <v>2853.3928571428569</v>
      </c>
      <c r="BI26" s="16">
        <v>3.4142857142857137</v>
      </c>
      <c r="BK26" s="8"/>
    </row>
    <row r="27" spans="3:63" x14ac:dyDescent="0.25">
      <c r="C27" s="3" t="s">
        <v>73</v>
      </c>
      <c r="D27" s="12" t="s">
        <v>74</v>
      </c>
      <c r="E27">
        <v>2</v>
      </c>
      <c r="F27">
        <v>9</v>
      </c>
      <c r="G27" s="13">
        <v>53744.999999999993</v>
      </c>
      <c r="H27" s="13">
        <v>25761.999999999996</v>
      </c>
      <c r="I27" s="13">
        <v>27983</v>
      </c>
      <c r="J27" s="14">
        <v>14784</v>
      </c>
      <c r="K27" s="14">
        <v>36213.660079051377</v>
      </c>
      <c r="L27" s="14">
        <v>2747.3399209486165</v>
      </c>
      <c r="M27" s="13">
        <v>2470.0000000000009</v>
      </c>
      <c r="N27" s="13">
        <v>2376.9999999999991</v>
      </c>
      <c r="O27" s="13">
        <v>2667.9999999999991</v>
      </c>
      <c r="P27" s="13">
        <v>2755.9999999999991</v>
      </c>
      <c r="Q27" s="13">
        <v>2812.9999999999986</v>
      </c>
      <c r="R27" s="13">
        <v>2348.0000000000009</v>
      </c>
      <c r="S27" s="13">
        <v>2340</v>
      </c>
      <c r="T27" s="13">
        <v>1680.9999999999998</v>
      </c>
      <c r="U27" s="13">
        <v>1556.9999999999998</v>
      </c>
      <c r="V27" s="13">
        <v>1132.0000000000002</v>
      </c>
      <c r="W27" s="13">
        <v>1105</v>
      </c>
      <c r="X27" s="13">
        <v>753.00000000000011</v>
      </c>
      <c r="Y27" s="13">
        <v>257.47826086956519</v>
      </c>
      <c r="Z27" s="13">
        <v>729.52173913043475</v>
      </c>
      <c r="AA27" s="13">
        <v>435.9375</v>
      </c>
      <c r="AB27" s="13">
        <v>242.1875</v>
      </c>
      <c r="AC27" s="13">
        <v>48.4375</v>
      </c>
      <c r="AD27" s="13">
        <v>48.4375</v>
      </c>
      <c r="AE27" s="13">
        <v>0</v>
      </c>
      <c r="AF27" s="13">
        <v>0</v>
      </c>
      <c r="AG27" s="13">
        <v>2430.0000000000005</v>
      </c>
      <c r="AH27" s="13">
        <v>2301.0000000000005</v>
      </c>
      <c r="AI27" s="13">
        <v>2538</v>
      </c>
      <c r="AJ27" s="13">
        <v>2974.9999999999986</v>
      </c>
      <c r="AK27" s="13">
        <v>2940.9999999999977</v>
      </c>
      <c r="AL27" s="13">
        <v>2673.9999999999995</v>
      </c>
      <c r="AM27" s="13">
        <v>2563.0000000000009</v>
      </c>
      <c r="AN27" s="13">
        <v>2098</v>
      </c>
      <c r="AO27" s="13">
        <v>1781.0000000000002</v>
      </c>
      <c r="AP27" s="13">
        <v>1491.9999999999995</v>
      </c>
      <c r="AQ27" s="13">
        <v>1202</v>
      </c>
      <c r="AR27" s="13">
        <v>852.00000000000023</v>
      </c>
      <c r="AS27" s="13">
        <v>893.18181818181847</v>
      </c>
      <c r="AT27" s="13">
        <v>285.81818181818181</v>
      </c>
      <c r="AU27" s="13">
        <v>450.35294117647067</v>
      </c>
      <c r="AV27" s="13">
        <v>112.58823529411765</v>
      </c>
      <c r="AW27" s="13">
        <v>168.88235294117646</v>
      </c>
      <c r="AX27" s="13">
        <v>168.88235294117646</v>
      </c>
      <c r="AY27" s="13">
        <v>56.294117647058826</v>
      </c>
      <c r="AZ27" s="13">
        <v>0</v>
      </c>
      <c r="BA27" s="15">
        <v>2.8129970000000002</v>
      </c>
      <c r="BB27" s="13">
        <v>15438.99999999996</v>
      </c>
      <c r="BC27" s="13">
        <v>3859.7500000000023</v>
      </c>
      <c r="BD27" s="13">
        <v>11579.249999999975</v>
      </c>
      <c r="BE27" s="13">
        <v>4728.1937500000004</v>
      </c>
      <c r="BF27" s="13">
        <v>10710.806249999978</v>
      </c>
      <c r="BG27" s="13">
        <v>964.93749999999989</v>
      </c>
      <c r="BH27" s="13">
        <v>5017.6750000000011</v>
      </c>
      <c r="BI27" s="16">
        <v>3.7562499999999979</v>
      </c>
      <c r="BK27" s="8"/>
    </row>
    <row r="28" spans="3:63" x14ac:dyDescent="0.25">
      <c r="C28" s="3" t="s">
        <v>75</v>
      </c>
      <c r="D28" s="12" t="s">
        <v>76</v>
      </c>
      <c r="E28">
        <v>2</v>
      </c>
      <c r="F28">
        <v>10</v>
      </c>
      <c r="G28" s="13">
        <v>29448</v>
      </c>
      <c r="H28" s="13">
        <v>14097</v>
      </c>
      <c r="I28" s="13">
        <v>15351</v>
      </c>
      <c r="J28" s="14">
        <v>7763.0000000000009</v>
      </c>
      <c r="K28" s="14">
        <v>19927.682352941178</v>
      </c>
      <c r="L28" s="14">
        <v>1757.3176470588237</v>
      </c>
      <c r="M28" s="13">
        <v>1277</v>
      </c>
      <c r="N28" s="13">
        <v>1205</v>
      </c>
      <c r="O28" s="13">
        <v>1409</v>
      </c>
      <c r="P28" s="13">
        <v>1533</v>
      </c>
      <c r="Q28" s="13">
        <v>1442.9999999999995</v>
      </c>
      <c r="R28" s="13">
        <v>1143.0000000000005</v>
      </c>
      <c r="S28" s="13">
        <v>1143</v>
      </c>
      <c r="T28" s="13">
        <v>971</v>
      </c>
      <c r="U28" s="13">
        <v>884</v>
      </c>
      <c r="V28" s="13">
        <v>701.99999999999989</v>
      </c>
      <c r="W28" s="13">
        <v>661.00000000000011</v>
      </c>
      <c r="X28" s="13">
        <v>516</v>
      </c>
      <c r="Y28" s="13">
        <v>415.8</v>
      </c>
      <c r="Z28" s="13">
        <v>277.2</v>
      </c>
      <c r="AA28" s="13">
        <v>103.4</v>
      </c>
      <c r="AB28" s="13">
        <v>51.7</v>
      </c>
      <c r="AC28" s="13">
        <v>155.10000000000002</v>
      </c>
      <c r="AD28" s="13">
        <v>103.4</v>
      </c>
      <c r="AE28" s="13">
        <v>103.4</v>
      </c>
      <c r="AF28" s="13">
        <v>0</v>
      </c>
      <c r="AG28" s="13">
        <v>1264</v>
      </c>
      <c r="AH28" s="13">
        <v>1165.0000000000005</v>
      </c>
      <c r="AI28" s="13">
        <v>1443.0000000000002</v>
      </c>
      <c r="AJ28" s="13">
        <v>1521.9999999999993</v>
      </c>
      <c r="AK28" s="13">
        <v>1554.9999999999995</v>
      </c>
      <c r="AL28" s="13">
        <v>1297.0000000000002</v>
      </c>
      <c r="AM28" s="13">
        <v>1249</v>
      </c>
      <c r="AN28" s="13">
        <v>1151</v>
      </c>
      <c r="AO28" s="13">
        <v>1004.0000000000005</v>
      </c>
      <c r="AP28" s="13">
        <v>856.00000000000034</v>
      </c>
      <c r="AQ28" s="13">
        <v>778</v>
      </c>
      <c r="AR28" s="13">
        <v>561</v>
      </c>
      <c r="AS28" s="13">
        <v>542.88235294117658</v>
      </c>
      <c r="AT28" s="13">
        <v>296.11764705882354</v>
      </c>
      <c r="AU28" s="13">
        <v>222.33333333333334</v>
      </c>
      <c r="AV28" s="13">
        <v>88.933333333333337</v>
      </c>
      <c r="AW28" s="13">
        <v>133.4</v>
      </c>
      <c r="AX28" s="13">
        <v>177.86666666666667</v>
      </c>
      <c r="AY28" s="13">
        <v>44.466666666666669</v>
      </c>
      <c r="AZ28" s="13">
        <v>0</v>
      </c>
      <c r="BA28" s="15">
        <v>6.9099969999999997</v>
      </c>
      <c r="BB28" s="13">
        <v>8560.9999999999891</v>
      </c>
      <c r="BC28" s="13">
        <v>2140.2499999999991</v>
      </c>
      <c r="BD28" s="13">
        <v>6420.7499999999927</v>
      </c>
      <c r="BE28" s="13">
        <v>2568.2999999999997</v>
      </c>
      <c r="BF28" s="13">
        <v>5992.6999999999944</v>
      </c>
      <c r="BG28" s="13">
        <v>85.61</v>
      </c>
      <c r="BH28" s="13">
        <v>3681.2299999999991</v>
      </c>
      <c r="BI28" s="16">
        <v>4.6199999999999992</v>
      </c>
      <c r="BK28" s="8"/>
    </row>
    <row r="29" spans="3:63" x14ac:dyDescent="0.25">
      <c r="C29" s="3" t="s">
        <v>77</v>
      </c>
      <c r="D29" s="12" t="s">
        <v>78</v>
      </c>
      <c r="E29">
        <v>3</v>
      </c>
      <c r="F29">
        <v>11</v>
      </c>
      <c r="G29" s="13">
        <v>84683.999999999985</v>
      </c>
      <c r="H29" s="13">
        <v>41266.999999999993</v>
      </c>
      <c r="I29" s="13">
        <v>43416.999999999985</v>
      </c>
      <c r="J29" s="14">
        <v>20558.999999999989</v>
      </c>
      <c r="K29" s="14">
        <v>58255.589399744567</v>
      </c>
      <c r="L29" s="14">
        <v>5869.410600255429</v>
      </c>
      <c r="M29" s="13">
        <v>3632.9999999999977</v>
      </c>
      <c r="N29" s="13">
        <v>3209.9999999999986</v>
      </c>
      <c r="O29" s="13">
        <v>3685.9999999999973</v>
      </c>
      <c r="P29" s="13">
        <v>4676.0000000000027</v>
      </c>
      <c r="Q29" s="13">
        <v>4278</v>
      </c>
      <c r="R29" s="13">
        <v>3472.9999999999982</v>
      </c>
      <c r="S29" s="13">
        <v>3528</v>
      </c>
      <c r="T29" s="13">
        <v>2719.9999999999982</v>
      </c>
      <c r="U29" s="13">
        <v>2581.9999999999986</v>
      </c>
      <c r="V29" s="13">
        <v>2176.9999999999991</v>
      </c>
      <c r="W29" s="13">
        <v>1930.0000000000007</v>
      </c>
      <c r="X29" s="13">
        <v>1537</v>
      </c>
      <c r="Y29" s="13">
        <v>1242.2962962962974</v>
      </c>
      <c r="Z29" s="13">
        <v>921.70370370370438</v>
      </c>
      <c r="AA29" s="13">
        <v>669.19999999999993</v>
      </c>
      <c r="AB29" s="13">
        <v>334.6</v>
      </c>
      <c r="AC29" s="13">
        <v>334.6</v>
      </c>
      <c r="AD29" s="13">
        <v>267.68</v>
      </c>
      <c r="AE29" s="13">
        <v>66.92</v>
      </c>
      <c r="AF29" s="13">
        <v>0</v>
      </c>
      <c r="AG29" s="13">
        <v>3420.9999999999986</v>
      </c>
      <c r="AH29" s="13">
        <v>3121.9999999999986</v>
      </c>
      <c r="AI29" s="13">
        <v>3486.9999999999986</v>
      </c>
      <c r="AJ29" s="13">
        <v>3991.0000000000023</v>
      </c>
      <c r="AK29" s="13">
        <v>4097.9999999999936</v>
      </c>
      <c r="AL29" s="13">
        <v>3680.0000000000005</v>
      </c>
      <c r="AM29" s="13">
        <v>3802.9999999999973</v>
      </c>
      <c r="AN29" s="13">
        <v>3310.0000000000014</v>
      </c>
      <c r="AO29" s="13">
        <v>2914.9999999999977</v>
      </c>
      <c r="AP29" s="13">
        <v>2459.0000000000018</v>
      </c>
      <c r="AQ29" s="13">
        <v>2408.0000000000018</v>
      </c>
      <c r="AR29" s="13">
        <v>1775.0000000000007</v>
      </c>
      <c r="AS29" s="13">
        <v>1673.2931034482756</v>
      </c>
      <c r="AT29" s="13">
        <v>949.70689655172464</v>
      </c>
      <c r="AU29" s="13">
        <v>1073.0769230769233</v>
      </c>
      <c r="AV29" s="13">
        <v>238.46153846153845</v>
      </c>
      <c r="AW29" s="13">
        <v>476.92307692307702</v>
      </c>
      <c r="AX29" s="13">
        <v>476.92307692307702</v>
      </c>
      <c r="AY29" s="13">
        <v>59.615384615384613</v>
      </c>
      <c r="AZ29" s="13">
        <v>0</v>
      </c>
      <c r="BA29" s="15">
        <v>8.2643280000000008</v>
      </c>
      <c r="BB29" s="13">
        <v>24601.000000000033</v>
      </c>
      <c r="BC29" s="13">
        <v>6260.4695340501848</v>
      </c>
      <c r="BD29" s="13">
        <v>18340.530465949843</v>
      </c>
      <c r="BE29" s="13">
        <v>8817.5627240143458</v>
      </c>
      <c r="BF29" s="13">
        <v>15783.437275985683</v>
      </c>
      <c r="BG29" s="13">
        <v>1410.8100358422937</v>
      </c>
      <c r="BH29" s="13">
        <v>8553.0358422939098</v>
      </c>
      <c r="BI29" s="16">
        <v>4.1003584229390713</v>
      </c>
      <c r="BK29" s="8"/>
    </row>
    <row r="30" spans="3:63" x14ac:dyDescent="0.25">
      <c r="C30" s="3" t="s">
        <v>79</v>
      </c>
      <c r="D30" s="12" t="s">
        <v>80</v>
      </c>
      <c r="E30">
        <v>3</v>
      </c>
      <c r="F30">
        <v>12</v>
      </c>
      <c r="G30" s="13">
        <v>49615</v>
      </c>
      <c r="H30" s="13">
        <v>23888</v>
      </c>
      <c r="I30" s="13">
        <v>25726.999999999996</v>
      </c>
      <c r="J30" s="14">
        <v>13093.000000000004</v>
      </c>
      <c r="K30" s="14">
        <v>33640.857142857145</v>
      </c>
      <c r="L30" s="14">
        <v>2881.1428571428569</v>
      </c>
      <c r="M30" s="13">
        <v>2306.0000000000009</v>
      </c>
      <c r="N30" s="13">
        <v>2073.0000000000005</v>
      </c>
      <c r="O30" s="13">
        <v>2312</v>
      </c>
      <c r="P30" s="13">
        <v>2455</v>
      </c>
      <c r="Q30" s="13">
        <v>2551.0000000000018</v>
      </c>
      <c r="R30" s="13">
        <v>2094</v>
      </c>
      <c r="S30" s="13">
        <v>2031</v>
      </c>
      <c r="T30" s="13">
        <v>1633.9999999999995</v>
      </c>
      <c r="U30" s="13">
        <v>1425.9999999999995</v>
      </c>
      <c r="V30" s="13">
        <v>1172</v>
      </c>
      <c r="W30" s="13">
        <v>997</v>
      </c>
      <c r="X30" s="13">
        <v>810.99999999999977</v>
      </c>
      <c r="Y30" s="13">
        <v>734.19047619047615</v>
      </c>
      <c r="Z30" s="13">
        <v>451.8095238095238</v>
      </c>
      <c r="AA30" s="13">
        <v>435.55555555555543</v>
      </c>
      <c r="AB30" s="13">
        <v>155.55555555555554</v>
      </c>
      <c r="AC30" s="13">
        <v>217.77777777777777</v>
      </c>
      <c r="AD30" s="13">
        <v>31.111111111111111</v>
      </c>
      <c r="AE30" s="13">
        <v>0</v>
      </c>
      <c r="AF30" s="13">
        <v>0</v>
      </c>
      <c r="AG30" s="13">
        <v>2229.0000000000005</v>
      </c>
      <c r="AH30" s="13">
        <v>2002.0000000000009</v>
      </c>
      <c r="AI30" s="13">
        <v>2170.9999999999995</v>
      </c>
      <c r="AJ30" s="13">
        <v>2552</v>
      </c>
      <c r="AK30" s="13">
        <v>2631.9999999999991</v>
      </c>
      <c r="AL30" s="13">
        <v>2237.9999999999995</v>
      </c>
      <c r="AM30" s="13">
        <v>2242.0000000000005</v>
      </c>
      <c r="AN30" s="13">
        <v>1915.0000000000002</v>
      </c>
      <c r="AO30" s="13">
        <v>1705.9999999999991</v>
      </c>
      <c r="AP30" s="13">
        <v>1397.9999999999991</v>
      </c>
      <c r="AQ30" s="13">
        <v>1166</v>
      </c>
      <c r="AR30" s="13">
        <v>926.00000000000011</v>
      </c>
      <c r="AS30" s="13">
        <v>960.6666666666664</v>
      </c>
      <c r="AT30" s="13">
        <v>480.33333333333326</v>
      </c>
      <c r="AU30" s="13">
        <v>525.31578947368416</v>
      </c>
      <c r="AV30" s="13">
        <v>116.73684210526316</v>
      </c>
      <c r="AW30" s="13">
        <v>291.84210526315792</v>
      </c>
      <c r="AX30" s="13">
        <v>116.73684210526316</v>
      </c>
      <c r="AY30" s="13">
        <v>58.368421052631582</v>
      </c>
      <c r="AZ30" s="13">
        <v>0</v>
      </c>
      <c r="BA30" s="15">
        <v>3.4343880000000002</v>
      </c>
      <c r="BB30" s="13">
        <v>14477.00000000004</v>
      </c>
      <c r="BC30" s="13">
        <v>2714.4374999999995</v>
      </c>
      <c r="BD30" s="13">
        <v>11762.562500000018</v>
      </c>
      <c r="BE30" s="13">
        <v>4795.5062499999958</v>
      </c>
      <c r="BF30" s="13">
        <v>9681.4937500000015</v>
      </c>
      <c r="BG30" s="13">
        <v>814.33125000000018</v>
      </c>
      <c r="BH30" s="13">
        <v>4885.9875000000002</v>
      </c>
      <c r="BI30" s="16">
        <v>3.9125000000000014</v>
      </c>
      <c r="BK30" s="8"/>
    </row>
    <row r="31" spans="3:63" x14ac:dyDescent="0.25">
      <c r="C31" s="3" t="s">
        <v>81</v>
      </c>
      <c r="D31" s="12" t="s">
        <v>82</v>
      </c>
      <c r="E31">
        <v>3</v>
      </c>
      <c r="F31">
        <v>13</v>
      </c>
      <c r="G31" s="13">
        <v>49432.999999999993</v>
      </c>
      <c r="H31" s="13">
        <v>23341.999999999996</v>
      </c>
      <c r="I31" s="13">
        <v>26090.999999999996</v>
      </c>
      <c r="J31" s="14">
        <v>12628</v>
      </c>
      <c r="K31" s="14">
        <v>33945.333333333328</v>
      </c>
      <c r="L31" s="14">
        <v>2859.6666666666665</v>
      </c>
      <c r="M31" s="13">
        <v>2142</v>
      </c>
      <c r="N31" s="13">
        <v>1940</v>
      </c>
      <c r="O31" s="13">
        <v>2280.0000000000005</v>
      </c>
      <c r="P31" s="13">
        <v>2501.9999999999995</v>
      </c>
      <c r="Q31" s="13">
        <v>2542.9999999999991</v>
      </c>
      <c r="R31" s="13">
        <v>2015.9999999999986</v>
      </c>
      <c r="S31" s="13">
        <v>1927.0000000000002</v>
      </c>
      <c r="T31" s="13">
        <v>1548.0000000000005</v>
      </c>
      <c r="U31" s="13">
        <v>1478.9999999999998</v>
      </c>
      <c r="V31" s="13">
        <v>1169</v>
      </c>
      <c r="W31" s="13">
        <v>985.00000000000034</v>
      </c>
      <c r="X31" s="13">
        <v>812.99999999999977</v>
      </c>
      <c r="Y31" s="13">
        <v>825</v>
      </c>
      <c r="Z31" s="13">
        <v>275</v>
      </c>
      <c r="AA31" s="13">
        <v>299.33333333333331</v>
      </c>
      <c r="AB31" s="13">
        <v>342.09523809523807</v>
      </c>
      <c r="AC31" s="13">
        <v>128.28571428571428</v>
      </c>
      <c r="AD31" s="13">
        <v>42.761904761904759</v>
      </c>
      <c r="AE31" s="13">
        <v>85.523809523809518</v>
      </c>
      <c r="AF31" s="13">
        <v>0</v>
      </c>
      <c r="AG31" s="13">
        <v>2139.0000000000005</v>
      </c>
      <c r="AH31" s="13">
        <v>1952.9999999999991</v>
      </c>
      <c r="AI31" s="13">
        <v>2173.9999999999995</v>
      </c>
      <c r="AJ31" s="13">
        <v>2776.9999999999986</v>
      </c>
      <c r="AK31" s="13">
        <v>2734.9999999999991</v>
      </c>
      <c r="AL31" s="13">
        <v>2335.0000000000009</v>
      </c>
      <c r="AM31" s="13">
        <v>2187.9999999999995</v>
      </c>
      <c r="AN31" s="13">
        <v>1935.0000000000007</v>
      </c>
      <c r="AO31" s="13">
        <v>1624.0000000000005</v>
      </c>
      <c r="AP31" s="13">
        <v>1417</v>
      </c>
      <c r="AQ31" s="13">
        <v>1244.0000000000005</v>
      </c>
      <c r="AR31" s="13">
        <v>937.99999999999989</v>
      </c>
      <c r="AS31" s="13">
        <v>945.33333333333303</v>
      </c>
      <c r="AT31" s="13">
        <v>472.66666666666674</v>
      </c>
      <c r="AU31" s="13">
        <v>571.29411764705867</v>
      </c>
      <c r="AV31" s="13">
        <v>499.88235294117635</v>
      </c>
      <c r="AW31" s="13">
        <v>0</v>
      </c>
      <c r="AX31" s="13">
        <v>142.8235294117647</v>
      </c>
      <c r="AY31" s="13">
        <v>0</v>
      </c>
      <c r="AZ31" s="13">
        <v>0</v>
      </c>
      <c r="BA31" s="15">
        <v>5.5576280000000002</v>
      </c>
      <c r="BB31" s="13">
        <v>15552.000000000044</v>
      </c>
      <c r="BC31" s="13">
        <v>4179.5999999999967</v>
      </c>
      <c r="BD31" s="13">
        <v>11372.400000000012</v>
      </c>
      <c r="BE31" s="13">
        <v>5443.1999999999944</v>
      </c>
      <c r="BF31" s="13">
        <v>10108.800000000003</v>
      </c>
      <c r="BG31" s="13">
        <v>972.00000000000023</v>
      </c>
      <c r="BH31" s="13">
        <v>4859.9999999999991</v>
      </c>
      <c r="BI31" s="16">
        <v>3.7375000000000016</v>
      </c>
      <c r="BK31" s="8"/>
    </row>
    <row r="32" spans="3:63" x14ac:dyDescent="0.25">
      <c r="C32" s="3" t="s">
        <v>83</v>
      </c>
      <c r="D32" s="12" t="s">
        <v>84</v>
      </c>
      <c r="E32">
        <v>4</v>
      </c>
      <c r="F32">
        <v>14</v>
      </c>
      <c r="G32" s="13">
        <v>34558</v>
      </c>
      <c r="H32" s="13">
        <v>16540</v>
      </c>
      <c r="I32" s="13">
        <v>18018.000000000004</v>
      </c>
      <c r="J32" s="14">
        <v>8549</v>
      </c>
      <c r="K32" s="14">
        <v>23402.714285714286</v>
      </c>
      <c r="L32" s="14">
        <v>2606.2857142857142</v>
      </c>
      <c r="M32" s="13">
        <v>1443</v>
      </c>
      <c r="N32" s="13">
        <v>1445</v>
      </c>
      <c r="O32" s="13">
        <v>1589.0000000000002</v>
      </c>
      <c r="P32" s="13">
        <v>1625.0000000000002</v>
      </c>
      <c r="Q32" s="13">
        <v>1611</v>
      </c>
      <c r="R32" s="13">
        <v>1449</v>
      </c>
      <c r="S32" s="13">
        <v>1335.0000000000002</v>
      </c>
      <c r="T32" s="13">
        <v>1128.9999999999998</v>
      </c>
      <c r="U32" s="13">
        <v>1050.0000000000002</v>
      </c>
      <c r="V32" s="13">
        <v>780</v>
      </c>
      <c r="W32" s="13">
        <v>821</v>
      </c>
      <c r="X32" s="13">
        <v>607.99999999999977</v>
      </c>
      <c r="Y32" s="13">
        <v>668.57142857142844</v>
      </c>
      <c r="Z32" s="13">
        <v>267.42857142857139</v>
      </c>
      <c r="AA32" s="13">
        <v>224.6875</v>
      </c>
      <c r="AB32" s="13">
        <v>89.875</v>
      </c>
      <c r="AC32" s="13">
        <v>179.75</v>
      </c>
      <c r="AD32" s="13">
        <v>179.75</v>
      </c>
      <c r="AE32" s="13">
        <v>44.9375</v>
      </c>
      <c r="AF32" s="13">
        <v>0</v>
      </c>
      <c r="AG32" s="13">
        <v>1312.9999999999998</v>
      </c>
      <c r="AH32" s="13">
        <v>1337</v>
      </c>
      <c r="AI32" s="13">
        <v>1422</v>
      </c>
      <c r="AJ32" s="13">
        <v>1602</v>
      </c>
      <c r="AK32" s="13">
        <v>1742.0000000000007</v>
      </c>
      <c r="AL32" s="13">
        <v>1585.0000000000007</v>
      </c>
      <c r="AM32" s="13">
        <v>1562.0000000000005</v>
      </c>
      <c r="AN32" s="13">
        <v>1313</v>
      </c>
      <c r="AO32" s="13">
        <v>1220</v>
      </c>
      <c r="AP32" s="13">
        <v>1001</v>
      </c>
      <c r="AQ32" s="13">
        <v>971</v>
      </c>
      <c r="AR32" s="13">
        <v>763.00000000000011</v>
      </c>
      <c r="AS32" s="13">
        <v>567.14285714285711</v>
      </c>
      <c r="AT32" s="13">
        <v>623.85714285714278</v>
      </c>
      <c r="AU32" s="13">
        <v>398.4</v>
      </c>
      <c r="AV32" s="13">
        <v>199.20000000000002</v>
      </c>
      <c r="AW32" s="13">
        <v>199.20000000000002</v>
      </c>
      <c r="AX32" s="13">
        <v>66.400000000000006</v>
      </c>
      <c r="AY32" s="13">
        <v>132.80000000000001</v>
      </c>
      <c r="AZ32" s="13">
        <v>0</v>
      </c>
      <c r="BA32" s="15">
        <v>2.2918470000000002</v>
      </c>
      <c r="BB32" s="13">
        <v>10244.999999999971</v>
      </c>
      <c r="BC32" s="13">
        <v>2344.1949152542375</v>
      </c>
      <c r="BD32" s="13">
        <v>7900.8050847457444</v>
      </c>
      <c r="BE32" s="13">
        <v>3212.4152542372885</v>
      </c>
      <c r="BF32" s="13">
        <v>7032.5847457626978</v>
      </c>
      <c r="BG32" s="13">
        <v>781.39830508474586</v>
      </c>
      <c r="BH32" s="13">
        <v>2691.4830508474579</v>
      </c>
      <c r="BI32" s="16">
        <v>3.6355932203389836</v>
      </c>
      <c r="BK32" s="8"/>
    </row>
    <row r="33" spans="3:63" x14ac:dyDescent="0.25">
      <c r="C33" s="3" t="s">
        <v>85</v>
      </c>
      <c r="D33" s="12" t="s">
        <v>86</v>
      </c>
      <c r="E33">
        <v>4</v>
      </c>
      <c r="F33">
        <v>15</v>
      </c>
      <c r="G33" s="13">
        <v>37220</v>
      </c>
      <c r="H33" s="13">
        <v>17777</v>
      </c>
      <c r="I33" s="13">
        <v>19443</v>
      </c>
      <c r="J33" s="14">
        <v>9183</v>
      </c>
      <c r="K33" s="14">
        <v>25276.92105263158</v>
      </c>
      <c r="L33" s="14">
        <v>2760.0789473684208</v>
      </c>
      <c r="M33" s="13">
        <v>1658.9999999999998</v>
      </c>
      <c r="N33" s="13">
        <v>1461</v>
      </c>
      <c r="O33" s="13">
        <v>1554</v>
      </c>
      <c r="P33" s="13">
        <v>1783.0000000000007</v>
      </c>
      <c r="Q33" s="13">
        <v>1748.9999999999998</v>
      </c>
      <c r="R33" s="13">
        <v>1453.9999999999998</v>
      </c>
      <c r="S33" s="13">
        <v>1581</v>
      </c>
      <c r="T33" s="13">
        <v>1267.9999999999998</v>
      </c>
      <c r="U33" s="13">
        <v>1180</v>
      </c>
      <c r="V33" s="13">
        <v>870</v>
      </c>
      <c r="W33" s="13">
        <v>766.99999999999989</v>
      </c>
      <c r="X33" s="13">
        <v>641</v>
      </c>
      <c r="Y33" s="13">
        <v>718.42105263157896</v>
      </c>
      <c r="Z33" s="13">
        <v>331.57894736842104</v>
      </c>
      <c r="AA33" s="13">
        <v>264.3478260869565</v>
      </c>
      <c r="AB33" s="13">
        <v>198.26086956521738</v>
      </c>
      <c r="AC33" s="13">
        <v>165.21739130434781</v>
      </c>
      <c r="AD33" s="13">
        <v>132.17391304347825</v>
      </c>
      <c r="AE33" s="13">
        <v>0</v>
      </c>
      <c r="AF33" s="13">
        <v>0</v>
      </c>
      <c r="AG33" s="13">
        <v>1496.9999999999991</v>
      </c>
      <c r="AH33" s="13">
        <v>1412.0000000000009</v>
      </c>
      <c r="AI33" s="13">
        <v>1599.9999999999995</v>
      </c>
      <c r="AJ33" s="13">
        <v>1755.9999999999998</v>
      </c>
      <c r="AK33" s="13">
        <v>1841.0000000000014</v>
      </c>
      <c r="AL33" s="13">
        <v>1666.9999999999995</v>
      </c>
      <c r="AM33" s="13">
        <v>1705.9999999999995</v>
      </c>
      <c r="AN33" s="13">
        <v>1486.9999999999998</v>
      </c>
      <c r="AO33" s="13">
        <v>1306</v>
      </c>
      <c r="AP33" s="13">
        <v>1082.9999999999998</v>
      </c>
      <c r="AQ33" s="13">
        <v>978</v>
      </c>
      <c r="AR33" s="13">
        <v>777</v>
      </c>
      <c r="AS33" s="13">
        <v>664.49999999999977</v>
      </c>
      <c r="AT33" s="13">
        <v>664.49999999999977</v>
      </c>
      <c r="AU33" s="13">
        <v>502.00000000000006</v>
      </c>
      <c r="AV33" s="13">
        <v>418.33333333333337</v>
      </c>
      <c r="AW33" s="13">
        <v>0</v>
      </c>
      <c r="AX33" s="13">
        <v>83.666666666666671</v>
      </c>
      <c r="AY33" s="13">
        <v>0</v>
      </c>
      <c r="AZ33" s="13">
        <v>0</v>
      </c>
      <c r="BA33" s="15">
        <v>1.5306960000000001</v>
      </c>
      <c r="BB33" s="13">
        <v>10991.999999999978</v>
      </c>
      <c r="BC33" s="13">
        <v>2433.9428571428566</v>
      </c>
      <c r="BD33" s="13">
        <v>8558.0571428571275</v>
      </c>
      <c r="BE33" s="13">
        <v>4318.2857142857092</v>
      </c>
      <c r="BF33" s="13">
        <v>6673.7142857142744</v>
      </c>
      <c r="BG33" s="13">
        <v>942.17142857142869</v>
      </c>
      <c r="BH33" s="13">
        <v>3454.6285714285714</v>
      </c>
      <c r="BI33" s="16">
        <v>3.7928571428571431</v>
      </c>
      <c r="BK33" s="8"/>
    </row>
    <row r="34" spans="3:63" x14ac:dyDescent="0.25">
      <c r="C34" s="3" t="s">
        <v>87</v>
      </c>
      <c r="D34" s="12" t="s">
        <v>88</v>
      </c>
      <c r="E34">
        <v>4</v>
      </c>
      <c r="F34">
        <v>16</v>
      </c>
      <c r="G34" s="13">
        <v>28273</v>
      </c>
      <c r="H34" s="13">
        <v>13591.999999999998</v>
      </c>
      <c r="I34" s="13">
        <v>14681</v>
      </c>
      <c r="J34" s="14">
        <v>7586</v>
      </c>
      <c r="K34" s="14">
        <v>18578.595238095237</v>
      </c>
      <c r="L34" s="14">
        <v>2108.4047619047619</v>
      </c>
      <c r="M34" s="13">
        <v>1280</v>
      </c>
      <c r="N34" s="13">
        <v>1226.0000000000002</v>
      </c>
      <c r="O34" s="13">
        <v>1315</v>
      </c>
      <c r="P34" s="13">
        <v>1431.9999999999998</v>
      </c>
      <c r="Q34" s="13">
        <v>1305.9999999999998</v>
      </c>
      <c r="R34" s="13">
        <v>1188</v>
      </c>
      <c r="S34" s="13">
        <v>1189</v>
      </c>
      <c r="T34" s="13">
        <v>943.99999999999966</v>
      </c>
      <c r="U34" s="13">
        <v>834.99999999999977</v>
      </c>
      <c r="V34" s="13">
        <v>674</v>
      </c>
      <c r="W34" s="13">
        <v>568.99999999999989</v>
      </c>
      <c r="X34" s="13">
        <v>415</v>
      </c>
      <c r="Y34" s="13">
        <v>178.5</v>
      </c>
      <c r="Z34" s="13">
        <v>535.5</v>
      </c>
      <c r="AA34" s="13">
        <v>308.61111111111103</v>
      </c>
      <c r="AB34" s="13">
        <v>112.22222222222223</v>
      </c>
      <c r="AC34" s="13">
        <v>28.055555555555557</v>
      </c>
      <c r="AD34" s="13">
        <v>28.055555555555557</v>
      </c>
      <c r="AE34" s="13">
        <v>28.055555555555557</v>
      </c>
      <c r="AF34" s="13">
        <v>0</v>
      </c>
      <c r="AG34" s="13">
        <v>1253</v>
      </c>
      <c r="AH34" s="13">
        <v>1232.9999999999998</v>
      </c>
      <c r="AI34" s="13">
        <v>1279.0000000000002</v>
      </c>
      <c r="AJ34" s="13">
        <v>1454.0000000000005</v>
      </c>
      <c r="AK34" s="13">
        <v>1445.9999999999995</v>
      </c>
      <c r="AL34" s="13">
        <v>1237.9999999999998</v>
      </c>
      <c r="AM34" s="13">
        <v>1245.9999999999998</v>
      </c>
      <c r="AN34" s="13">
        <v>1093.9999999999998</v>
      </c>
      <c r="AO34" s="13">
        <v>1000</v>
      </c>
      <c r="AP34" s="13">
        <v>760.00000000000011</v>
      </c>
      <c r="AQ34" s="13">
        <v>631</v>
      </c>
      <c r="AR34" s="13">
        <v>548</v>
      </c>
      <c r="AS34" s="13">
        <v>431.09523809523819</v>
      </c>
      <c r="AT34" s="13">
        <v>391.90476190476198</v>
      </c>
      <c r="AU34" s="13">
        <v>394.33333333333331</v>
      </c>
      <c r="AV34" s="13">
        <v>169</v>
      </c>
      <c r="AW34" s="13">
        <v>0</v>
      </c>
      <c r="AX34" s="13">
        <v>112.66666666666667</v>
      </c>
      <c r="AY34" s="13">
        <v>0</v>
      </c>
      <c r="AZ34" s="13">
        <v>0</v>
      </c>
      <c r="BA34" s="15">
        <v>4.193149</v>
      </c>
      <c r="BB34" s="13">
        <v>8055.0000000000127</v>
      </c>
      <c r="BC34" s="13">
        <v>1610.9999999999995</v>
      </c>
      <c r="BD34" s="13">
        <v>6444.0000000000091</v>
      </c>
      <c r="BE34" s="13">
        <v>2416.5</v>
      </c>
      <c r="BF34" s="13">
        <v>5638.5000000000073</v>
      </c>
      <c r="BG34" s="13">
        <v>483.3</v>
      </c>
      <c r="BH34" s="13">
        <v>2416.5000000000005</v>
      </c>
      <c r="BI34" s="16">
        <v>3.8400000000000007</v>
      </c>
      <c r="BK34" s="8"/>
    </row>
    <row r="35" spans="3:63" x14ac:dyDescent="0.25">
      <c r="C35" s="3" t="s">
        <v>89</v>
      </c>
      <c r="D35" s="12" t="s">
        <v>90</v>
      </c>
      <c r="E35">
        <v>4</v>
      </c>
      <c r="F35">
        <v>17</v>
      </c>
      <c r="G35" s="13">
        <v>34835</v>
      </c>
      <c r="H35" s="13">
        <v>16790</v>
      </c>
      <c r="I35" s="13">
        <v>18045.000000000004</v>
      </c>
      <c r="J35" s="14">
        <v>9359.9999999999982</v>
      </c>
      <c r="K35" s="14">
        <v>22838.047976011992</v>
      </c>
      <c r="L35" s="14">
        <v>2636.9520239880067</v>
      </c>
      <c r="M35" s="13">
        <v>1582.9999999999995</v>
      </c>
      <c r="N35" s="13">
        <v>1495.0000000000005</v>
      </c>
      <c r="O35" s="13">
        <v>1667.9999999999986</v>
      </c>
      <c r="P35" s="13">
        <v>1657.0000000000007</v>
      </c>
      <c r="Q35" s="13">
        <v>1611.9999999999998</v>
      </c>
      <c r="R35" s="13">
        <v>1409.0000000000005</v>
      </c>
      <c r="S35" s="13">
        <v>1341</v>
      </c>
      <c r="T35" s="13">
        <v>1199.0000000000007</v>
      </c>
      <c r="U35" s="13">
        <v>1001</v>
      </c>
      <c r="V35" s="13">
        <v>838.99999999999989</v>
      </c>
      <c r="W35" s="13">
        <v>777.99999999999989</v>
      </c>
      <c r="X35" s="13">
        <v>579</v>
      </c>
      <c r="Y35" s="13">
        <v>540.48275862068976</v>
      </c>
      <c r="Z35" s="13">
        <v>381.51724137931041</v>
      </c>
      <c r="AA35" s="13">
        <v>202</v>
      </c>
      <c r="AB35" s="13">
        <v>252.5</v>
      </c>
      <c r="AC35" s="13">
        <v>101</v>
      </c>
      <c r="AD35" s="13">
        <v>101</v>
      </c>
      <c r="AE35" s="13">
        <v>50.5</v>
      </c>
      <c r="AF35" s="13">
        <v>0</v>
      </c>
      <c r="AG35" s="13">
        <v>1572.0000000000005</v>
      </c>
      <c r="AH35" s="13">
        <v>1434.0000000000005</v>
      </c>
      <c r="AI35" s="13">
        <v>1607.9999999999995</v>
      </c>
      <c r="AJ35" s="13">
        <v>1627.9999999999998</v>
      </c>
      <c r="AK35" s="13">
        <v>1631.9999999999993</v>
      </c>
      <c r="AL35" s="13">
        <v>1463.9999999999993</v>
      </c>
      <c r="AM35" s="13">
        <v>1652.0000000000002</v>
      </c>
      <c r="AN35" s="13">
        <v>1313.0000000000007</v>
      </c>
      <c r="AO35" s="13">
        <v>1221.9999999999995</v>
      </c>
      <c r="AP35" s="13">
        <v>922.00000000000034</v>
      </c>
      <c r="AQ35" s="13">
        <v>872</v>
      </c>
      <c r="AR35" s="13">
        <v>698</v>
      </c>
      <c r="AS35" s="13">
        <v>479.56521739130437</v>
      </c>
      <c r="AT35" s="13">
        <v>623.43478260869574</v>
      </c>
      <c r="AU35" s="13">
        <v>431.66666666666669</v>
      </c>
      <c r="AV35" s="13">
        <v>246.66666666666666</v>
      </c>
      <c r="AW35" s="13">
        <v>0</v>
      </c>
      <c r="AX35" s="13">
        <v>246.66666666666666</v>
      </c>
      <c r="AY35" s="13">
        <v>0</v>
      </c>
      <c r="AZ35" s="13">
        <v>0</v>
      </c>
      <c r="BA35" s="15">
        <v>4.2286799999999998</v>
      </c>
      <c r="BB35" s="13">
        <v>9939.0000000000127</v>
      </c>
      <c r="BC35" s="13">
        <v>2129.7857142857156</v>
      </c>
      <c r="BD35" s="13">
        <v>7809.2142857142953</v>
      </c>
      <c r="BE35" s="13">
        <v>3194.6785714285743</v>
      </c>
      <c r="BF35" s="13">
        <v>6744.3214285714366</v>
      </c>
      <c r="BG35" s="13">
        <v>709.92857142857144</v>
      </c>
      <c r="BH35" s="13">
        <v>4188.578571428573</v>
      </c>
      <c r="BI35" s="16">
        <v>4.2928571428571427</v>
      </c>
      <c r="BK35" s="8"/>
    </row>
    <row r="36" spans="3:63" x14ac:dyDescent="0.25">
      <c r="C36" s="3" t="s">
        <v>91</v>
      </c>
      <c r="D36" s="12" t="s">
        <v>92</v>
      </c>
      <c r="E36">
        <v>5</v>
      </c>
      <c r="F36">
        <v>18</v>
      </c>
      <c r="G36" s="13">
        <v>60964.000000000007</v>
      </c>
      <c r="H36" s="13">
        <v>29158</v>
      </c>
      <c r="I36" s="13">
        <v>31806</v>
      </c>
      <c r="J36" s="14">
        <v>14287</v>
      </c>
      <c r="K36" s="14">
        <v>41204.441935483876</v>
      </c>
      <c r="L36" s="14">
        <v>5472.5580645161299</v>
      </c>
      <c r="M36" s="13">
        <v>2423</v>
      </c>
      <c r="N36" s="13">
        <v>2347</v>
      </c>
      <c r="O36" s="13">
        <v>2494</v>
      </c>
      <c r="P36" s="13">
        <v>2967</v>
      </c>
      <c r="Q36" s="13">
        <v>3072.9999999999977</v>
      </c>
      <c r="R36" s="13">
        <v>2032.0000000000011</v>
      </c>
      <c r="S36" s="13">
        <v>2084.9999999999995</v>
      </c>
      <c r="T36" s="13">
        <v>1806</v>
      </c>
      <c r="U36" s="13">
        <v>1949.0000000000007</v>
      </c>
      <c r="V36" s="13">
        <v>1600.9999999999998</v>
      </c>
      <c r="W36" s="13">
        <v>1522.0000000000005</v>
      </c>
      <c r="X36" s="13">
        <v>1190</v>
      </c>
      <c r="Y36" s="13">
        <v>1203.741935483871</v>
      </c>
      <c r="Z36" s="13">
        <v>760.25806451612914</v>
      </c>
      <c r="AA36" s="13">
        <v>639.375</v>
      </c>
      <c r="AB36" s="13">
        <v>639.375</v>
      </c>
      <c r="AC36" s="13">
        <v>0</v>
      </c>
      <c r="AD36" s="13">
        <v>213.125</v>
      </c>
      <c r="AE36" s="13">
        <v>213.125</v>
      </c>
      <c r="AF36" s="13">
        <v>0</v>
      </c>
      <c r="AG36" s="13">
        <v>2275</v>
      </c>
      <c r="AH36" s="13">
        <v>2261.9999999999995</v>
      </c>
      <c r="AI36" s="13">
        <v>2486</v>
      </c>
      <c r="AJ36" s="13">
        <v>2741.0000000000005</v>
      </c>
      <c r="AK36" s="13">
        <v>2761</v>
      </c>
      <c r="AL36" s="13">
        <v>2276</v>
      </c>
      <c r="AM36" s="13">
        <v>2534.0000000000009</v>
      </c>
      <c r="AN36" s="13">
        <v>2376</v>
      </c>
      <c r="AO36" s="13">
        <v>2394</v>
      </c>
      <c r="AP36" s="13">
        <v>1946.0000000000002</v>
      </c>
      <c r="AQ36" s="13">
        <v>1750.9999999999993</v>
      </c>
      <c r="AR36" s="13">
        <v>1490</v>
      </c>
      <c r="AS36" s="13">
        <v>1506.7000000000003</v>
      </c>
      <c r="AT36" s="13">
        <v>811.3</v>
      </c>
      <c r="AU36" s="13">
        <v>640.5</v>
      </c>
      <c r="AV36" s="13">
        <v>823.5</v>
      </c>
      <c r="AW36" s="13">
        <v>274.5</v>
      </c>
      <c r="AX36" s="13">
        <v>457.5</v>
      </c>
      <c r="AY36" s="13">
        <v>0</v>
      </c>
      <c r="AZ36" s="13">
        <v>0</v>
      </c>
      <c r="BA36" s="15">
        <v>23.039414000000001</v>
      </c>
      <c r="BB36" s="13">
        <v>11310.999999999998</v>
      </c>
      <c r="BC36" s="13">
        <v>2278.4748201438838</v>
      </c>
      <c r="BD36" s="13">
        <v>9032.5251798561276</v>
      </c>
      <c r="BE36" s="13">
        <v>3254.9640287769766</v>
      </c>
      <c r="BF36" s="13">
        <v>8056.0359712230384</v>
      </c>
      <c r="BG36" s="13">
        <v>813.7410071942445</v>
      </c>
      <c r="BH36" s="13">
        <v>2359.8489208633086</v>
      </c>
      <c r="BI36" s="16">
        <v>3.5899280575539585</v>
      </c>
      <c r="BK36" s="8"/>
    </row>
    <row r="37" spans="3:63" x14ac:dyDescent="0.25">
      <c r="C37" s="3" t="s">
        <v>93</v>
      </c>
      <c r="D37" s="12" t="s">
        <v>94</v>
      </c>
      <c r="E37">
        <v>5</v>
      </c>
      <c r="F37">
        <v>19</v>
      </c>
      <c r="G37" s="13">
        <v>31323</v>
      </c>
      <c r="H37" s="13">
        <v>14768</v>
      </c>
      <c r="I37" s="13">
        <v>16555</v>
      </c>
      <c r="J37" s="14">
        <v>7825.9999999999991</v>
      </c>
      <c r="K37" s="14">
        <v>20820.833333333332</v>
      </c>
      <c r="L37" s="14">
        <v>2676.1666666666665</v>
      </c>
      <c r="M37" s="13">
        <v>1309.9999999999995</v>
      </c>
      <c r="N37" s="13">
        <v>1250</v>
      </c>
      <c r="O37" s="13">
        <v>1408.9999999999998</v>
      </c>
      <c r="P37" s="13">
        <v>1396.9999999999986</v>
      </c>
      <c r="Q37" s="13">
        <v>1308</v>
      </c>
      <c r="R37" s="13">
        <v>1123.0000000000009</v>
      </c>
      <c r="S37" s="13">
        <v>1194</v>
      </c>
      <c r="T37" s="13">
        <v>1105.9999999999998</v>
      </c>
      <c r="U37" s="13">
        <v>964.00000000000034</v>
      </c>
      <c r="V37" s="13">
        <v>768.99999999999989</v>
      </c>
      <c r="W37" s="13">
        <v>720</v>
      </c>
      <c r="X37" s="13">
        <v>581</v>
      </c>
      <c r="Y37" s="13">
        <v>589.33333333333314</v>
      </c>
      <c r="Z37" s="13">
        <v>294.66666666666663</v>
      </c>
      <c r="AA37" s="13">
        <v>276.09999999999997</v>
      </c>
      <c r="AB37" s="13">
        <v>301.2</v>
      </c>
      <c r="AC37" s="13">
        <v>75.300000000000011</v>
      </c>
      <c r="AD37" s="13">
        <v>75.300000000000011</v>
      </c>
      <c r="AE37" s="13">
        <v>25.1</v>
      </c>
      <c r="AF37" s="13">
        <v>0</v>
      </c>
      <c r="AG37" s="13">
        <v>1211.0000000000007</v>
      </c>
      <c r="AH37" s="13">
        <v>1229.9999999999998</v>
      </c>
      <c r="AI37" s="13">
        <v>1415.9999999999993</v>
      </c>
      <c r="AJ37" s="13">
        <v>1470</v>
      </c>
      <c r="AK37" s="13">
        <v>1422.9999999999995</v>
      </c>
      <c r="AL37" s="13">
        <v>1319.9999999999989</v>
      </c>
      <c r="AM37" s="13">
        <v>1407.0000000000007</v>
      </c>
      <c r="AN37" s="13">
        <v>1293.9999999999991</v>
      </c>
      <c r="AO37" s="13">
        <v>1122.0000000000002</v>
      </c>
      <c r="AP37" s="13">
        <v>959.99999999999977</v>
      </c>
      <c r="AQ37" s="13">
        <v>864</v>
      </c>
      <c r="AR37" s="13">
        <v>643.99999999999977</v>
      </c>
      <c r="AS37" s="13">
        <v>565.49999999999989</v>
      </c>
      <c r="AT37" s="13">
        <v>565.49999999999989</v>
      </c>
      <c r="AU37" s="13">
        <v>579.81818181818176</v>
      </c>
      <c r="AV37" s="13">
        <v>257.69696969696969</v>
      </c>
      <c r="AW37" s="13">
        <v>96.636363636363626</v>
      </c>
      <c r="AX37" s="13">
        <v>32.212121212121211</v>
      </c>
      <c r="AY37" s="13">
        <v>32.212121212121211</v>
      </c>
      <c r="AZ37" s="13">
        <v>64.424242424242422</v>
      </c>
      <c r="BA37" s="15">
        <v>11.670861</v>
      </c>
      <c r="BB37" s="13">
        <v>15705.000000000051</v>
      </c>
      <c r="BC37" s="13">
        <v>3569.3181818181806</v>
      </c>
      <c r="BD37" s="13">
        <v>12135.681818181853</v>
      </c>
      <c r="BE37" s="13">
        <v>5282.5909090909126</v>
      </c>
      <c r="BF37" s="13">
        <v>10422.409090909117</v>
      </c>
      <c r="BG37" s="13">
        <v>1142.1818181818182</v>
      </c>
      <c r="BH37" s="13">
        <v>4711.5</v>
      </c>
      <c r="BI37" s="16">
        <v>3.7863636363636375</v>
      </c>
      <c r="BK37" s="8"/>
    </row>
    <row r="38" spans="3:63" x14ac:dyDescent="0.25">
      <c r="C38" s="3" t="s">
        <v>95</v>
      </c>
      <c r="D38" s="12" t="s">
        <v>96</v>
      </c>
      <c r="E38">
        <v>5</v>
      </c>
      <c r="F38">
        <v>21</v>
      </c>
      <c r="G38" s="13">
        <v>55193.000000000007</v>
      </c>
      <c r="H38" s="13">
        <v>26090.000000000004</v>
      </c>
      <c r="I38" s="13">
        <v>29103.000000000004</v>
      </c>
      <c r="J38" s="14">
        <v>12326</v>
      </c>
      <c r="K38" s="14">
        <v>37845.919540229894</v>
      </c>
      <c r="L38" s="14">
        <v>5021.0804597701153</v>
      </c>
      <c r="M38" s="13">
        <v>2060.0000000000009</v>
      </c>
      <c r="N38" s="13">
        <v>1984</v>
      </c>
      <c r="O38" s="13">
        <v>2173</v>
      </c>
      <c r="P38" s="13">
        <v>2448.0000000000009</v>
      </c>
      <c r="Q38" s="13">
        <v>3147.0000000000018</v>
      </c>
      <c r="R38" s="13">
        <v>2173.0000000000005</v>
      </c>
      <c r="S38" s="13">
        <v>2061.0000000000009</v>
      </c>
      <c r="T38" s="13">
        <v>1821.9999999999995</v>
      </c>
      <c r="U38" s="13">
        <v>1592.0000000000009</v>
      </c>
      <c r="V38" s="13">
        <v>1283.9999999999998</v>
      </c>
      <c r="W38" s="13">
        <v>1232.0000000000002</v>
      </c>
      <c r="X38" s="13">
        <v>1009.9999999999999</v>
      </c>
      <c r="Y38" s="13">
        <v>939.58620689655208</v>
      </c>
      <c r="Z38" s="13">
        <v>763.41379310344848</v>
      </c>
      <c r="AA38" s="13">
        <v>917.89655172413768</v>
      </c>
      <c r="AB38" s="13">
        <v>289.86206896551727</v>
      </c>
      <c r="AC38" s="13">
        <v>144.93103448275861</v>
      </c>
      <c r="AD38" s="13">
        <v>48.310344827586206</v>
      </c>
      <c r="AE38" s="13">
        <v>0</v>
      </c>
      <c r="AF38" s="13">
        <v>0</v>
      </c>
      <c r="AG38" s="13">
        <v>2000.0000000000005</v>
      </c>
      <c r="AH38" s="13">
        <v>1945.9999999999984</v>
      </c>
      <c r="AI38" s="13">
        <v>2163</v>
      </c>
      <c r="AJ38" s="13">
        <v>2491.0000000000018</v>
      </c>
      <c r="AK38" s="13">
        <v>2648.9999999999991</v>
      </c>
      <c r="AL38" s="13">
        <v>2433</v>
      </c>
      <c r="AM38" s="13">
        <v>2542.0000000000005</v>
      </c>
      <c r="AN38" s="13">
        <v>2254.9999999999995</v>
      </c>
      <c r="AO38" s="13">
        <v>1932.9999999999995</v>
      </c>
      <c r="AP38" s="13">
        <v>1698.9999999999993</v>
      </c>
      <c r="AQ38" s="13">
        <v>1563.0000000000005</v>
      </c>
      <c r="AR38" s="13">
        <v>1295.9999999999998</v>
      </c>
      <c r="AS38" s="13">
        <v>1276.3333333333339</v>
      </c>
      <c r="AT38" s="13">
        <v>911.66666666666697</v>
      </c>
      <c r="AU38" s="13">
        <v>1029.7058823529414</v>
      </c>
      <c r="AV38" s="13">
        <v>228.8235294117647</v>
      </c>
      <c r="AW38" s="13">
        <v>400.44117647058818</v>
      </c>
      <c r="AX38" s="13">
        <v>171.61764705882354</v>
      </c>
      <c r="AY38" s="13">
        <v>114.41176470588235</v>
      </c>
      <c r="AZ38" s="13">
        <v>0</v>
      </c>
      <c r="BA38" s="15">
        <v>13.110716999999999</v>
      </c>
      <c r="BB38" s="13">
        <v>15434.000000000013</v>
      </c>
      <c r="BC38" s="13">
        <v>3687.0111111111132</v>
      </c>
      <c r="BD38" s="13">
        <v>11746.988888888898</v>
      </c>
      <c r="BE38" s="13">
        <v>5487.6444444444478</v>
      </c>
      <c r="BF38" s="13">
        <v>9946.3555555555631</v>
      </c>
      <c r="BG38" s="13">
        <v>857.44444444444423</v>
      </c>
      <c r="BH38" s="13">
        <v>5659.133333333335</v>
      </c>
      <c r="BI38" s="16">
        <v>4.0055555555555555</v>
      </c>
      <c r="BK38" s="8"/>
    </row>
    <row r="39" spans="3:63" x14ac:dyDescent="0.25">
      <c r="C39" s="3" t="s">
        <v>97</v>
      </c>
      <c r="D39" s="12" t="s">
        <v>98</v>
      </c>
      <c r="E39">
        <v>6</v>
      </c>
      <c r="F39">
        <v>20</v>
      </c>
      <c r="G39" s="13">
        <v>7590</v>
      </c>
      <c r="H39" s="13">
        <v>3642.9999999999995</v>
      </c>
      <c r="I39" s="13">
        <v>3947</v>
      </c>
      <c r="J39" s="14">
        <v>2020</v>
      </c>
      <c r="K39" s="14">
        <v>4974.5765095119932</v>
      </c>
      <c r="L39" s="14">
        <v>595.42349048800656</v>
      </c>
      <c r="M39" s="13">
        <v>322.00000000000006</v>
      </c>
      <c r="N39" s="13">
        <v>309</v>
      </c>
      <c r="O39" s="13">
        <v>372.99999999999977</v>
      </c>
      <c r="P39" s="13">
        <v>376.00000000000006</v>
      </c>
      <c r="Q39" s="13">
        <v>329.99999999999994</v>
      </c>
      <c r="R39" s="13">
        <v>294.99999999999972</v>
      </c>
      <c r="S39" s="13">
        <v>246.99999999999994</v>
      </c>
      <c r="T39" s="13">
        <v>228.99999999999983</v>
      </c>
      <c r="U39" s="13">
        <v>254.00000000000014</v>
      </c>
      <c r="V39" s="13">
        <v>197.00000000000009</v>
      </c>
      <c r="W39" s="13">
        <v>181.99999999999991</v>
      </c>
      <c r="X39" s="13">
        <v>158</v>
      </c>
      <c r="Y39" s="13">
        <v>129.93548387096777</v>
      </c>
      <c r="Z39" s="13">
        <v>82.064516129032256</v>
      </c>
      <c r="AA39" s="13">
        <v>68.142857142857139</v>
      </c>
      <c r="AB39" s="13">
        <v>37.857142857142854</v>
      </c>
      <c r="AC39" s="13">
        <v>22.714285714285715</v>
      </c>
      <c r="AD39" s="13">
        <v>30.285714285714285</v>
      </c>
      <c r="AE39" s="13">
        <v>0</v>
      </c>
      <c r="AF39" s="13">
        <v>0</v>
      </c>
      <c r="AG39" s="13">
        <v>319</v>
      </c>
      <c r="AH39" s="13">
        <v>333.00000000000006</v>
      </c>
      <c r="AI39" s="13">
        <v>364.00000000000017</v>
      </c>
      <c r="AJ39" s="13">
        <v>369</v>
      </c>
      <c r="AK39" s="13">
        <v>307.00000000000011</v>
      </c>
      <c r="AL39" s="13">
        <v>327.99999999999989</v>
      </c>
      <c r="AM39" s="13">
        <v>333</v>
      </c>
      <c r="AN39" s="13">
        <v>271</v>
      </c>
      <c r="AO39" s="13">
        <v>268.00000000000006</v>
      </c>
      <c r="AP39" s="13">
        <v>236.00000000000009</v>
      </c>
      <c r="AQ39" s="13">
        <v>193.99999999999994</v>
      </c>
      <c r="AR39" s="13">
        <v>156</v>
      </c>
      <c r="AS39" s="13">
        <v>114.64102564102559</v>
      </c>
      <c r="AT39" s="13">
        <v>148.35897435897434</v>
      </c>
      <c r="AU39" s="13">
        <v>53.739130434782616</v>
      </c>
      <c r="AV39" s="13">
        <v>71.652173913043484</v>
      </c>
      <c r="AW39" s="13">
        <v>26.869565217391305</v>
      </c>
      <c r="AX39" s="13">
        <v>35.826086956521742</v>
      </c>
      <c r="AY39" s="13">
        <v>8.9565217391304355</v>
      </c>
      <c r="AZ39" s="13">
        <v>8.9565217391304355</v>
      </c>
      <c r="BA39" s="15">
        <v>36.207016000000003</v>
      </c>
      <c r="BB39" s="13">
        <v>2053.9999999999927</v>
      </c>
      <c r="BC39" s="13">
        <v>364.11818181818171</v>
      </c>
      <c r="BD39" s="13">
        <v>1689.881818181814</v>
      </c>
      <c r="BE39" s="13">
        <v>476.15454545454509</v>
      </c>
      <c r="BF39" s="13">
        <v>1577.8454545454513</v>
      </c>
      <c r="BG39" s="13">
        <v>149.38181818181823</v>
      </c>
      <c r="BH39" s="13">
        <v>756.24545454545432</v>
      </c>
      <c r="BI39" s="16">
        <v>3.9590909090909085</v>
      </c>
      <c r="BK39" s="8"/>
    </row>
    <row r="40" spans="3:63" x14ac:dyDescent="0.25">
      <c r="C40" s="3" t="s">
        <v>99</v>
      </c>
      <c r="D40" s="12" t="s">
        <v>100</v>
      </c>
      <c r="E40">
        <v>7</v>
      </c>
      <c r="F40">
        <v>1</v>
      </c>
      <c r="G40" s="13">
        <v>33889</v>
      </c>
      <c r="H40" s="13">
        <v>16663.000000000004</v>
      </c>
      <c r="I40" s="13">
        <v>17226</v>
      </c>
      <c r="J40" s="14">
        <v>6104</v>
      </c>
      <c r="K40" s="14">
        <v>24555.553571428572</v>
      </c>
      <c r="L40" s="14">
        <v>3229.4464285714284</v>
      </c>
      <c r="M40" s="13">
        <v>1079.9999999999998</v>
      </c>
      <c r="N40" s="13">
        <v>1042.0000000000002</v>
      </c>
      <c r="O40" s="13">
        <v>1065.9999999999995</v>
      </c>
      <c r="P40" s="13">
        <v>1374.0000000000002</v>
      </c>
      <c r="Q40" s="13">
        <v>1611.9999999999989</v>
      </c>
      <c r="R40" s="13">
        <v>1547.0000000000007</v>
      </c>
      <c r="S40" s="13">
        <v>1562.9999999999993</v>
      </c>
      <c r="T40" s="13">
        <v>1364.0000000000005</v>
      </c>
      <c r="U40" s="13">
        <v>1130.0000000000005</v>
      </c>
      <c r="V40" s="13">
        <v>1011.9999999999997</v>
      </c>
      <c r="W40" s="13">
        <v>985.00000000000045</v>
      </c>
      <c r="X40" s="13">
        <v>752.99999999999977</v>
      </c>
      <c r="Y40" s="13">
        <v>769.125</v>
      </c>
      <c r="Z40" s="13">
        <v>402.875</v>
      </c>
      <c r="AA40" s="13">
        <v>460.56521739130437</v>
      </c>
      <c r="AB40" s="13">
        <v>167.47826086956522</v>
      </c>
      <c r="AC40" s="13">
        <v>209.34782608695653</v>
      </c>
      <c r="AD40" s="13">
        <v>41.869565217391305</v>
      </c>
      <c r="AE40" s="13">
        <v>83.739130434782609</v>
      </c>
      <c r="AF40" s="13">
        <v>0</v>
      </c>
      <c r="AG40" s="13">
        <v>1037.0000000000002</v>
      </c>
      <c r="AH40" s="13">
        <v>896.99999999999955</v>
      </c>
      <c r="AI40" s="13">
        <v>982.00000000000034</v>
      </c>
      <c r="AJ40" s="13">
        <v>1243</v>
      </c>
      <c r="AK40" s="13">
        <v>1520.0000000000005</v>
      </c>
      <c r="AL40" s="13">
        <v>1560.0000000000002</v>
      </c>
      <c r="AM40" s="13">
        <v>1608.0000000000005</v>
      </c>
      <c r="AN40" s="13">
        <v>1319.9999999999998</v>
      </c>
      <c r="AO40" s="13">
        <v>1183.9999999999995</v>
      </c>
      <c r="AP40" s="13">
        <v>1017.0000000000003</v>
      </c>
      <c r="AQ40" s="13">
        <v>1046.0000000000005</v>
      </c>
      <c r="AR40" s="13">
        <v>847.00000000000023</v>
      </c>
      <c r="AS40" s="13">
        <v>1101.4285714285713</v>
      </c>
      <c r="AT40" s="13">
        <v>440.57142857142867</v>
      </c>
      <c r="AU40" s="13">
        <v>459.0322580645161</v>
      </c>
      <c r="AV40" s="13">
        <v>550.83870967741927</v>
      </c>
      <c r="AW40" s="13">
        <v>183.61290322580646</v>
      </c>
      <c r="AX40" s="13">
        <v>91.806451612903231</v>
      </c>
      <c r="AY40" s="13">
        <v>137.70967741935485</v>
      </c>
      <c r="AZ40" s="13">
        <v>0</v>
      </c>
      <c r="BA40" s="15">
        <v>2.0478230000000002</v>
      </c>
      <c r="BB40" s="13">
        <v>11479.000000000055</v>
      </c>
      <c r="BC40" s="13">
        <v>3386.3049999999994</v>
      </c>
      <c r="BD40" s="13">
        <v>8092.6950000000297</v>
      </c>
      <c r="BE40" s="13">
        <v>4706.390000000004</v>
      </c>
      <c r="BF40" s="13">
        <v>6772.6100000000197</v>
      </c>
      <c r="BG40" s="13">
        <v>918.31999999999982</v>
      </c>
      <c r="BH40" s="13">
        <v>2582.7749999999996</v>
      </c>
      <c r="BI40" s="16">
        <v>3.4650000000000003</v>
      </c>
      <c r="BK40" s="8"/>
    </row>
    <row r="41" spans="3:63" x14ac:dyDescent="0.25">
      <c r="C41" s="3" t="s">
        <v>101</v>
      </c>
      <c r="D41" s="12" t="s">
        <v>102</v>
      </c>
      <c r="E41">
        <v>7</v>
      </c>
      <c r="F41">
        <v>2</v>
      </c>
      <c r="G41" s="13">
        <v>40396.000000000007</v>
      </c>
      <c r="H41" s="13">
        <v>18830</v>
      </c>
      <c r="I41" s="13">
        <v>21565.999999999996</v>
      </c>
      <c r="J41" s="14">
        <v>7233</v>
      </c>
      <c r="K41" s="14">
        <v>29017.699059561135</v>
      </c>
      <c r="L41" s="14">
        <v>4145.3009404388722</v>
      </c>
      <c r="M41" s="13">
        <v>1399.0000000000002</v>
      </c>
      <c r="N41" s="13">
        <v>1136</v>
      </c>
      <c r="O41" s="13">
        <v>1137.9999999999995</v>
      </c>
      <c r="P41" s="13">
        <v>1811.0000000000011</v>
      </c>
      <c r="Q41" s="13">
        <v>1751.0000000000014</v>
      </c>
      <c r="R41" s="13">
        <v>1675.0000000000005</v>
      </c>
      <c r="S41" s="13">
        <v>1645</v>
      </c>
      <c r="T41" s="13">
        <v>1344.9999999999995</v>
      </c>
      <c r="U41" s="13">
        <v>1139</v>
      </c>
      <c r="V41" s="13">
        <v>1032.9999999999998</v>
      </c>
      <c r="W41" s="13">
        <v>1099.9999999999998</v>
      </c>
      <c r="X41" s="13">
        <v>950</v>
      </c>
      <c r="Y41" s="13">
        <v>870.51724137931069</v>
      </c>
      <c r="Z41" s="13">
        <v>614.48275862068976</v>
      </c>
      <c r="AA41" s="13">
        <v>632.58620689655163</v>
      </c>
      <c r="AB41" s="13">
        <v>253.03448275862064</v>
      </c>
      <c r="AC41" s="13">
        <v>168.68965517241378</v>
      </c>
      <c r="AD41" s="13">
        <v>42.172413793103445</v>
      </c>
      <c r="AE41" s="13">
        <v>84.34482758620689</v>
      </c>
      <c r="AF41" s="13">
        <v>42.172413793103445</v>
      </c>
      <c r="AG41" s="13">
        <v>1368</v>
      </c>
      <c r="AH41" s="13">
        <v>1077.9999999999998</v>
      </c>
      <c r="AI41" s="13">
        <v>1114</v>
      </c>
      <c r="AJ41" s="13">
        <v>1511.0000000000005</v>
      </c>
      <c r="AK41" s="13">
        <v>1912.9999999999993</v>
      </c>
      <c r="AL41" s="13">
        <v>1840.9999999999989</v>
      </c>
      <c r="AM41" s="13">
        <v>2012.0000000000005</v>
      </c>
      <c r="AN41" s="13">
        <v>1610.0000000000005</v>
      </c>
      <c r="AO41" s="13">
        <v>1462.9999999999998</v>
      </c>
      <c r="AP41" s="13">
        <v>1310</v>
      </c>
      <c r="AQ41" s="13">
        <v>1528.9999999999998</v>
      </c>
      <c r="AR41" s="13">
        <v>1193.9999999999998</v>
      </c>
      <c r="AS41" s="13">
        <v>1315.181818181818</v>
      </c>
      <c r="AT41" s="13">
        <v>571.81818181818176</v>
      </c>
      <c r="AU41" s="13">
        <v>840</v>
      </c>
      <c r="AV41" s="13">
        <v>392</v>
      </c>
      <c r="AW41" s="13">
        <v>168</v>
      </c>
      <c r="AX41" s="13">
        <v>224</v>
      </c>
      <c r="AY41" s="13">
        <v>56</v>
      </c>
      <c r="AZ41" s="13">
        <v>56</v>
      </c>
      <c r="BA41" s="15">
        <v>2.667033</v>
      </c>
      <c r="BB41" s="13">
        <v>12854.000000000058</v>
      </c>
      <c r="BC41" s="13">
        <v>3406.3099999999995</v>
      </c>
      <c r="BD41" s="13">
        <v>9447.6900000000351</v>
      </c>
      <c r="BE41" s="13">
        <v>4627.4400000000032</v>
      </c>
      <c r="BF41" s="13">
        <v>8226.5600000000268</v>
      </c>
      <c r="BG41" s="13">
        <v>1413.9399999999998</v>
      </c>
      <c r="BH41" s="13">
        <v>3599.1199999999994</v>
      </c>
      <c r="BI41" s="16">
        <v>3.6350000000000002</v>
      </c>
      <c r="BK41" s="8"/>
    </row>
    <row r="42" spans="3:63" x14ac:dyDescent="0.25">
      <c r="C42" s="3" t="s">
        <v>205</v>
      </c>
      <c r="D42" s="12" t="s">
        <v>103</v>
      </c>
      <c r="E42">
        <v>8</v>
      </c>
      <c r="F42">
        <v>23</v>
      </c>
      <c r="G42" s="13">
        <v>4643.9999999999991</v>
      </c>
      <c r="H42" s="13">
        <v>2285</v>
      </c>
      <c r="I42" s="13">
        <v>2358.9999999999991</v>
      </c>
      <c r="J42" s="14">
        <v>1431.9999999999991</v>
      </c>
      <c r="K42" s="14">
        <v>2801.7267080745341</v>
      </c>
      <c r="L42" s="14">
        <v>410.27329192546586</v>
      </c>
      <c r="M42" s="13">
        <v>181.99999999999986</v>
      </c>
      <c r="N42" s="13">
        <v>222</v>
      </c>
      <c r="O42" s="13">
        <v>303.99999999999972</v>
      </c>
      <c r="P42" s="13">
        <v>245.00000000000011</v>
      </c>
      <c r="Q42" s="13">
        <v>209.00000000000014</v>
      </c>
      <c r="R42" s="13">
        <v>133.99999999999989</v>
      </c>
      <c r="S42" s="13">
        <v>156.99999999999994</v>
      </c>
      <c r="T42" s="13">
        <v>133</v>
      </c>
      <c r="U42" s="13">
        <v>145</v>
      </c>
      <c r="V42" s="13">
        <v>112.99999999999996</v>
      </c>
      <c r="W42" s="13">
        <v>104.00000000000004</v>
      </c>
      <c r="X42" s="13">
        <v>79</v>
      </c>
      <c r="Y42" s="13">
        <v>68.869565217391312</v>
      </c>
      <c r="Z42" s="13">
        <v>75.130434782608702</v>
      </c>
      <c r="AA42" s="13">
        <v>70.153846153846175</v>
      </c>
      <c r="AB42" s="13">
        <v>17.53846153846154</v>
      </c>
      <c r="AC42" s="13">
        <v>8.7692307692307701</v>
      </c>
      <c r="AD42" s="13">
        <v>8.7692307692307701</v>
      </c>
      <c r="AE42" s="13">
        <v>0</v>
      </c>
      <c r="AF42" s="13">
        <v>8.7692307692307701</v>
      </c>
      <c r="AG42" s="13">
        <v>222.99999999999989</v>
      </c>
      <c r="AH42" s="13">
        <v>226.99999999999977</v>
      </c>
      <c r="AI42" s="13">
        <v>273.99999999999994</v>
      </c>
      <c r="AJ42" s="13">
        <v>232.99999999999983</v>
      </c>
      <c r="AK42" s="13">
        <v>183.99999999999991</v>
      </c>
      <c r="AL42" s="13">
        <v>154.00000000000009</v>
      </c>
      <c r="AM42" s="13">
        <v>177.00000000000003</v>
      </c>
      <c r="AN42" s="13">
        <v>170.00000000000009</v>
      </c>
      <c r="AO42" s="13">
        <v>145.00000000000003</v>
      </c>
      <c r="AP42" s="13">
        <v>114.00000000000003</v>
      </c>
      <c r="AQ42" s="13">
        <v>110</v>
      </c>
      <c r="AR42" s="13">
        <v>84</v>
      </c>
      <c r="AS42" s="13">
        <v>42.857142857142861</v>
      </c>
      <c r="AT42" s="13">
        <v>107.14285714285712</v>
      </c>
      <c r="AU42" s="13">
        <v>63.333333333333329</v>
      </c>
      <c r="AV42" s="13">
        <v>50.666666666666664</v>
      </c>
      <c r="AW42" s="13">
        <v>0</v>
      </c>
      <c r="AX42" s="13">
        <v>0</v>
      </c>
      <c r="AY42" s="13">
        <v>0</v>
      </c>
      <c r="AZ42" s="13">
        <v>0</v>
      </c>
      <c r="BA42" s="15">
        <v>475.99748599999998</v>
      </c>
      <c r="BB42" s="13">
        <v>1532.9999999999957</v>
      </c>
      <c r="BC42" s="13">
        <v>258.69375000000014</v>
      </c>
      <c r="BD42" s="13">
        <v>1274.3062499999969</v>
      </c>
      <c r="BE42" s="13">
        <v>335.34375000000023</v>
      </c>
      <c r="BF42" s="13">
        <v>1197.6562499999973</v>
      </c>
      <c r="BG42" s="13">
        <v>67.068749999999994</v>
      </c>
      <c r="BH42" s="13">
        <v>728.17500000000007</v>
      </c>
      <c r="BI42" s="16">
        <v>4.7249999999999996</v>
      </c>
      <c r="BK42" s="8"/>
    </row>
    <row r="43" spans="3:63" x14ac:dyDescent="0.25">
      <c r="C43" s="3" t="s">
        <v>206</v>
      </c>
      <c r="D43" s="12" t="s">
        <v>104</v>
      </c>
      <c r="E43">
        <v>9</v>
      </c>
      <c r="F43">
        <v>24</v>
      </c>
      <c r="G43" s="13">
        <v>3169.9999999999995</v>
      </c>
      <c r="H43" s="13">
        <v>1776.0000000000005</v>
      </c>
      <c r="I43" s="13">
        <v>1394</v>
      </c>
      <c r="J43" s="14">
        <v>769.00000000000011</v>
      </c>
      <c r="K43" s="14">
        <v>2168.2105263157891</v>
      </c>
      <c r="L43" s="14">
        <v>232.78947368421052</v>
      </c>
      <c r="M43" s="13">
        <v>130.00000000000014</v>
      </c>
      <c r="N43" s="13">
        <v>122.00000000000011</v>
      </c>
      <c r="O43" s="13">
        <v>142.99999999999997</v>
      </c>
      <c r="P43" s="13">
        <v>167</v>
      </c>
      <c r="Q43" s="13">
        <v>169.99999999999991</v>
      </c>
      <c r="R43" s="13">
        <v>128</v>
      </c>
      <c r="S43" s="13">
        <v>106.99999999999996</v>
      </c>
      <c r="T43" s="13">
        <v>131.99999999999997</v>
      </c>
      <c r="U43" s="13">
        <v>126</v>
      </c>
      <c r="V43" s="13">
        <v>119.99999999999997</v>
      </c>
      <c r="W43" s="13">
        <v>112.99999999999999</v>
      </c>
      <c r="X43" s="13">
        <v>83.999999999999986</v>
      </c>
      <c r="Y43" s="13">
        <v>100.21052631578949</v>
      </c>
      <c r="Z43" s="13">
        <v>35.789473684210527</v>
      </c>
      <c r="AA43" s="13">
        <v>54.880000000000017</v>
      </c>
      <c r="AB43" s="13">
        <v>27.440000000000005</v>
      </c>
      <c r="AC43" s="13">
        <v>7.84</v>
      </c>
      <c r="AD43" s="13">
        <v>3.92</v>
      </c>
      <c r="AE43" s="13">
        <v>3.92</v>
      </c>
      <c r="AF43" s="13">
        <v>0</v>
      </c>
      <c r="AG43" s="13">
        <v>112</v>
      </c>
      <c r="AH43" s="13">
        <v>127.99999999999994</v>
      </c>
      <c r="AI43" s="13">
        <v>133.99999999999991</v>
      </c>
      <c r="AJ43" s="13">
        <v>124.00000000000004</v>
      </c>
      <c r="AK43" s="13">
        <v>147</v>
      </c>
      <c r="AL43" s="13">
        <v>71.999999999999986</v>
      </c>
      <c r="AM43" s="13">
        <v>103.99999999999996</v>
      </c>
      <c r="AN43" s="13">
        <v>106.99999999999994</v>
      </c>
      <c r="AO43" s="13">
        <v>98.999999999999986</v>
      </c>
      <c r="AP43" s="13">
        <v>84.000000000000028</v>
      </c>
      <c r="AQ43" s="13">
        <v>63</v>
      </c>
      <c r="AR43" s="13">
        <v>59.000000000000007</v>
      </c>
      <c r="AS43" s="13">
        <v>62.000000000000014</v>
      </c>
      <c r="AT43" s="13">
        <v>31</v>
      </c>
      <c r="AU43" s="13">
        <v>29.142857142857142</v>
      </c>
      <c r="AV43" s="13">
        <v>14.571428571428569</v>
      </c>
      <c r="AW43" s="13">
        <v>19.428571428571427</v>
      </c>
      <c r="AX43" s="13">
        <v>4.8571428571428568</v>
      </c>
      <c r="AY43" s="13">
        <v>0</v>
      </c>
      <c r="AZ43" s="13">
        <v>0</v>
      </c>
      <c r="BA43" s="15">
        <v>2395.3854540000002</v>
      </c>
      <c r="BB43" s="13">
        <v>1334.9999999999973</v>
      </c>
      <c r="BC43" s="13">
        <v>178.85167464114838</v>
      </c>
      <c r="BD43" s="13">
        <v>1156.1483253588494</v>
      </c>
      <c r="BE43" s="13">
        <v>530.167464114832</v>
      </c>
      <c r="BF43" s="13">
        <v>804.83253588516618</v>
      </c>
      <c r="BG43" s="13">
        <v>383.25358851674628</v>
      </c>
      <c r="BH43" s="13">
        <v>364.09090909090907</v>
      </c>
      <c r="BI43" s="16">
        <v>3.334928229665072</v>
      </c>
      <c r="BK43" s="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FF"/>
  </sheetPr>
  <dimension ref="D1:BG1610"/>
  <sheetViews>
    <sheetView showGridLines="0" showZeros="0" topLeftCell="E1" zoomScaleNormal="100" workbookViewId="0">
      <pane ySplit="7" topLeftCell="A8" activePane="bottomLeft" state="frozen"/>
      <selection activeCell="E1" sqref="E1"/>
      <selection pane="bottomLeft" activeCell="I19" sqref="I19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18.85546875" style="47" customWidth="1"/>
    <col min="6" max="6" width="24.7109375" style="47" bestFit="1" customWidth="1"/>
    <col min="7" max="7" width="31.28515625" style="47" bestFit="1" customWidth="1"/>
    <col min="8" max="13" width="16.140625" style="47" customWidth="1"/>
    <col min="14" max="14" width="16.140625" style="207" customWidth="1"/>
    <col min="15" max="15" width="16.140625" style="208" customWidth="1"/>
    <col min="16" max="19" width="11.42578125" style="208"/>
    <col min="20" max="22" width="8.28515625" style="208" customWidth="1"/>
    <col min="23" max="36" width="8.28515625" style="207" customWidth="1"/>
    <col min="37" max="37" width="8.28515625" style="208" customWidth="1"/>
    <col min="38" max="51" width="11.42578125" style="208"/>
    <col min="52" max="59" width="11.42578125" style="207"/>
    <col min="60" max="16384" width="11.42578125" style="47"/>
  </cols>
  <sheetData>
    <row r="1" spans="4:21" ht="18.75" x14ac:dyDescent="0.3">
      <c r="E1" s="206" t="s">
        <v>969</v>
      </c>
      <c r="F1" s="337"/>
      <c r="G1" s="337"/>
      <c r="H1" s="208"/>
      <c r="I1" s="208"/>
      <c r="J1" s="208"/>
      <c r="K1" s="208"/>
      <c r="L1" s="208"/>
      <c r="M1" s="208"/>
    </row>
    <row r="2" spans="4:21" x14ac:dyDescent="0.25">
      <c r="F2" s="207"/>
      <c r="G2" s="207"/>
      <c r="H2" s="208"/>
      <c r="I2" s="208"/>
      <c r="J2" s="307">
        <f>zonas!R4</f>
        <v>3</v>
      </c>
      <c r="K2" s="307">
        <f>zonas!S4</f>
        <v>4</v>
      </c>
      <c r="L2" s="307">
        <f>zonas!T4</f>
        <v>5</v>
      </c>
      <c r="M2" s="307">
        <f>zonas!U4</f>
        <v>6</v>
      </c>
      <c r="N2" s="58"/>
      <c r="O2" s="633"/>
    </row>
    <row r="3" spans="4:21" ht="15.75" x14ac:dyDescent="0.25">
      <c r="E3" s="45" t="s">
        <v>391</v>
      </c>
      <c r="F3" s="338"/>
      <c r="G3" s="338"/>
      <c r="H3" s="208"/>
      <c r="I3" s="208"/>
      <c r="J3" s="213" t="s">
        <v>194</v>
      </c>
      <c r="K3" s="307"/>
      <c r="L3" s="307"/>
      <c r="M3" s="307"/>
      <c r="N3" s="58"/>
      <c r="O3" s="633"/>
    </row>
    <row r="4" spans="4:21" ht="18.75" x14ac:dyDescent="0.3">
      <c r="E4" s="205" t="s">
        <v>46</v>
      </c>
      <c r="F4" s="20"/>
      <c r="G4" s="20"/>
      <c r="H4" s="29">
        <f>VLOOKUP(E4,zonas!$P$6:$Q$14,2,FALSE)</f>
        <v>2</v>
      </c>
      <c r="I4" s="30"/>
      <c r="J4" s="30">
        <f>VLOOKUP($E4,zonas!$P$6:$U$14,salud!J$2,FALSE)</f>
        <v>7</v>
      </c>
      <c r="K4" s="30">
        <f>VLOOKUP($E4,zonas!$P$6:$U$14,salud!K$2,FALSE)</f>
        <v>8</v>
      </c>
      <c r="L4" s="30">
        <f>VLOOKUP($E4,zonas!$P$6:$U$14,salud!L$2,FALSE)</f>
        <v>9</v>
      </c>
      <c r="M4" s="30">
        <f>VLOOKUP($E4,zonas!$P$6:$U$14,salud!M$2,FALSE)</f>
        <v>10</v>
      </c>
      <c r="N4" s="61"/>
      <c r="O4" s="30"/>
    </row>
    <row r="5" spans="4:21" x14ac:dyDescent="0.25">
      <c r="E5" s="339"/>
      <c r="F5" s="339"/>
      <c r="G5" s="207"/>
      <c r="H5" s="212" t="s">
        <v>41</v>
      </c>
      <c r="I5" s="31" t="str">
        <f>H4&amp;"_0"</f>
        <v>2_0</v>
      </c>
      <c r="J5" s="31" t="str">
        <f>IF(LEN(J4)&gt;0,$H$4&amp;"_"&amp;J4,0/0)</f>
        <v>2_7</v>
      </c>
      <c r="K5" s="31" t="str">
        <f t="shared" ref="K5:M5" si="0">IF(LEN(K4)&gt;0,$H$4&amp;"_"&amp;K4,0/0)</f>
        <v>2_8</v>
      </c>
      <c r="L5" s="31" t="str">
        <f t="shared" si="0"/>
        <v>2_9</v>
      </c>
      <c r="M5" s="31" t="str">
        <f t="shared" si="0"/>
        <v>2_10</v>
      </c>
      <c r="N5" s="62"/>
      <c r="O5" s="31"/>
    </row>
    <row r="6" spans="4:21" x14ac:dyDescent="0.25">
      <c r="E6" s="339"/>
      <c r="F6" s="339"/>
      <c r="G6" s="207"/>
      <c r="H6" s="207"/>
      <c r="I6" s="207"/>
      <c r="J6" s="207"/>
      <c r="K6" s="207"/>
      <c r="L6" s="207"/>
      <c r="M6" s="207"/>
    </row>
    <row r="7" spans="4:21" ht="31.5" x14ac:dyDescent="0.25">
      <c r="D7" s="214"/>
      <c r="E7" s="644" t="s">
        <v>638</v>
      </c>
      <c r="F7" s="644"/>
      <c r="G7" s="644"/>
      <c r="H7" s="216" t="s">
        <v>394</v>
      </c>
      <c r="I7" s="32" t="str">
        <f>"Macrodistrito "&amp;E4</f>
        <v>Macrodistrito Max Paredes</v>
      </c>
      <c r="J7" s="33" t="str">
        <f>IFERROR(IF(LEN(J4)&gt;0,"Distrito "&amp;J4,""),"")</f>
        <v>Distrito 7</v>
      </c>
      <c r="K7" s="33" t="str">
        <f t="shared" ref="K7:M7" si="1">IFERROR(IF(LEN(K4)&gt;0,"Distrito "&amp;K4,""),"")</f>
        <v>Distrito 8</v>
      </c>
      <c r="L7" s="33" t="str">
        <f t="shared" si="1"/>
        <v>Distrito 9</v>
      </c>
      <c r="M7" s="33" t="str">
        <f t="shared" si="1"/>
        <v>Distrito 10</v>
      </c>
      <c r="N7" s="325"/>
      <c r="O7" s="330"/>
    </row>
    <row r="8" spans="4:21" ht="21" x14ac:dyDescent="0.25">
      <c r="D8" s="214"/>
      <c r="E8" s="645">
        <v>2018</v>
      </c>
      <c r="F8" s="645"/>
      <c r="G8" s="645"/>
      <c r="H8" s="216"/>
      <c r="I8" s="32"/>
      <c r="J8" s="33"/>
      <c r="K8" s="33"/>
      <c r="L8" s="33"/>
      <c r="M8" s="33"/>
      <c r="N8" s="325"/>
      <c r="O8" s="330"/>
    </row>
    <row r="9" spans="4:21" ht="15.75" x14ac:dyDescent="0.25">
      <c r="D9" s="214"/>
      <c r="E9" s="310"/>
      <c r="F9" s="233"/>
      <c r="G9" s="233"/>
      <c r="H9" s="216"/>
      <c r="I9" s="32"/>
      <c r="J9" s="33"/>
      <c r="K9" s="33"/>
      <c r="L9" s="33"/>
      <c r="M9" s="33"/>
      <c r="N9" s="325"/>
      <c r="O9" s="330"/>
    </row>
    <row r="10" spans="4:21" ht="18.75" x14ac:dyDescent="0.25">
      <c r="D10" s="214"/>
      <c r="E10" s="646" t="s">
        <v>920</v>
      </c>
      <c r="F10" s="646"/>
      <c r="G10" s="646"/>
      <c r="H10" s="216"/>
      <c r="I10" s="32"/>
      <c r="J10" s="33"/>
      <c r="K10" s="33"/>
      <c r="L10" s="33"/>
      <c r="M10" s="33"/>
      <c r="N10" s="325"/>
      <c r="O10" s="330"/>
    </row>
    <row r="11" spans="4:21" ht="15.75" x14ac:dyDescent="0.25">
      <c r="D11" s="214"/>
      <c r="E11" s="479"/>
      <c r="F11" s="479"/>
      <c r="G11" s="479"/>
      <c r="H11" s="216"/>
      <c r="I11" s="32"/>
      <c r="J11" s="33"/>
      <c r="K11" s="33"/>
      <c r="L11" s="33"/>
      <c r="M11" s="33"/>
      <c r="N11" s="325"/>
      <c r="O11" s="330"/>
    </row>
    <row r="12" spans="4:21" ht="29.25" customHeight="1" x14ac:dyDescent="0.25">
      <c r="D12" s="214">
        <v>67</v>
      </c>
      <c r="E12" s="648" t="s">
        <v>1864</v>
      </c>
      <c r="F12" s="648"/>
      <c r="G12" s="648"/>
      <c r="H12" s="624">
        <f>IFERROR(VLOOKUP(H$5,sal!$C$14:$CO$46,salud!$D12,FALSE),"")</f>
        <v>196</v>
      </c>
      <c r="I12" s="625">
        <f>IFERROR(VLOOKUP(I$5,sal!$C$14:$CO$46,salud!$D12,FALSE),"")</f>
        <v>26</v>
      </c>
      <c r="J12" s="626">
        <f>IFERROR(VLOOKUP(J$5,sal!$C$14:$CO$46,salud!$D12,FALSE),"")</f>
        <v>6</v>
      </c>
      <c r="K12" s="626">
        <f>IFERROR(VLOOKUP(K$5,sal!$C$14:$CO$46,salud!$D12,FALSE),"")</f>
        <v>5</v>
      </c>
      <c r="L12" s="626">
        <f>IFERROR(VLOOKUP(L$5,sal!$C$14:$CO$46,salud!$D12,FALSE),"")</f>
        <v>8</v>
      </c>
      <c r="M12" s="626">
        <f>IFERROR(VLOOKUP(M$5,sal!$C$14:$CO$46,salud!$D12,FALSE),"")</f>
        <v>7</v>
      </c>
      <c r="N12" s="325"/>
      <c r="O12" s="330"/>
      <c r="P12" s="208" t="str">
        <f>H7</f>
        <v>Municipio de La Paz</v>
      </c>
      <c r="Q12" s="208" t="str">
        <f t="shared" ref="Q12:U12" si="2">I7</f>
        <v>Macrodistrito Max Paredes</v>
      </c>
      <c r="R12" s="208" t="str">
        <f t="shared" si="2"/>
        <v>Distrito 7</v>
      </c>
      <c r="S12" s="208" t="str">
        <f t="shared" si="2"/>
        <v>Distrito 8</v>
      </c>
      <c r="T12" s="208" t="str">
        <f t="shared" si="2"/>
        <v>Distrito 9</v>
      </c>
      <c r="U12" s="208" t="str">
        <f t="shared" si="2"/>
        <v>Distrito 10</v>
      </c>
    </row>
    <row r="13" spans="4:21" ht="15.75" x14ac:dyDescent="0.25">
      <c r="D13" s="214"/>
      <c r="E13" s="336" t="s">
        <v>1860</v>
      </c>
      <c r="F13" s="479"/>
      <c r="G13" s="479"/>
      <c r="H13" s="472">
        <f>IFERROR(H12/$H$12*100,"")</f>
        <v>100</v>
      </c>
      <c r="I13" s="473">
        <f t="shared" ref="I13:M13" si="3">IFERROR(I12/$H$12*100,"")</f>
        <v>13.26530612244898</v>
      </c>
      <c r="J13" s="292">
        <f t="shared" si="3"/>
        <v>3.0612244897959182</v>
      </c>
      <c r="K13" s="292">
        <f t="shared" si="3"/>
        <v>2.5510204081632653</v>
      </c>
      <c r="L13" s="292">
        <f t="shared" si="3"/>
        <v>4.0816326530612246</v>
      </c>
      <c r="M13" s="292">
        <f t="shared" si="3"/>
        <v>3.5714285714285712</v>
      </c>
      <c r="N13" s="325"/>
      <c r="O13" s="330" t="s">
        <v>737</v>
      </c>
      <c r="P13" s="208">
        <f>SUM(H16:H28)</f>
        <v>150</v>
      </c>
      <c r="Q13" s="208">
        <f t="shared" ref="Q13:U13" si="4">SUM(I16:I28)</f>
        <v>21</v>
      </c>
      <c r="R13" s="208">
        <f t="shared" si="4"/>
        <v>3</v>
      </c>
      <c r="S13" s="208">
        <f t="shared" si="4"/>
        <v>5</v>
      </c>
      <c r="T13" s="208">
        <f t="shared" si="4"/>
        <v>6</v>
      </c>
      <c r="U13" s="208">
        <f t="shared" si="4"/>
        <v>7</v>
      </c>
    </row>
    <row r="14" spans="4:21" ht="15.75" x14ac:dyDescent="0.25">
      <c r="D14" s="214"/>
      <c r="E14" s="479"/>
      <c r="F14" s="479"/>
      <c r="G14" s="479"/>
      <c r="H14" s="216"/>
      <c r="I14" s="32"/>
      <c r="J14" s="33"/>
      <c r="K14" s="33"/>
      <c r="L14" s="33"/>
      <c r="M14" s="33"/>
      <c r="N14" s="325"/>
      <c r="O14" s="330" t="s">
        <v>738</v>
      </c>
      <c r="P14" s="208">
        <f>SUM(H29:H34)</f>
        <v>29</v>
      </c>
      <c r="Q14" s="208">
        <f t="shared" ref="Q14:U14" si="5">SUM(I29:I34)</f>
        <v>4</v>
      </c>
      <c r="R14" s="208">
        <f t="shared" si="5"/>
        <v>3</v>
      </c>
      <c r="S14" s="208">
        <f t="shared" si="5"/>
        <v>0</v>
      </c>
      <c r="T14" s="208">
        <f t="shared" si="5"/>
        <v>1</v>
      </c>
      <c r="U14" s="208">
        <f t="shared" si="5"/>
        <v>0</v>
      </c>
    </row>
    <row r="15" spans="4:21" ht="15.75" x14ac:dyDescent="0.25">
      <c r="D15" s="214"/>
      <c r="E15" s="642" t="s">
        <v>1909</v>
      </c>
      <c r="F15" s="643" t="s">
        <v>1910</v>
      </c>
      <c r="G15" s="643" t="s">
        <v>1911</v>
      </c>
      <c r="H15" s="216"/>
      <c r="I15" s="32"/>
      <c r="J15" s="33"/>
      <c r="K15" s="33"/>
      <c r="L15" s="33"/>
      <c r="M15" s="33"/>
      <c r="N15" s="325"/>
      <c r="O15" s="330" t="s">
        <v>739</v>
      </c>
      <c r="P15" s="208">
        <f>SUM(H35:H39)</f>
        <v>17</v>
      </c>
      <c r="Q15" s="208">
        <f t="shared" ref="Q15:U15" si="6">SUM(I35:I39)</f>
        <v>1</v>
      </c>
      <c r="R15" s="208">
        <f t="shared" si="6"/>
        <v>0</v>
      </c>
      <c r="S15" s="208">
        <f t="shared" si="6"/>
        <v>0</v>
      </c>
      <c r="T15" s="208">
        <f t="shared" si="6"/>
        <v>1</v>
      </c>
      <c r="U15" s="208">
        <f t="shared" si="6"/>
        <v>0</v>
      </c>
    </row>
    <row r="16" spans="4:21" ht="15.75" x14ac:dyDescent="0.25">
      <c r="D16" s="214">
        <v>68</v>
      </c>
      <c r="E16" s="637" t="s">
        <v>1893</v>
      </c>
      <c r="F16" s="640" t="s">
        <v>1896</v>
      </c>
      <c r="G16" s="639" t="s">
        <v>1900</v>
      </c>
      <c r="H16" s="320">
        <f>IFERROR(VLOOKUP(H$5,sal!$C$14:$CO$46,salud!$D16,FALSE),"")</f>
        <v>2</v>
      </c>
      <c r="I16" s="321">
        <f>IFERROR(VLOOKUP(I$5,sal!$C$14:$CO$46,salud!$D16,FALSE),"")</f>
        <v>0</v>
      </c>
      <c r="J16" s="322">
        <f>IFERROR(VLOOKUP(J$5,sal!$C$14:$CO$46,salud!$D16,FALSE),"")</f>
        <v>0</v>
      </c>
      <c r="K16" s="322">
        <f>IFERROR(VLOOKUP(K$5,sal!$C$14:$CO$46,salud!$D16,FALSE),"")</f>
        <v>0</v>
      </c>
      <c r="L16" s="322">
        <f>IFERROR(VLOOKUP(L$5,sal!$C$14:$CO$46,salud!$D16,FALSE),"")</f>
        <v>0</v>
      </c>
      <c r="M16" s="322">
        <f>IFERROR(VLOOKUP(M$5,sal!$C$14:$CO$46,salud!$D16,FALSE),"")</f>
        <v>0</v>
      </c>
      <c r="N16" s="325"/>
      <c r="O16" s="330"/>
    </row>
    <row r="17" spans="4:15" ht="15.75" x14ac:dyDescent="0.25">
      <c r="D17" s="214">
        <v>69</v>
      </c>
      <c r="E17" s="636"/>
      <c r="F17" s="640"/>
      <c r="G17" s="639" t="s">
        <v>1901</v>
      </c>
      <c r="H17" s="320">
        <f>IFERROR(VLOOKUP(H$5,sal!$C$14:$CO$46,salud!$D17,FALSE),"")</f>
        <v>5</v>
      </c>
      <c r="I17" s="321">
        <f>IFERROR(VLOOKUP(I$5,sal!$C$14:$CO$46,salud!$D17,FALSE),"")</f>
        <v>0</v>
      </c>
      <c r="J17" s="322">
        <f>IFERROR(VLOOKUP(J$5,sal!$C$14:$CO$46,salud!$D17,FALSE),"")</f>
        <v>0</v>
      </c>
      <c r="K17" s="322">
        <f>IFERROR(VLOOKUP(K$5,sal!$C$14:$CO$46,salud!$D17,FALSE),"")</f>
        <v>0</v>
      </c>
      <c r="L17" s="322">
        <f>IFERROR(VLOOKUP(L$5,sal!$C$14:$CO$46,salud!$D17,FALSE),"")</f>
        <v>0</v>
      </c>
      <c r="M17" s="322">
        <f>IFERROR(VLOOKUP(M$5,sal!$C$14:$CO$46,salud!$D17,FALSE),"")</f>
        <v>0</v>
      </c>
      <c r="N17" s="325"/>
      <c r="O17" s="330"/>
    </row>
    <row r="18" spans="4:15" ht="15.75" x14ac:dyDescent="0.25">
      <c r="D18" s="214">
        <v>70</v>
      </c>
      <c r="E18" s="636"/>
      <c r="F18" s="640"/>
      <c r="G18" s="639" t="s">
        <v>1902</v>
      </c>
      <c r="H18" s="320">
        <f>IFERROR(VLOOKUP(H$5,sal!$C$14:$CO$46,salud!$D18,FALSE),"")</f>
        <v>21</v>
      </c>
      <c r="I18" s="321">
        <f>IFERROR(VLOOKUP(I$5,sal!$C$14:$CO$46,salud!$D18,FALSE),"")</f>
        <v>3</v>
      </c>
      <c r="J18" s="322">
        <f>IFERROR(VLOOKUP(J$5,sal!$C$14:$CO$46,salud!$D18,FALSE),"")</f>
        <v>0</v>
      </c>
      <c r="K18" s="322">
        <f>IFERROR(VLOOKUP(K$5,sal!$C$14:$CO$46,salud!$D18,FALSE),"")</f>
        <v>1</v>
      </c>
      <c r="L18" s="322">
        <f>IFERROR(VLOOKUP(L$5,sal!$C$14:$CO$46,salud!$D18,FALSE),"")</f>
        <v>2</v>
      </c>
      <c r="M18" s="322">
        <f>IFERROR(VLOOKUP(M$5,sal!$C$14:$CO$46,salud!$D18,FALSE),"")</f>
        <v>0</v>
      </c>
      <c r="N18" s="325"/>
      <c r="O18" s="330"/>
    </row>
    <row r="19" spans="4:15" ht="15.75" x14ac:dyDescent="0.25">
      <c r="D19" s="214">
        <v>71</v>
      </c>
      <c r="E19" s="636"/>
      <c r="F19" s="640"/>
      <c r="G19" s="639" t="s">
        <v>1903</v>
      </c>
      <c r="H19" s="320">
        <f>IFERROR(VLOOKUP(H$5,sal!$C$14:$CO$46,salud!$D19,FALSE),"")</f>
        <v>15</v>
      </c>
      <c r="I19" s="321">
        <f>IFERROR(VLOOKUP(I$5,sal!$C$14:$CO$46,salud!$D19,FALSE),"")</f>
        <v>0</v>
      </c>
      <c r="J19" s="322">
        <f>IFERROR(VLOOKUP(J$5,sal!$C$14:$CO$46,salud!$D19,FALSE),"")</f>
        <v>0</v>
      </c>
      <c r="K19" s="322">
        <f>IFERROR(VLOOKUP(K$5,sal!$C$14:$CO$46,salud!$D19,FALSE),"")</f>
        <v>0</v>
      </c>
      <c r="L19" s="322">
        <f>IFERROR(VLOOKUP(L$5,sal!$C$14:$CO$46,salud!$D19,FALSE),"")</f>
        <v>0</v>
      </c>
      <c r="M19" s="322">
        <f>IFERROR(VLOOKUP(M$5,sal!$C$14:$CO$46,salud!$D19,FALSE),"")</f>
        <v>0</v>
      </c>
      <c r="N19" s="325"/>
      <c r="O19" s="330"/>
    </row>
    <row r="20" spans="4:15" ht="15.75" x14ac:dyDescent="0.25">
      <c r="D20" s="214">
        <v>72</v>
      </c>
      <c r="E20" s="636"/>
      <c r="F20" s="640"/>
      <c r="G20" s="639" t="s">
        <v>1904</v>
      </c>
      <c r="H20" s="320">
        <f>IFERROR(VLOOKUP(H$5,sal!$C$14:$CO$46,salud!$D20,FALSE),"")</f>
        <v>81</v>
      </c>
      <c r="I20" s="321">
        <f>IFERROR(VLOOKUP(I$5,sal!$C$14:$CO$46,salud!$D20,FALSE),"")</f>
        <v>14</v>
      </c>
      <c r="J20" s="322">
        <f>IFERROR(VLOOKUP(J$5,sal!$C$14:$CO$46,salud!$D20,FALSE),"")</f>
        <v>3</v>
      </c>
      <c r="K20" s="322">
        <f>IFERROR(VLOOKUP(K$5,sal!$C$14:$CO$46,salud!$D20,FALSE),"")</f>
        <v>3</v>
      </c>
      <c r="L20" s="322">
        <f>IFERROR(VLOOKUP(L$5,sal!$C$14:$CO$46,salud!$D20,FALSE),"")</f>
        <v>3</v>
      </c>
      <c r="M20" s="322">
        <f>IFERROR(VLOOKUP(M$5,sal!$C$14:$CO$46,salud!$D20,FALSE),"")</f>
        <v>5</v>
      </c>
      <c r="N20" s="325"/>
      <c r="O20" s="330"/>
    </row>
    <row r="21" spans="4:15" ht="15.75" x14ac:dyDescent="0.25">
      <c r="D21" s="214">
        <v>73</v>
      </c>
      <c r="E21" s="636"/>
      <c r="F21" s="640"/>
      <c r="G21" s="639" t="s">
        <v>1905</v>
      </c>
      <c r="H21" s="320">
        <f>IFERROR(VLOOKUP(H$5,sal!$C$14:$CO$46,salud!$D21,FALSE),"")</f>
        <v>3</v>
      </c>
      <c r="I21" s="321">
        <f>IFERROR(VLOOKUP(I$5,sal!$C$14:$CO$46,salud!$D21,FALSE),"")</f>
        <v>0</v>
      </c>
      <c r="J21" s="322">
        <f>IFERROR(VLOOKUP(J$5,sal!$C$14:$CO$46,salud!$D21,FALSE),"")</f>
        <v>0</v>
      </c>
      <c r="K21" s="322">
        <f>IFERROR(VLOOKUP(K$5,sal!$C$14:$CO$46,salud!$D21,FALSE),"")</f>
        <v>0</v>
      </c>
      <c r="L21" s="322">
        <f>IFERROR(VLOOKUP(L$5,sal!$C$14:$CO$46,salud!$D21,FALSE),"")</f>
        <v>0</v>
      </c>
      <c r="M21" s="322">
        <f>IFERROR(VLOOKUP(M$5,sal!$C$14:$CO$46,salud!$D21,FALSE),"")</f>
        <v>0</v>
      </c>
      <c r="N21" s="325"/>
      <c r="O21" s="330"/>
    </row>
    <row r="22" spans="4:15" ht="15.75" x14ac:dyDescent="0.25">
      <c r="D22" s="214">
        <v>74</v>
      </c>
      <c r="E22" s="636"/>
      <c r="F22" s="640" t="s">
        <v>1906</v>
      </c>
      <c r="G22" s="639" t="s">
        <v>1901</v>
      </c>
      <c r="H22" s="320">
        <f>IFERROR(VLOOKUP(H$5,sal!$C$14:$CO$46,salud!$D22,FALSE),"")</f>
        <v>1</v>
      </c>
      <c r="I22" s="321">
        <f>IFERROR(VLOOKUP(I$5,sal!$C$14:$CO$46,salud!$D22,FALSE),"")</f>
        <v>0</v>
      </c>
      <c r="J22" s="322">
        <f>IFERROR(VLOOKUP(J$5,sal!$C$14:$CO$46,salud!$D22,FALSE),"")</f>
        <v>0</v>
      </c>
      <c r="K22" s="322">
        <f>IFERROR(VLOOKUP(K$5,sal!$C$14:$CO$46,salud!$D22,FALSE),"")</f>
        <v>0</v>
      </c>
      <c r="L22" s="322">
        <f>IFERROR(VLOOKUP(L$5,sal!$C$14:$CO$46,salud!$D22,FALSE),"")</f>
        <v>0</v>
      </c>
      <c r="M22" s="322">
        <f>IFERROR(VLOOKUP(M$5,sal!$C$14:$CO$46,salud!$D22,FALSE),"")</f>
        <v>0</v>
      </c>
      <c r="N22" s="325"/>
      <c r="O22" s="330"/>
    </row>
    <row r="23" spans="4:15" ht="15.75" x14ac:dyDescent="0.25">
      <c r="D23" s="214">
        <v>75</v>
      </c>
      <c r="E23" s="636"/>
      <c r="F23" s="640"/>
      <c r="G23" s="639" t="s">
        <v>1903</v>
      </c>
      <c r="H23" s="320">
        <f>IFERROR(VLOOKUP(H$5,sal!$C$14:$CO$46,salud!$D23,FALSE),"")</f>
        <v>8</v>
      </c>
      <c r="I23" s="321">
        <f>IFERROR(VLOOKUP(I$5,sal!$C$14:$CO$46,salud!$D23,FALSE),"")</f>
        <v>1</v>
      </c>
      <c r="J23" s="322">
        <f>IFERROR(VLOOKUP(J$5,sal!$C$14:$CO$46,salud!$D23,FALSE),"")</f>
        <v>0</v>
      </c>
      <c r="K23" s="322">
        <f>IFERROR(VLOOKUP(K$5,sal!$C$14:$CO$46,salud!$D23,FALSE),"")</f>
        <v>0</v>
      </c>
      <c r="L23" s="322">
        <f>IFERROR(VLOOKUP(L$5,sal!$C$14:$CO$46,salud!$D23,FALSE),"")</f>
        <v>1</v>
      </c>
      <c r="M23" s="322">
        <f>IFERROR(VLOOKUP(M$5,sal!$C$14:$CO$46,salud!$D23,FALSE),"")</f>
        <v>0</v>
      </c>
      <c r="N23" s="325"/>
      <c r="O23" s="330"/>
    </row>
    <row r="24" spans="4:15" ht="15.75" x14ac:dyDescent="0.25">
      <c r="D24" s="214">
        <v>76</v>
      </c>
      <c r="E24" s="636"/>
      <c r="F24" s="640"/>
      <c r="G24" s="639" t="s">
        <v>1904</v>
      </c>
      <c r="H24" s="320">
        <f>IFERROR(VLOOKUP(H$5,sal!$C$14:$CO$46,salud!$D24,FALSE),"")</f>
        <v>3</v>
      </c>
      <c r="I24" s="321">
        <f>IFERROR(VLOOKUP(I$5,sal!$C$14:$CO$46,salud!$D24,FALSE),"")</f>
        <v>1</v>
      </c>
      <c r="J24" s="322">
        <f>IFERROR(VLOOKUP(J$5,sal!$C$14:$CO$46,salud!$D24,FALSE),"")</f>
        <v>0</v>
      </c>
      <c r="K24" s="322">
        <f>IFERROR(VLOOKUP(K$5,sal!$C$14:$CO$46,salud!$D24,FALSE),"")</f>
        <v>0</v>
      </c>
      <c r="L24" s="322">
        <f>IFERROR(VLOOKUP(L$5,sal!$C$14:$CO$46,salud!$D24,FALSE),"")</f>
        <v>0</v>
      </c>
      <c r="M24" s="322">
        <f>IFERROR(VLOOKUP(M$5,sal!$C$14:$CO$46,salud!$D24,FALSE),"")</f>
        <v>1</v>
      </c>
      <c r="N24" s="325"/>
      <c r="O24" s="330"/>
    </row>
    <row r="25" spans="4:15" ht="15.75" x14ac:dyDescent="0.25">
      <c r="D25" s="214">
        <v>77</v>
      </c>
      <c r="E25" s="636"/>
      <c r="F25" s="640" t="s">
        <v>1898</v>
      </c>
      <c r="G25" s="639" t="s">
        <v>1905</v>
      </c>
      <c r="H25" s="320">
        <f>IFERROR(VLOOKUP(H$5,sal!$C$14:$CO$46,salud!$D25,FALSE),"")</f>
        <v>2</v>
      </c>
      <c r="I25" s="321">
        <f>IFERROR(VLOOKUP(I$5,sal!$C$14:$CO$46,salud!$D25,FALSE),"")</f>
        <v>0</v>
      </c>
      <c r="J25" s="322">
        <f>IFERROR(VLOOKUP(J$5,sal!$C$14:$CO$46,salud!$D25,FALSE),"")</f>
        <v>0</v>
      </c>
      <c r="K25" s="322">
        <f>IFERROR(VLOOKUP(K$5,sal!$C$14:$CO$46,salud!$D25,FALSE),"")</f>
        <v>0</v>
      </c>
      <c r="L25" s="322">
        <f>IFERROR(VLOOKUP(L$5,sal!$C$14:$CO$46,salud!$D25,FALSE),"")</f>
        <v>0</v>
      </c>
      <c r="M25" s="322">
        <f>IFERROR(VLOOKUP(M$5,sal!$C$14:$CO$46,salud!$D25,FALSE),"")</f>
        <v>0</v>
      </c>
      <c r="N25" s="325"/>
      <c r="O25" s="330"/>
    </row>
    <row r="26" spans="4:15" ht="15.75" x14ac:dyDescent="0.25">
      <c r="D26" s="214">
        <v>78</v>
      </c>
      <c r="E26" s="636"/>
      <c r="F26" s="640" t="s">
        <v>1899</v>
      </c>
      <c r="G26" s="639" t="s">
        <v>1900</v>
      </c>
      <c r="H26" s="320">
        <f>IFERROR(VLOOKUP(H$5,sal!$C$14:$CO$46,salud!$D26,FALSE),"")</f>
        <v>3</v>
      </c>
      <c r="I26" s="321">
        <f>IFERROR(VLOOKUP(I$5,sal!$C$14:$CO$46,salud!$D26,FALSE),"")</f>
        <v>1</v>
      </c>
      <c r="J26" s="322">
        <f>IFERROR(VLOOKUP(J$5,sal!$C$14:$CO$46,salud!$D26,FALSE),"")</f>
        <v>0</v>
      </c>
      <c r="K26" s="322">
        <f>IFERROR(VLOOKUP(K$5,sal!$C$14:$CO$46,salud!$D26,FALSE),"")</f>
        <v>0</v>
      </c>
      <c r="L26" s="322">
        <f>IFERROR(VLOOKUP(L$5,sal!$C$14:$CO$46,salud!$D26,FALSE),"")</f>
        <v>0</v>
      </c>
      <c r="M26" s="322">
        <f>IFERROR(VLOOKUP(M$5,sal!$C$14:$CO$46,salud!$D26,FALSE),"")</f>
        <v>1</v>
      </c>
      <c r="N26" s="325"/>
      <c r="O26" s="330"/>
    </row>
    <row r="27" spans="4:15" ht="15.75" x14ac:dyDescent="0.25">
      <c r="D27" s="214">
        <v>79</v>
      </c>
      <c r="E27" s="636"/>
      <c r="F27" s="640"/>
      <c r="G27" s="639" t="s">
        <v>1903</v>
      </c>
      <c r="H27" s="320">
        <f>IFERROR(VLOOKUP(H$5,sal!$C$14:$CO$46,salud!$D27,FALSE),"")</f>
        <v>1</v>
      </c>
      <c r="I27" s="321">
        <f>IFERROR(VLOOKUP(I$5,sal!$C$14:$CO$46,salud!$D27,FALSE),"")</f>
        <v>1</v>
      </c>
      <c r="J27" s="322">
        <f>IFERROR(VLOOKUP(J$5,sal!$C$14:$CO$46,salud!$D27,FALSE),"")</f>
        <v>0</v>
      </c>
      <c r="K27" s="322">
        <f>IFERROR(VLOOKUP(K$5,sal!$C$14:$CO$46,salud!$D27,FALSE),"")</f>
        <v>1</v>
      </c>
      <c r="L27" s="322">
        <f>IFERROR(VLOOKUP(L$5,sal!$C$14:$CO$46,salud!$D27,FALSE),"")</f>
        <v>0</v>
      </c>
      <c r="M27" s="322">
        <f>IFERROR(VLOOKUP(M$5,sal!$C$14:$CO$46,salud!$D27,FALSE),"")</f>
        <v>0</v>
      </c>
      <c r="N27" s="325"/>
      <c r="O27" s="330"/>
    </row>
    <row r="28" spans="4:15" ht="15.75" x14ac:dyDescent="0.25">
      <c r="D28" s="214">
        <v>80</v>
      </c>
      <c r="E28" s="638"/>
      <c r="F28" s="641"/>
      <c r="G28" s="342" t="s">
        <v>1905</v>
      </c>
      <c r="H28" s="320">
        <f>IFERROR(VLOOKUP(H$5,sal!$C$14:$CO$46,salud!$D28,FALSE),"")</f>
        <v>5</v>
      </c>
      <c r="I28" s="321">
        <f>IFERROR(VLOOKUP(I$5,sal!$C$14:$CO$46,salud!$D28,FALSE),"")</f>
        <v>0</v>
      </c>
      <c r="J28" s="322">
        <f>IFERROR(VLOOKUP(J$5,sal!$C$14:$CO$46,salud!$D28,FALSE),"")</f>
        <v>0</v>
      </c>
      <c r="K28" s="322">
        <f>IFERROR(VLOOKUP(K$5,sal!$C$14:$CO$46,salud!$D28,FALSE),"")</f>
        <v>0</v>
      </c>
      <c r="L28" s="322">
        <f>IFERROR(VLOOKUP(L$5,sal!$C$14:$CO$46,salud!$D28,FALSE),"")</f>
        <v>0</v>
      </c>
      <c r="M28" s="322">
        <f>IFERROR(VLOOKUP(M$5,sal!$C$14:$CO$46,salud!$D28,FALSE),"")</f>
        <v>0</v>
      </c>
      <c r="N28" s="325"/>
      <c r="O28" s="330"/>
    </row>
    <row r="29" spans="4:15" ht="15.75" x14ac:dyDescent="0.25">
      <c r="D29" s="214">
        <v>81</v>
      </c>
      <c r="E29" s="637" t="s">
        <v>1894</v>
      </c>
      <c r="F29" s="640" t="s">
        <v>1896</v>
      </c>
      <c r="G29" s="639" t="s">
        <v>1904</v>
      </c>
      <c r="H29" s="320">
        <f>IFERROR(VLOOKUP(H$5,sal!$C$14:$CO$46,salud!$D29,FALSE),"")</f>
        <v>1</v>
      </c>
      <c r="I29" s="321">
        <f>IFERROR(VLOOKUP(I$5,sal!$C$14:$CO$46,salud!$D29,FALSE),"")</f>
        <v>0</v>
      </c>
      <c r="J29" s="322">
        <f>IFERROR(VLOOKUP(J$5,sal!$C$14:$CO$46,salud!$D29,FALSE),"")</f>
        <v>0</v>
      </c>
      <c r="K29" s="322">
        <f>IFERROR(VLOOKUP(K$5,sal!$C$14:$CO$46,salud!$D29,FALSE),"")</f>
        <v>0</v>
      </c>
      <c r="L29" s="322">
        <f>IFERROR(VLOOKUP(L$5,sal!$C$14:$CO$46,salud!$D29,FALSE),"")</f>
        <v>0</v>
      </c>
      <c r="M29" s="322">
        <f>IFERROR(VLOOKUP(M$5,sal!$C$14:$CO$46,salud!$D29,FALSE),"")</f>
        <v>0</v>
      </c>
      <c r="N29" s="325"/>
      <c r="O29" s="330"/>
    </row>
    <row r="30" spans="4:15" ht="15.75" x14ac:dyDescent="0.25">
      <c r="D30" s="214">
        <v>82</v>
      </c>
      <c r="E30" s="636"/>
      <c r="F30" s="640" t="s">
        <v>1906</v>
      </c>
      <c r="G30" s="639" t="s">
        <v>1903</v>
      </c>
      <c r="H30" s="320">
        <f>IFERROR(VLOOKUP(H$5,sal!$C$14:$CO$46,salud!$D30,FALSE),"")</f>
        <v>14</v>
      </c>
      <c r="I30" s="321">
        <f>IFERROR(VLOOKUP(I$5,sal!$C$14:$CO$46,salud!$D30,FALSE),"")</f>
        <v>2</v>
      </c>
      <c r="J30" s="322">
        <f>IFERROR(VLOOKUP(J$5,sal!$C$14:$CO$46,salud!$D30,FALSE),"")</f>
        <v>2</v>
      </c>
      <c r="K30" s="322">
        <f>IFERROR(VLOOKUP(K$5,sal!$C$14:$CO$46,salud!$D30,FALSE),"")</f>
        <v>0</v>
      </c>
      <c r="L30" s="322">
        <f>IFERROR(VLOOKUP(L$5,sal!$C$14:$CO$46,salud!$D30,FALSE),"")</f>
        <v>0</v>
      </c>
      <c r="M30" s="322">
        <f>IFERROR(VLOOKUP(M$5,sal!$C$14:$CO$46,salud!$D30,FALSE),"")</f>
        <v>0</v>
      </c>
      <c r="N30" s="325"/>
      <c r="O30" s="330"/>
    </row>
    <row r="31" spans="4:15" ht="15.75" x14ac:dyDescent="0.25">
      <c r="D31" s="214">
        <v>83</v>
      </c>
      <c r="E31" s="636"/>
      <c r="F31" s="640"/>
      <c r="G31" s="639" t="s">
        <v>1905</v>
      </c>
      <c r="H31" s="320">
        <f>IFERROR(VLOOKUP(H$5,sal!$C$14:$CO$46,salud!$D31,FALSE),"")</f>
        <v>5</v>
      </c>
      <c r="I31" s="321">
        <f>IFERROR(VLOOKUP(I$5,sal!$C$14:$CO$46,salud!$D31,FALSE),"")</f>
        <v>0</v>
      </c>
      <c r="J31" s="322">
        <f>IFERROR(VLOOKUP(J$5,sal!$C$14:$CO$46,salud!$D31,FALSE),"")</f>
        <v>0</v>
      </c>
      <c r="K31" s="322">
        <f>IFERROR(VLOOKUP(K$5,sal!$C$14:$CO$46,salud!$D31,FALSE),"")</f>
        <v>0</v>
      </c>
      <c r="L31" s="322">
        <f>IFERROR(VLOOKUP(L$5,sal!$C$14:$CO$46,salud!$D31,FALSE),"")</f>
        <v>0</v>
      </c>
      <c r="M31" s="322">
        <f>IFERROR(VLOOKUP(M$5,sal!$C$14:$CO$46,salud!$D31,FALSE),"")</f>
        <v>0</v>
      </c>
      <c r="N31" s="325"/>
      <c r="O31" s="330"/>
    </row>
    <row r="32" spans="4:15" ht="15.75" x14ac:dyDescent="0.25">
      <c r="D32" s="214">
        <v>84</v>
      </c>
      <c r="E32" s="636"/>
      <c r="F32" s="640" t="s">
        <v>1898</v>
      </c>
      <c r="G32" s="639" t="s">
        <v>1902</v>
      </c>
      <c r="H32" s="320">
        <f>IFERROR(VLOOKUP(H$5,sal!$C$14:$CO$46,salud!$D32,FALSE),"")</f>
        <v>1</v>
      </c>
      <c r="I32" s="321">
        <f>IFERROR(VLOOKUP(I$5,sal!$C$14:$CO$46,salud!$D32,FALSE),"")</f>
        <v>0</v>
      </c>
      <c r="J32" s="322">
        <f>IFERROR(VLOOKUP(J$5,sal!$C$14:$CO$46,salud!$D32,FALSE),"")</f>
        <v>0</v>
      </c>
      <c r="K32" s="322">
        <f>IFERROR(VLOOKUP(K$5,sal!$C$14:$CO$46,salud!$D32,FALSE),"")</f>
        <v>0</v>
      </c>
      <c r="L32" s="322">
        <f>IFERROR(VLOOKUP(L$5,sal!$C$14:$CO$46,salud!$D32,FALSE),"")</f>
        <v>0</v>
      </c>
      <c r="M32" s="322">
        <f>IFERROR(VLOOKUP(M$5,sal!$C$14:$CO$46,salud!$D32,FALSE),"")</f>
        <v>0</v>
      </c>
      <c r="N32" s="325"/>
      <c r="O32" s="330"/>
    </row>
    <row r="33" spans="4:40" ht="15.75" x14ac:dyDescent="0.25">
      <c r="D33" s="214">
        <v>85</v>
      </c>
      <c r="E33" s="636"/>
      <c r="F33" s="640"/>
      <c r="G33" s="639" t="s">
        <v>1903</v>
      </c>
      <c r="H33" s="320">
        <f>IFERROR(VLOOKUP(H$5,sal!$C$14:$CO$46,salud!$D33,FALSE),"")</f>
        <v>5</v>
      </c>
      <c r="I33" s="321">
        <f>IFERROR(VLOOKUP(I$5,sal!$C$14:$CO$46,salud!$D33,FALSE),"")</f>
        <v>1</v>
      </c>
      <c r="J33" s="322">
        <f>IFERROR(VLOOKUP(J$5,sal!$C$14:$CO$46,salud!$D33,FALSE),"")</f>
        <v>0</v>
      </c>
      <c r="K33" s="322">
        <f>IFERROR(VLOOKUP(K$5,sal!$C$14:$CO$46,salud!$D33,FALSE),"")</f>
        <v>0</v>
      </c>
      <c r="L33" s="322">
        <f>IFERROR(VLOOKUP(L$5,sal!$C$14:$CO$46,salud!$D33,FALSE),"")</f>
        <v>1</v>
      </c>
      <c r="M33" s="322">
        <f>IFERROR(VLOOKUP(M$5,sal!$C$14:$CO$46,salud!$D33,FALSE),"")</f>
        <v>0</v>
      </c>
      <c r="N33" s="325"/>
      <c r="O33" s="330"/>
    </row>
    <row r="34" spans="4:40" ht="15.75" x14ac:dyDescent="0.25">
      <c r="D34" s="214">
        <v>86</v>
      </c>
      <c r="E34" s="638"/>
      <c r="F34" s="641"/>
      <c r="G34" s="342" t="s">
        <v>1904</v>
      </c>
      <c r="H34" s="320">
        <f>IFERROR(VLOOKUP(H$5,sal!$C$14:$CO$46,salud!$D34,FALSE),"")</f>
        <v>3</v>
      </c>
      <c r="I34" s="321">
        <f>IFERROR(VLOOKUP(I$5,sal!$C$14:$CO$46,salud!$D34,FALSE),"")</f>
        <v>1</v>
      </c>
      <c r="J34" s="322">
        <f>IFERROR(VLOOKUP(J$5,sal!$C$14:$CO$46,salud!$D34,FALSE),"")</f>
        <v>1</v>
      </c>
      <c r="K34" s="322">
        <f>IFERROR(VLOOKUP(K$5,sal!$C$14:$CO$46,salud!$D34,FALSE),"")</f>
        <v>0</v>
      </c>
      <c r="L34" s="322">
        <f>IFERROR(VLOOKUP(L$5,sal!$C$14:$CO$46,salud!$D34,FALSE),"")</f>
        <v>0</v>
      </c>
      <c r="M34" s="322">
        <f>IFERROR(VLOOKUP(M$5,sal!$C$14:$CO$46,salud!$D34,FALSE),"")</f>
        <v>0</v>
      </c>
      <c r="N34" s="325"/>
      <c r="O34" s="330"/>
    </row>
    <row r="35" spans="4:40" ht="15.75" x14ac:dyDescent="0.25">
      <c r="D35" s="214">
        <v>87</v>
      </c>
      <c r="E35" s="637" t="s">
        <v>1895</v>
      </c>
      <c r="F35" s="640" t="s">
        <v>1896</v>
      </c>
      <c r="G35" s="639" t="s">
        <v>1904</v>
      </c>
      <c r="H35" s="320">
        <f>IFERROR(VLOOKUP(H$5,sal!$C$14:$CO$46,salud!$D35,FALSE),"")</f>
        <v>2</v>
      </c>
      <c r="I35" s="321">
        <f>IFERROR(VLOOKUP(I$5,sal!$C$14:$CO$46,salud!$D35,FALSE),"")</f>
        <v>0</v>
      </c>
      <c r="J35" s="322">
        <f>IFERROR(VLOOKUP(J$5,sal!$C$14:$CO$46,salud!$D35,FALSE),"")</f>
        <v>0</v>
      </c>
      <c r="K35" s="322">
        <f>IFERROR(VLOOKUP(K$5,sal!$C$14:$CO$46,salud!$D35,FALSE),"")</f>
        <v>0</v>
      </c>
      <c r="L35" s="322">
        <f>IFERROR(VLOOKUP(L$5,sal!$C$14:$CO$46,salud!$D35,FALSE),"")</f>
        <v>0</v>
      </c>
      <c r="M35" s="322">
        <f>IFERROR(VLOOKUP(M$5,sal!$C$14:$CO$46,salud!$D35,FALSE),"")</f>
        <v>0</v>
      </c>
      <c r="N35" s="325"/>
      <c r="O35" s="330"/>
    </row>
    <row r="36" spans="4:40" ht="15.75" x14ac:dyDescent="0.25">
      <c r="D36" s="214">
        <v>88</v>
      </c>
      <c r="E36" s="636"/>
      <c r="F36" s="640" t="s">
        <v>1898</v>
      </c>
      <c r="G36" s="639" t="s">
        <v>1901</v>
      </c>
      <c r="H36" s="320">
        <f>IFERROR(VLOOKUP(H$5,sal!$C$14:$CO$46,salud!$D36,FALSE),"")</f>
        <v>2</v>
      </c>
      <c r="I36" s="321">
        <f>IFERROR(VLOOKUP(I$5,sal!$C$14:$CO$46,salud!$D36,FALSE),"")</f>
        <v>1</v>
      </c>
      <c r="J36" s="322">
        <f>IFERROR(VLOOKUP(J$5,sal!$C$14:$CO$46,salud!$D36,FALSE),"")</f>
        <v>0</v>
      </c>
      <c r="K36" s="322">
        <f>IFERROR(VLOOKUP(K$5,sal!$C$14:$CO$46,salud!$D36,FALSE),"")</f>
        <v>0</v>
      </c>
      <c r="L36" s="322">
        <f>IFERROR(VLOOKUP(L$5,sal!$C$14:$CO$46,salud!$D36,FALSE),"")</f>
        <v>1</v>
      </c>
      <c r="M36" s="322">
        <f>IFERROR(VLOOKUP(M$5,sal!$C$14:$CO$46,salud!$D36,FALSE),"")</f>
        <v>0</v>
      </c>
      <c r="N36" s="325"/>
      <c r="O36" s="330"/>
    </row>
    <row r="37" spans="4:40" ht="15.75" x14ac:dyDescent="0.25">
      <c r="D37" s="214">
        <v>89</v>
      </c>
      <c r="E37" s="636"/>
      <c r="F37" s="640"/>
      <c r="G37" s="639" t="s">
        <v>1903</v>
      </c>
      <c r="H37" s="320">
        <f>IFERROR(VLOOKUP(H$5,sal!$C$14:$CO$46,salud!$D37,FALSE),"")</f>
        <v>1</v>
      </c>
      <c r="I37" s="321">
        <f>IFERROR(VLOOKUP(I$5,sal!$C$14:$CO$46,salud!$D37,FALSE),"")</f>
        <v>0</v>
      </c>
      <c r="J37" s="322">
        <f>IFERROR(VLOOKUP(J$5,sal!$C$14:$CO$46,salud!$D37,FALSE),"")</f>
        <v>0</v>
      </c>
      <c r="K37" s="322">
        <f>IFERROR(VLOOKUP(K$5,sal!$C$14:$CO$46,salud!$D37,FALSE),"")</f>
        <v>0</v>
      </c>
      <c r="L37" s="322">
        <f>IFERROR(VLOOKUP(L$5,sal!$C$14:$CO$46,salud!$D37,FALSE),"")</f>
        <v>0</v>
      </c>
      <c r="M37" s="322">
        <f>IFERROR(VLOOKUP(M$5,sal!$C$14:$CO$46,salud!$D37,FALSE),"")</f>
        <v>0</v>
      </c>
      <c r="N37" s="325"/>
      <c r="O37" s="330"/>
    </row>
    <row r="38" spans="4:40" ht="15.75" x14ac:dyDescent="0.25">
      <c r="D38" s="214">
        <v>90</v>
      </c>
      <c r="E38" s="636"/>
      <c r="F38" s="640"/>
      <c r="G38" s="639" t="s">
        <v>1904</v>
      </c>
      <c r="H38" s="320">
        <f>IFERROR(VLOOKUP(H$5,sal!$C$14:$CO$46,salud!$D38,FALSE),"")</f>
        <v>10</v>
      </c>
      <c r="I38" s="321">
        <f>IFERROR(VLOOKUP(I$5,sal!$C$14:$CO$46,salud!$D38,FALSE),"")</f>
        <v>0</v>
      </c>
      <c r="J38" s="322">
        <f>IFERROR(VLOOKUP(J$5,sal!$C$14:$CO$46,salud!$D38,FALSE),"")</f>
        <v>0</v>
      </c>
      <c r="K38" s="322">
        <f>IFERROR(VLOOKUP(K$5,sal!$C$14:$CO$46,salud!$D38,FALSE),"")</f>
        <v>0</v>
      </c>
      <c r="L38" s="322">
        <f>IFERROR(VLOOKUP(L$5,sal!$C$14:$CO$46,salud!$D38,FALSE),"")</f>
        <v>0</v>
      </c>
      <c r="M38" s="322">
        <f>IFERROR(VLOOKUP(M$5,sal!$C$14:$CO$46,salud!$D38,FALSE),"")</f>
        <v>0</v>
      </c>
      <c r="N38" s="325"/>
      <c r="O38" s="330"/>
    </row>
    <row r="39" spans="4:40" ht="15.75" x14ac:dyDescent="0.25">
      <c r="D39" s="214">
        <v>91</v>
      </c>
      <c r="E39" s="638"/>
      <c r="F39" s="641"/>
      <c r="G39" s="342" t="s">
        <v>1905</v>
      </c>
      <c r="H39" s="320">
        <f>IFERROR(VLOOKUP(H$5,sal!$C$14:$CO$46,salud!$D39,FALSE),"")</f>
        <v>2</v>
      </c>
      <c r="I39" s="321">
        <f>IFERROR(VLOOKUP(I$5,sal!$C$14:$CO$46,salud!$D39,FALSE),"")</f>
        <v>0</v>
      </c>
      <c r="J39" s="322">
        <f>IFERROR(VLOOKUP(J$5,sal!$C$14:$CO$46,salud!$D39,FALSE),"")</f>
        <v>0</v>
      </c>
      <c r="K39" s="322">
        <f>IFERROR(VLOOKUP(K$5,sal!$C$14:$CO$46,salud!$D39,FALSE),"")</f>
        <v>0</v>
      </c>
      <c r="L39" s="322">
        <f>IFERROR(VLOOKUP(L$5,sal!$C$14:$CO$46,salud!$D39,FALSE),"")</f>
        <v>0</v>
      </c>
      <c r="M39" s="322">
        <f>IFERROR(VLOOKUP(M$5,sal!$C$14:$CO$46,salud!$D39,FALSE),"")</f>
        <v>0</v>
      </c>
      <c r="N39" s="325"/>
      <c r="O39" s="330"/>
    </row>
    <row r="40" spans="4:40" ht="15.75" x14ac:dyDescent="0.25">
      <c r="D40" s="214"/>
      <c r="E40" s="632"/>
      <c r="F40" s="632"/>
      <c r="G40" s="632"/>
      <c r="H40" s="216"/>
      <c r="I40" s="32"/>
      <c r="J40" s="33"/>
      <c r="K40" s="33"/>
      <c r="L40" s="33"/>
      <c r="M40" s="33"/>
      <c r="N40" s="325"/>
      <c r="O40" s="330"/>
    </row>
    <row r="41" spans="4:40" ht="21" x14ac:dyDescent="0.25">
      <c r="D41" s="214"/>
      <c r="E41" s="645">
        <v>2017</v>
      </c>
      <c r="F41" s="645"/>
      <c r="G41" s="645"/>
      <c r="H41" s="216"/>
      <c r="I41" s="32"/>
      <c r="J41" s="33"/>
      <c r="K41" s="33"/>
      <c r="L41" s="33"/>
      <c r="M41" s="33"/>
      <c r="N41" s="325"/>
      <c r="O41" s="330"/>
    </row>
    <row r="42" spans="4:40" ht="26.25" customHeight="1" x14ac:dyDescent="0.25">
      <c r="D42" s="214"/>
      <c r="E42" s="649" t="s">
        <v>1865</v>
      </c>
      <c r="F42" s="649"/>
      <c r="G42" s="649"/>
      <c r="H42" s="216"/>
      <c r="I42" s="32"/>
      <c r="J42" s="33"/>
      <c r="K42" s="33"/>
      <c r="L42" s="33"/>
      <c r="M42" s="33"/>
      <c r="N42" s="325"/>
      <c r="O42" s="330"/>
    </row>
    <row r="43" spans="4:40" ht="15.75" x14ac:dyDescent="0.25">
      <c r="D43" s="214">
        <v>6</v>
      </c>
      <c r="E43" s="504" t="s">
        <v>1853</v>
      </c>
      <c r="F43" s="302"/>
      <c r="G43" s="302"/>
      <c r="H43" s="312">
        <f>IFERROR(VLOOKUP(H$5,sal!$C$14:$CO$46,salud!$D43,FALSE),"")</f>
        <v>142</v>
      </c>
      <c r="I43" s="313">
        <f>IFERROR(VLOOKUP(I$5,sal!$C$14:$CO$46,salud!$D43,FALSE),"")</f>
        <v>23</v>
      </c>
      <c r="J43" s="314">
        <f>IFERROR(VLOOKUP(J$5,sal!$C$14:$CO$46,salud!$D43,FALSE),"")</f>
        <v>5</v>
      </c>
      <c r="K43" s="314">
        <f>IFERROR(VLOOKUP(K$5,sal!$C$14:$CO$46,salud!$D43,FALSE),"")</f>
        <v>4</v>
      </c>
      <c r="L43" s="314">
        <f>IFERROR(VLOOKUP(L$5,sal!$C$14:$CO$46,salud!$D43,FALSE),"")</f>
        <v>8</v>
      </c>
      <c r="M43" s="314">
        <f>IFERROR(VLOOKUP(M$5,sal!$C$14:$CO$46,salud!$D43,FALSE),"")</f>
        <v>6</v>
      </c>
      <c r="N43" s="185"/>
      <c r="O43" s="331"/>
    </row>
    <row r="44" spans="4:40" ht="15.75" x14ac:dyDescent="0.25">
      <c r="D44" s="214"/>
      <c r="E44" s="336" t="s">
        <v>1860</v>
      </c>
      <c r="F44" s="231"/>
      <c r="G44" s="231"/>
      <c r="H44" s="232">
        <f>IFERROR(H43/$H$43*100,"")</f>
        <v>100</v>
      </c>
      <c r="I44" s="190">
        <f t="shared" ref="I44:M44" si="7">IFERROR(I43/$H$43*100,"")</f>
        <v>16.197183098591552</v>
      </c>
      <c r="J44" s="191">
        <f t="shared" si="7"/>
        <v>3.5211267605633805</v>
      </c>
      <c r="K44" s="191">
        <f t="shared" si="7"/>
        <v>2.8169014084507045</v>
      </c>
      <c r="L44" s="191">
        <f t="shared" si="7"/>
        <v>5.6338028169014089</v>
      </c>
      <c r="M44" s="191">
        <f t="shared" si="7"/>
        <v>4.225352112676056</v>
      </c>
      <c r="N44" s="326"/>
      <c r="O44" s="332"/>
    </row>
    <row r="45" spans="4:40" ht="15.75" x14ac:dyDescent="0.25">
      <c r="D45" s="214"/>
      <c r="E45" s="336"/>
      <c r="F45" s="231"/>
      <c r="G45" s="231"/>
      <c r="H45" s="232"/>
      <c r="I45" s="190"/>
      <c r="J45" s="191"/>
      <c r="K45" s="191"/>
      <c r="L45" s="191"/>
      <c r="M45" s="191"/>
      <c r="N45" s="326"/>
      <c r="O45" s="332"/>
    </row>
    <row r="46" spans="4:40" ht="15.75" x14ac:dyDescent="0.25">
      <c r="D46" s="214">
        <v>7</v>
      </c>
      <c r="E46" s="504" t="s">
        <v>921</v>
      </c>
      <c r="F46" s="235"/>
      <c r="G46" s="235"/>
      <c r="H46" s="230">
        <f>IFERROR(VLOOKUP(H$5,sal!$C$14:$CO$46,salud!$D46,FALSE),"")</f>
        <v>3137</v>
      </c>
      <c r="I46" s="184">
        <f>IFERROR(VLOOKUP(I$5,sal!$C$14:$CO$46,salud!$D46,FALSE),"")</f>
        <v>250</v>
      </c>
      <c r="J46" s="185">
        <f>IFERROR(VLOOKUP(J$5,sal!$C$14:$CO$46,salud!$D46,FALSE),"")</f>
        <v>58</v>
      </c>
      <c r="K46" s="185">
        <f>IFERROR(VLOOKUP(K$5,sal!$C$14:$CO$46,salud!$D46,FALSE),"")</f>
        <v>6</v>
      </c>
      <c r="L46" s="185">
        <f>IFERROR(VLOOKUP(L$5,sal!$C$14:$CO$46,salud!$D46,FALSE),"")</f>
        <v>186</v>
      </c>
      <c r="M46" s="185">
        <f>IFERROR(VLOOKUP(M$5,sal!$C$14:$CO$46,salud!$D46,FALSE),"")</f>
        <v>0</v>
      </c>
      <c r="N46" s="185"/>
      <c r="O46" s="331"/>
      <c r="AL46" s="207"/>
      <c r="AM46" s="207"/>
      <c r="AN46" s="207"/>
    </row>
    <row r="47" spans="4:40" ht="15.75" x14ac:dyDescent="0.25">
      <c r="D47" s="214"/>
      <c r="E47" s="336" t="s">
        <v>922</v>
      </c>
      <c r="F47" s="231"/>
      <c r="G47" s="231"/>
      <c r="H47" s="232">
        <f>IFERROR(H46/$H$46*100,"")</f>
        <v>100</v>
      </c>
      <c r="I47" s="190">
        <f t="shared" ref="I47:M47" si="8">IFERROR(I46/$H$46*100,"")</f>
        <v>7.9693975135479755</v>
      </c>
      <c r="J47" s="191">
        <f t="shared" si="8"/>
        <v>1.8489002231431302</v>
      </c>
      <c r="K47" s="191">
        <f t="shared" si="8"/>
        <v>0.19126554032515142</v>
      </c>
      <c r="L47" s="191">
        <f t="shared" si="8"/>
        <v>5.9292317500796941</v>
      </c>
      <c r="M47" s="191">
        <f t="shared" si="8"/>
        <v>0</v>
      </c>
      <c r="N47" s="326"/>
      <c r="O47" s="332"/>
      <c r="AL47" s="207"/>
      <c r="AM47" s="207"/>
      <c r="AN47" s="207"/>
    </row>
    <row r="48" spans="4:40" ht="15.75" x14ac:dyDescent="0.25">
      <c r="D48" s="214"/>
      <c r="E48" s="310"/>
      <c r="F48" s="233"/>
      <c r="G48" s="233"/>
      <c r="H48" s="234"/>
      <c r="I48" s="183"/>
      <c r="J48" s="160"/>
      <c r="K48" s="160"/>
      <c r="L48" s="160"/>
      <c r="M48" s="160"/>
      <c r="N48" s="327"/>
      <c r="O48" s="333"/>
      <c r="AL48" s="207"/>
      <c r="AM48" s="207"/>
      <c r="AN48" s="207"/>
    </row>
    <row r="49" spans="4:40" ht="15.75" x14ac:dyDescent="0.25">
      <c r="D49" s="214"/>
      <c r="E49" s="240" t="s">
        <v>736</v>
      </c>
      <c r="F49" s="240"/>
      <c r="G49" s="240"/>
      <c r="H49" s="234"/>
      <c r="I49" s="183"/>
      <c r="J49" s="160"/>
      <c r="K49" s="160"/>
      <c r="L49" s="160"/>
      <c r="M49" s="160"/>
      <c r="N49" s="327"/>
      <c r="O49" s="333"/>
      <c r="P49" s="208" t="str">
        <f t="shared" ref="P49:U49" si="9">H7</f>
        <v>Municipio de La Paz</v>
      </c>
      <c r="Q49" s="208" t="str">
        <f t="shared" si="9"/>
        <v>Macrodistrito Max Paredes</v>
      </c>
      <c r="R49" s="208" t="str">
        <f t="shared" si="9"/>
        <v>Distrito 7</v>
      </c>
      <c r="S49" s="208" t="str">
        <f t="shared" si="9"/>
        <v>Distrito 8</v>
      </c>
      <c r="T49" s="208" t="str">
        <f t="shared" si="9"/>
        <v>Distrito 9</v>
      </c>
      <c r="U49" s="208" t="str">
        <f t="shared" si="9"/>
        <v>Distrito 10</v>
      </c>
      <c r="AL49" s="207"/>
      <c r="AM49" s="207"/>
      <c r="AN49" s="207"/>
    </row>
    <row r="50" spans="4:40" ht="15.75" x14ac:dyDescent="0.25">
      <c r="D50" s="318">
        <v>39</v>
      </c>
      <c r="E50" s="505" t="s">
        <v>716</v>
      </c>
      <c r="F50" s="341" t="s">
        <v>719</v>
      </c>
      <c r="G50" s="343" t="s">
        <v>729</v>
      </c>
      <c r="H50" s="320">
        <f>IFERROR(VLOOKUP(H$5,sal!$C$14:$CO$46,salud!$D50,FALSE),"")</f>
        <v>3</v>
      </c>
      <c r="I50" s="321">
        <f>IFERROR(VLOOKUP(I$5,sal!$C$14:$CO$46,salud!$D50,FALSE),"")</f>
        <v>0</v>
      </c>
      <c r="J50" s="322">
        <f>IFERROR(VLOOKUP(J$5,sal!$C$14:$CO$46,salud!$D50,FALSE),"")</f>
        <v>0</v>
      </c>
      <c r="K50" s="322">
        <f>IFERROR(VLOOKUP(K$5,sal!$C$14:$CO$46,salud!$D50,FALSE),"")</f>
        <v>0</v>
      </c>
      <c r="L50" s="322">
        <f>IFERROR(VLOOKUP(L$5,sal!$C$14:$CO$46,salud!$D50,FALSE),"")</f>
        <v>0</v>
      </c>
      <c r="M50" s="322">
        <f>IFERROR(VLOOKUP(M$5,sal!$C$14:$CO$46,salud!$D50,FALSE),"")</f>
        <v>0</v>
      </c>
      <c r="N50" s="327"/>
      <c r="O50" s="333" t="s">
        <v>737</v>
      </c>
      <c r="P50" s="208">
        <f>SUM(H50:H65)</f>
        <v>111</v>
      </c>
      <c r="Q50" s="208">
        <f>SUM(R50:U50)</f>
        <v>20</v>
      </c>
      <c r="R50" s="208">
        <f>SUM(J50:J65)</f>
        <v>4</v>
      </c>
      <c r="S50" s="208">
        <f t="shared" ref="S50:U50" si="10">SUM(K50:K65)</f>
        <v>4</v>
      </c>
      <c r="T50" s="208">
        <f t="shared" si="10"/>
        <v>6</v>
      </c>
      <c r="U50" s="208">
        <f t="shared" si="10"/>
        <v>6</v>
      </c>
      <c r="AL50" s="207"/>
      <c r="AM50" s="207"/>
      <c r="AN50" s="207"/>
    </row>
    <row r="51" spans="4:40" ht="15.75" x14ac:dyDescent="0.25">
      <c r="D51" s="318">
        <v>40</v>
      </c>
      <c r="E51" s="315"/>
      <c r="F51" s="341"/>
      <c r="G51" s="343" t="s">
        <v>730</v>
      </c>
      <c r="H51" s="320">
        <f>IFERROR(VLOOKUP(H$5,sal!$C$14:$CO$46,salud!$D51,FALSE),"")</f>
        <v>2</v>
      </c>
      <c r="I51" s="321">
        <f>IFERROR(VLOOKUP(I$5,sal!$C$14:$CO$46,salud!$D51,FALSE),"")</f>
        <v>1</v>
      </c>
      <c r="J51" s="322">
        <f>IFERROR(VLOOKUP(J$5,sal!$C$14:$CO$46,salud!$D51,FALSE),"")</f>
        <v>0</v>
      </c>
      <c r="K51" s="322">
        <f>IFERROR(VLOOKUP(K$5,sal!$C$14:$CO$46,salud!$D51,FALSE),"")</f>
        <v>0</v>
      </c>
      <c r="L51" s="322">
        <f>IFERROR(VLOOKUP(L$5,sal!$C$14:$CO$46,salud!$D51,FALSE),"")</f>
        <v>0</v>
      </c>
      <c r="M51" s="322">
        <f>IFERROR(VLOOKUP(M$5,sal!$C$14:$CO$46,salud!$D51,FALSE),"")</f>
        <v>1</v>
      </c>
      <c r="N51" s="327"/>
      <c r="O51" s="333" t="s">
        <v>738</v>
      </c>
      <c r="P51" s="208">
        <f>SUM(H66:H70)</f>
        <v>11</v>
      </c>
      <c r="Q51" s="208">
        <f>SUM(R51:U51)</f>
        <v>2</v>
      </c>
      <c r="R51" s="208">
        <f>SUM(J66:J70)</f>
        <v>1</v>
      </c>
      <c r="S51" s="208">
        <f t="shared" ref="S51:U51" si="11">SUM(K66:K70)</f>
        <v>0</v>
      </c>
      <c r="T51" s="208">
        <f t="shared" si="11"/>
        <v>1</v>
      </c>
      <c r="U51" s="208">
        <f t="shared" si="11"/>
        <v>0</v>
      </c>
      <c r="AL51" s="207"/>
      <c r="AM51" s="207"/>
      <c r="AN51" s="207"/>
    </row>
    <row r="52" spans="4:40" ht="15.75" x14ac:dyDescent="0.25">
      <c r="D52" s="318">
        <v>41</v>
      </c>
      <c r="E52" s="315"/>
      <c r="F52" s="341" t="s">
        <v>720</v>
      </c>
      <c r="G52" s="343" t="s">
        <v>731</v>
      </c>
      <c r="H52" s="320">
        <f>IFERROR(VLOOKUP(H$5,sal!$C$14:$CO$46,salud!$D52,FALSE),"")</f>
        <v>1</v>
      </c>
      <c r="I52" s="321">
        <f>IFERROR(VLOOKUP(I$5,sal!$C$14:$CO$46,salud!$D52,FALSE),"")</f>
        <v>0</v>
      </c>
      <c r="J52" s="322">
        <f>IFERROR(VLOOKUP(J$5,sal!$C$14:$CO$46,salud!$D52,FALSE),"")</f>
        <v>0</v>
      </c>
      <c r="K52" s="322">
        <f>IFERROR(VLOOKUP(K$5,sal!$C$14:$CO$46,salud!$D52,FALSE),"")</f>
        <v>0</v>
      </c>
      <c r="L52" s="322">
        <f>IFERROR(VLOOKUP(L$5,sal!$C$14:$CO$46,salud!$D52,FALSE),"")</f>
        <v>0</v>
      </c>
      <c r="M52" s="322">
        <f>IFERROR(VLOOKUP(M$5,sal!$C$14:$CO$46,salud!$D52,FALSE),"")</f>
        <v>0</v>
      </c>
      <c r="N52" s="327"/>
      <c r="O52" s="333" t="s">
        <v>739</v>
      </c>
      <c r="P52" s="208">
        <f>SUM(H71:H77)</f>
        <v>20</v>
      </c>
      <c r="Q52" s="208">
        <f>SUM(R52:U52)</f>
        <v>1</v>
      </c>
      <c r="R52" s="208">
        <f>SUM(J71:J77)</f>
        <v>0</v>
      </c>
      <c r="S52" s="208">
        <f t="shared" ref="S52:U52" si="12">SUM(K71:K77)</f>
        <v>0</v>
      </c>
      <c r="T52" s="208">
        <f t="shared" si="12"/>
        <v>1</v>
      </c>
      <c r="U52" s="208">
        <f t="shared" si="12"/>
        <v>0</v>
      </c>
      <c r="AL52" s="207"/>
      <c r="AM52" s="207"/>
      <c r="AN52" s="207"/>
    </row>
    <row r="53" spans="4:40" ht="15.75" x14ac:dyDescent="0.25">
      <c r="D53" s="318">
        <v>42</v>
      </c>
      <c r="E53" s="315"/>
      <c r="F53" s="341"/>
      <c r="G53" s="343" t="s">
        <v>732</v>
      </c>
      <c r="H53" s="320">
        <f>IFERROR(VLOOKUP(H$5,sal!$C$14:$CO$46,salud!$D53,FALSE),"")</f>
        <v>2</v>
      </c>
      <c r="I53" s="321">
        <f>IFERROR(VLOOKUP(I$5,sal!$C$14:$CO$46,salud!$D53,FALSE),"")</f>
        <v>0</v>
      </c>
      <c r="J53" s="322">
        <f>IFERROR(VLOOKUP(J$5,sal!$C$14:$CO$46,salud!$D53,FALSE),"")</f>
        <v>0</v>
      </c>
      <c r="K53" s="322">
        <f>IFERROR(VLOOKUP(K$5,sal!$C$14:$CO$46,salud!$D53,FALSE),"")</f>
        <v>0</v>
      </c>
      <c r="L53" s="322">
        <f>IFERROR(VLOOKUP(L$5,sal!$C$14:$CO$46,salud!$D53,FALSE),"")</f>
        <v>0</v>
      </c>
      <c r="M53" s="322">
        <f>IFERROR(VLOOKUP(M$5,sal!$C$14:$CO$46,salud!$D53,FALSE),"")</f>
        <v>0</v>
      </c>
      <c r="N53" s="327"/>
      <c r="O53" s="333"/>
      <c r="AL53" s="207"/>
      <c r="AM53" s="207"/>
      <c r="AN53" s="207"/>
    </row>
    <row r="54" spans="4:40" ht="15.75" x14ac:dyDescent="0.25">
      <c r="D54" s="318">
        <v>43</v>
      </c>
      <c r="E54" s="315"/>
      <c r="F54" s="341"/>
      <c r="G54" s="343" t="s">
        <v>733</v>
      </c>
      <c r="H54" s="320">
        <f>IFERROR(VLOOKUP(H$5,sal!$C$14:$CO$46,salud!$D54,FALSE),"")</f>
        <v>6</v>
      </c>
      <c r="I54" s="321">
        <f>IFERROR(VLOOKUP(I$5,sal!$C$14:$CO$46,salud!$D54,FALSE),"")</f>
        <v>3</v>
      </c>
      <c r="J54" s="322">
        <f>IFERROR(VLOOKUP(J$5,sal!$C$14:$CO$46,salud!$D54,FALSE),"")</f>
        <v>1</v>
      </c>
      <c r="K54" s="322">
        <f>IFERROR(VLOOKUP(K$5,sal!$C$14:$CO$46,salud!$D54,FALSE),"")</f>
        <v>0</v>
      </c>
      <c r="L54" s="322">
        <f>IFERROR(VLOOKUP(L$5,sal!$C$14:$CO$46,salud!$D54,FALSE),"")</f>
        <v>2</v>
      </c>
      <c r="M54" s="322">
        <f>IFERROR(VLOOKUP(M$5,sal!$C$14:$CO$46,salud!$D54,FALSE),"")</f>
        <v>0</v>
      </c>
      <c r="N54" s="327"/>
      <c r="O54" s="333"/>
      <c r="AL54" s="207"/>
      <c r="AM54" s="207"/>
      <c r="AN54" s="207"/>
    </row>
    <row r="55" spans="4:40" ht="15.75" x14ac:dyDescent="0.25">
      <c r="D55" s="318">
        <v>44</v>
      </c>
      <c r="E55" s="315"/>
      <c r="F55" s="341"/>
      <c r="G55" s="343" t="s">
        <v>729</v>
      </c>
      <c r="H55" s="320">
        <f>IFERROR(VLOOKUP(H$5,sal!$C$14:$CO$46,salud!$D55,FALSE),"")</f>
        <v>1</v>
      </c>
      <c r="I55" s="321">
        <f>IFERROR(VLOOKUP(I$5,sal!$C$14:$CO$46,salud!$D55,FALSE),"")</f>
        <v>0</v>
      </c>
      <c r="J55" s="322">
        <f>IFERROR(VLOOKUP(J$5,sal!$C$14:$CO$46,salud!$D55,FALSE),"")</f>
        <v>0</v>
      </c>
      <c r="K55" s="322">
        <f>IFERROR(VLOOKUP(K$5,sal!$C$14:$CO$46,salud!$D55,FALSE),"")</f>
        <v>0</v>
      </c>
      <c r="L55" s="322">
        <f>IFERROR(VLOOKUP(L$5,sal!$C$14:$CO$46,salud!$D55,FALSE),"")</f>
        <v>0</v>
      </c>
      <c r="M55" s="322">
        <f>IFERROR(VLOOKUP(M$5,sal!$C$14:$CO$46,salud!$D55,FALSE),"")</f>
        <v>0</v>
      </c>
      <c r="N55" s="327"/>
      <c r="O55" s="333"/>
      <c r="AL55" s="207"/>
      <c r="AM55" s="207"/>
      <c r="AN55" s="207"/>
    </row>
    <row r="56" spans="4:40" ht="15.75" x14ac:dyDescent="0.25">
      <c r="D56" s="318">
        <v>45</v>
      </c>
      <c r="E56" s="315"/>
      <c r="F56" s="341"/>
      <c r="G56" s="343" t="s">
        <v>730</v>
      </c>
      <c r="H56" s="320">
        <f>IFERROR(VLOOKUP(H$5,sal!$C$14:$CO$46,salud!$D56,FALSE),"")</f>
        <v>65</v>
      </c>
      <c r="I56" s="321">
        <f>IFERROR(VLOOKUP(I$5,sal!$C$14:$CO$46,salud!$D56,FALSE),"")</f>
        <v>14</v>
      </c>
      <c r="J56" s="322">
        <f>IFERROR(VLOOKUP(J$5,sal!$C$14:$CO$46,salud!$D56,FALSE),"")</f>
        <v>3</v>
      </c>
      <c r="K56" s="322">
        <f>IFERROR(VLOOKUP(K$5,sal!$C$14:$CO$46,salud!$D56,FALSE),"")</f>
        <v>3</v>
      </c>
      <c r="L56" s="322">
        <f>IFERROR(VLOOKUP(L$5,sal!$C$14:$CO$46,salud!$D56,FALSE),"")</f>
        <v>4</v>
      </c>
      <c r="M56" s="322">
        <f>IFERROR(VLOOKUP(M$5,sal!$C$14:$CO$46,salud!$D56,FALSE),"")</f>
        <v>4</v>
      </c>
      <c r="N56" s="327"/>
      <c r="O56" s="333"/>
    </row>
    <row r="57" spans="4:40" ht="15.75" x14ac:dyDescent="0.25">
      <c r="D57" s="318">
        <v>46</v>
      </c>
      <c r="E57" s="315"/>
      <c r="F57" s="341"/>
      <c r="G57" s="343" t="s">
        <v>734</v>
      </c>
      <c r="H57" s="320">
        <f>IFERROR(VLOOKUP(H$5,sal!$C$14:$CO$46,salud!$D57,FALSE),"")</f>
        <v>1</v>
      </c>
      <c r="I57" s="321">
        <f>IFERROR(VLOOKUP(I$5,sal!$C$14:$CO$46,salud!$D57,FALSE),"")</f>
        <v>0</v>
      </c>
      <c r="J57" s="322">
        <f>IFERROR(VLOOKUP(J$5,sal!$C$14:$CO$46,salud!$D57,FALSE),"")</f>
        <v>0</v>
      </c>
      <c r="K57" s="322">
        <f>IFERROR(VLOOKUP(K$5,sal!$C$14:$CO$46,salud!$D57,FALSE),"")</f>
        <v>0</v>
      </c>
      <c r="L57" s="322">
        <f>IFERROR(VLOOKUP(L$5,sal!$C$14:$CO$46,salud!$D57,FALSE),"")</f>
        <v>0</v>
      </c>
      <c r="M57" s="322">
        <f>IFERROR(VLOOKUP(M$5,sal!$C$14:$CO$46,salud!$D57,FALSE),"")</f>
        <v>0</v>
      </c>
      <c r="N57" s="327"/>
      <c r="O57" s="333"/>
    </row>
    <row r="58" spans="4:40" ht="15.75" x14ac:dyDescent="0.25">
      <c r="D58" s="318">
        <v>47</v>
      </c>
      <c r="E58" s="315"/>
      <c r="F58" s="341" t="s">
        <v>721</v>
      </c>
      <c r="G58" s="343" t="s">
        <v>729</v>
      </c>
      <c r="H58" s="320">
        <f>IFERROR(VLOOKUP(H$5,sal!$C$14:$CO$46,salud!$D58,FALSE),"")</f>
        <v>1</v>
      </c>
      <c r="I58" s="321">
        <f>IFERROR(VLOOKUP(I$5,sal!$C$14:$CO$46,salud!$D58,FALSE),"")</f>
        <v>0</v>
      </c>
      <c r="J58" s="322">
        <f>IFERROR(VLOOKUP(J$5,sal!$C$14:$CO$46,salud!$D58,FALSE),"")</f>
        <v>0</v>
      </c>
      <c r="K58" s="322">
        <f>IFERROR(VLOOKUP(K$5,sal!$C$14:$CO$46,salud!$D58,FALSE),"")</f>
        <v>0</v>
      </c>
      <c r="L58" s="322">
        <f>IFERROR(VLOOKUP(L$5,sal!$C$14:$CO$46,salud!$D58,FALSE),"")</f>
        <v>0</v>
      </c>
      <c r="M58" s="322">
        <f>IFERROR(VLOOKUP(M$5,sal!$C$14:$CO$46,salud!$D58,FALSE),"")</f>
        <v>0</v>
      </c>
      <c r="N58" s="327"/>
      <c r="O58" s="333"/>
    </row>
    <row r="59" spans="4:40" ht="15.75" x14ac:dyDescent="0.25">
      <c r="D59" s="318">
        <v>48</v>
      </c>
      <c r="E59" s="315"/>
      <c r="F59" s="341" t="s">
        <v>722</v>
      </c>
      <c r="G59" s="343" t="s">
        <v>733</v>
      </c>
      <c r="H59" s="320">
        <f>IFERROR(VLOOKUP(H$5,sal!$C$14:$CO$46,salud!$D59,FALSE),"")</f>
        <v>1</v>
      </c>
      <c r="I59" s="321">
        <f>IFERROR(VLOOKUP(I$5,sal!$C$14:$CO$46,salud!$D59,FALSE),"")</f>
        <v>0</v>
      </c>
      <c r="J59" s="322">
        <f>IFERROR(VLOOKUP(J$5,sal!$C$14:$CO$46,salud!$D59,FALSE),"")</f>
        <v>0</v>
      </c>
      <c r="K59" s="322">
        <f>IFERROR(VLOOKUP(K$5,sal!$C$14:$CO$46,salud!$D59,FALSE),"")</f>
        <v>0</v>
      </c>
      <c r="L59" s="322">
        <f>IFERROR(VLOOKUP(L$5,sal!$C$14:$CO$46,salud!$D59,FALSE),"")</f>
        <v>0</v>
      </c>
      <c r="M59" s="322">
        <f>IFERROR(VLOOKUP(M$5,sal!$C$14:$CO$46,salud!$D59,FALSE),"")</f>
        <v>0</v>
      </c>
      <c r="N59" s="327"/>
      <c r="O59" s="333"/>
    </row>
    <row r="60" spans="4:40" ht="15.75" x14ac:dyDescent="0.25">
      <c r="D60" s="318">
        <v>49</v>
      </c>
      <c r="E60" s="315"/>
      <c r="F60" s="341"/>
      <c r="G60" s="343" t="s">
        <v>729</v>
      </c>
      <c r="H60" s="320">
        <f>IFERROR(VLOOKUP(H$5,sal!$C$14:$CO$46,salud!$D60,FALSE),"")</f>
        <v>6</v>
      </c>
      <c r="I60" s="321">
        <f>IFERROR(VLOOKUP(I$5,sal!$C$14:$CO$46,salud!$D60,FALSE),"")</f>
        <v>0</v>
      </c>
      <c r="J60" s="322">
        <f>IFERROR(VLOOKUP(J$5,sal!$C$14:$CO$46,salud!$D60,FALSE),"")</f>
        <v>0</v>
      </c>
      <c r="K60" s="322">
        <f>IFERROR(VLOOKUP(K$5,sal!$C$14:$CO$46,salud!$D60,FALSE),"")</f>
        <v>0</v>
      </c>
      <c r="L60" s="322">
        <f>IFERROR(VLOOKUP(L$5,sal!$C$14:$CO$46,salud!$D60,FALSE),"")</f>
        <v>0</v>
      </c>
      <c r="M60" s="322">
        <f>IFERROR(VLOOKUP(M$5,sal!$C$14:$CO$46,salud!$D60,FALSE),"")</f>
        <v>0</v>
      </c>
      <c r="N60" s="327"/>
      <c r="O60" s="333"/>
    </row>
    <row r="61" spans="4:40" ht="15.75" x14ac:dyDescent="0.25">
      <c r="D61" s="318">
        <v>50</v>
      </c>
      <c r="E61" s="315"/>
      <c r="F61" s="341"/>
      <c r="G61" s="343" t="s">
        <v>730</v>
      </c>
      <c r="H61" s="320">
        <f>IFERROR(VLOOKUP(H$5,sal!$C$14:$CO$46,salud!$D61,FALSE),"")</f>
        <v>6</v>
      </c>
      <c r="I61" s="321">
        <f>IFERROR(VLOOKUP(I$5,sal!$C$14:$CO$46,salud!$D61,FALSE),"")</f>
        <v>1</v>
      </c>
      <c r="J61" s="322">
        <f>IFERROR(VLOOKUP(J$5,sal!$C$14:$CO$46,salud!$D61,FALSE),"")</f>
        <v>0</v>
      </c>
      <c r="K61" s="322">
        <f>IFERROR(VLOOKUP(K$5,sal!$C$14:$CO$46,salud!$D61,FALSE),"")</f>
        <v>1</v>
      </c>
      <c r="L61" s="322">
        <f>IFERROR(VLOOKUP(L$5,sal!$C$14:$CO$46,salud!$D61,FALSE),"")</f>
        <v>0</v>
      </c>
      <c r="M61" s="322">
        <f>IFERROR(VLOOKUP(M$5,sal!$C$14:$CO$46,salud!$D61,FALSE),"")</f>
        <v>0</v>
      </c>
      <c r="N61" s="327"/>
      <c r="O61" s="333"/>
    </row>
    <row r="62" spans="4:40" ht="15.75" x14ac:dyDescent="0.25">
      <c r="D62" s="318">
        <v>51</v>
      </c>
      <c r="E62" s="315"/>
      <c r="F62" s="341" t="s">
        <v>723</v>
      </c>
      <c r="G62" s="343" t="s">
        <v>730</v>
      </c>
      <c r="H62" s="320">
        <f>IFERROR(VLOOKUP(H$5,sal!$C$14:$CO$46,salud!$D62,FALSE),"")</f>
        <v>1</v>
      </c>
      <c r="I62" s="321">
        <f>IFERROR(VLOOKUP(I$5,sal!$C$14:$CO$46,salud!$D62,FALSE),"")</f>
        <v>0</v>
      </c>
      <c r="J62" s="322">
        <f>IFERROR(VLOOKUP(J$5,sal!$C$14:$CO$46,salud!$D62,FALSE),"")</f>
        <v>0</v>
      </c>
      <c r="K62" s="322">
        <f>IFERROR(VLOOKUP(K$5,sal!$C$14:$CO$46,salud!$D62,FALSE),"")</f>
        <v>0</v>
      </c>
      <c r="L62" s="322">
        <f>IFERROR(VLOOKUP(L$5,sal!$C$14:$CO$46,salud!$D62,FALSE),"")</f>
        <v>0</v>
      </c>
      <c r="M62" s="322">
        <f>IFERROR(VLOOKUP(M$5,sal!$C$14:$CO$46,salud!$D62,FALSE),"")</f>
        <v>0</v>
      </c>
      <c r="N62" s="327"/>
      <c r="O62" s="333"/>
    </row>
    <row r="63" spans="4:40" ht="15.75" x14ac:dyDescent="0.25">
      <c r="D63" s="318">
        <v>52</v>
      </c>
      <c r="E63" s="315"/>
      <c r="F63" s="341" t="s">
        <v>724</v>
      </c>
      <c r="G63" s="343" t="s">
        <v>734</v>
      </c>
      <c r="H63" s="320">
        <f>IFERROR(VLOOKUP(H$5,sal!$C$14:$CO$46,salud!$D63,FALSE),"")</f>
        <v>5</v>
      </c>
      <c r="I63" s="321">
        <f>IFERROR(VLOOKUP(I$5,sal!$C$14:$CO$46,salud!$D63,FALSE),"")</f>
        <v>1</v>
      </c>
      <c r="J63" s="322">
        <f>IFERROR(VLOOKUP(J$5,sal!$C$14:$CO$46,salud!$D63,FALSE),"")</f>
        <v>0</v>
      </c>
      <c r="K63" s="322">
        <f>IFERROR(VLOOKUP(K$5,sal!$C$14:$CO$46,salud!$D63,FALSE),"")</f>
        <v>0</v>
      </c>
      <c r="L63" s="322">
        <f>IFERROR(VLOOKUP(L$5,sal!$C$14:$CO$46,salud!$D63,FALSE),"")</f>
        <v>0</v>
      </c>
      <c r="M63" s="322">
        <f>IFERROR(VLOOKUP(M$5,sal!$C$14:$CO$46,salud!$D63,FALSE),"")</f>
        <v>1</v>
      </c>
      <c r="N63" s="327"/>
      <c r="O63" s="333"/>
    </row>
    <row r="64" spans="4:40" ht="15.75" x14ac:dyDescent="0.25">
      <c r="D64" s="318">
        <v>53</v>
      </c>
      <c r="E64" s="315"/>
      <c r="F64" s="341" t="s">
        <v>725</v>
      </c>
      <c r="G64" s="343" t="s">
        <v>733</v>
      </c>
      <c r="H64" s="320">
        <f>IFERROR(VLOOKUP(H$5,sal!$C$14:$CO$46,salud!$D64,FALSE),"")</f>
        <v>1</v>
      </c>
      <c r="I64" s="321">
        <f>IFERROR(VLOOKUP(I$5,sal!$C$14:$CO$46,salud!$D64,FALSE),"")</f>
        <v>0</v>
      </c>
      <c r="J64" s="322">
        <f>IFERROR(VLOOKUP(J$5,sal!$C$14:$CO$46,salud!$D64,FALSE),"")</f>
        <v>0</v>
      </c>
      <c r="K64" s="322">
        <f>IFERROR(VLOOKUP(K$5,sal!$C$14:$CO$46,salud!$D64,FALSE),"")</f>
        <v>0</v>
      </c>
      <c r="L64" s="322">
        <f>IFERROR(VLOOKUP(L$5,sal!$C$14:$CO$46,salud!$D64,FALSE),"")</f>
        <v>0</v>
      </c>
      <c r="M64" s="322">
        <f>IFERROR(VLOOKUP(M$5,sal!$C$14:$CO$46,salud!$D64,FALSE),"")</f>
        <v>0</v>
      </c>
      <c r="N64" s="327"/>
      <c r="O64" s="333"/>
    </row>
    <row r="65" spans="4:15" ht="15.75" x14ac:dyDescent="0.25">
      <c r="D65" s="318">
        <v>54</v>
      </c>
      <c r="E65" s="316"/>
      <c r="F65" s="342"/>
      <c r="G65" s="344" t="s">
        <v>734</v>
      </c>
      <c r="H65" s="320">
        <f>IFERROR(VLOOKUP(H$5,sal!$C$14:$CO$46,salud!$D65,FALSE),"")</f>
        <v>9</v>
      </c>
      <c r="I65" s="321">
        <f>IFERROR(VLOOKUP(I$5,sal!$C$14:$CO$46,salud!$D65,FALSE),"")</f>
        <v>0</v>
      </c>
      <c r="J65" s="322">
        <f>IFERROR(VLOOKUP(J$5,sal!$C$14:$CO$46,salud!$D65,FALSE),"")</f>
        <v>0</v>
      </c>
      <c r="K65" s="322">
        <f>IFERROR(VLOOKUP(K$5,sal!$C$14:$CO$46,salud!$D65,FALSE),"")</f>
        <v>0</v>
      </c>
      <c r="L65" s="322">
        <f>IFERROR(VLOOKUP(L$5,sal!$C$14:$CO$46,salud!$D65,FALSE),"")</f>
        <v>0</v>
      </c>
      <c r="M65" s="322">
        <f>IFERROR(VLOOKUP(M$5,sal!$C$14:$CO$46,salud!$D65,FALSE),"")</f>
        <v>0</v>
      </c>
      <c r="N65" s="327"/>
      <c r="O65" s="333"/>
    </row>
    <row r="66" spans="4:15" ht="15.75" x14ac:dyDescent="0.25">
      <c r="D66" s="318">
        <v>55</v>
      </c>
      <c r="E66" s="505" t="s">
        <v>717</v>
      </c>
      <c r="F66" s="341" t="s">
        <v>726</v>
      </c>
      <c r="G66" s="343" t="s">
        <v>732</v>
      </c>
      <c r="H66" s="320">
        <f>IFERROR(VLOOKUP(H$5,sal!$C$14:$CO$46,salud!$D66,FALSE),"")</f>
        <v>2</v>
      </c>
      <c r="I66" s="321">
        <f>IFERROR(VLOOKUP(I$5,sal!$C$14:$CO$46,salud!$D66,FALSE),"")</f>
        <v>0</v>
      </c>
      <c r="J66" s="322">
        <f>IFERROR(VLOOKUP(J$5,sal!$C$14:$CO$46,salud!$D66,FALSE),"")</f>
        <v>0</v>
      </c>
      <c r="K66" s="322">
        <f>IFERROR(VLOOKUP(K$5,sal!$C$14:$CO$46,salud!$D66,FALSE),"")</f>
        <v>0</v>
      </c>
      <c r="L66" s="322">
        <f>IFERROR(VLOOKUP(L$5,sal!$C$14:$CO$46,salud!$D66,FALSE),"")</f>
        <v>0</v>
      </c>
      <c r="M66" s="322">
        <f>IFERROR(VLOOKUP(M$5,sal!$C$14:$CO$46,salud!$D66,FALSE),"")</f>
        <v>0</v>
      </c>
      <c r="N66" s="327"/>
      <c r="O66" s="333"/>
    </row>
    <row r="67" spans="4:15" ht="15.75" x14ac:dyDescent="0.25">
      <c r="D67" s="318">
        <v>56</v>
      </c>
      <c r="E67" s="315"/>
      <c r="F67" s="341"/>
      <c r="G67" s="343" t="s">
        <v>733</v>
      </c>
      <c r="H67" s="320">
        <f>IFERROR(VLOOKUP(H$5,sal!$C$14:$CO$46,salud!$D67,FALSE),"")</f>
        <v>1</v>
      </c>
      <c r="I67" s="321">
        <f>IFERROR(VLOOKUP(I$5,sal!$C$14:$CO$46,salud!$D67,FALSE),"")</f>
        <v>0</v>
      </c>
      <c r="J67" s="322">
        <f>IFERROR(VLOOKUP(J$5,sal!$C$14:$CO$46,salud!$D67,FALSE),"")</f>
        <v>0</v>
      </c>
      <c r="K67" s="322">
        <f>IFERROR(VLOOKUP(K$5,sal!$C$14:$CO$46,salud!$D67,FALSE),"")</f>
        <v>0</v>
      </c>
      <c r="L67" s="322">
        <f>IFERROR(VLOOKUP(L$5,sal!$C$14:$CO$46,salud!$D67,FALSE),"")</f>
        <v>0</v>
      </c>
      <c r="M67" s="322">
        <f>IFERROR(VLOOKUP(M$5,sal!$C$14:$CO$46,salud!$D67,FALSE),"")</f>
        <v>0</v>
      </c>
      <c r="N67" s="327"/>
      <c r="O67" s="333"/>
    </row>
    <row r="68" spans="4:15" ht="15.75" x14ac:dyDescent="0.25">
      <c r="D68" s="318">
        <v>57</v>
      </c>
      <c r="E68" s="315"/>
      <c r="F68" s="341"/>
      <c r="G68" s="343" t="s">
        <v>729</v>
      </c>
      <c r="H68" s="320">
        <f>IFERROR(VLOOKUP(H$5,sal!$C$14:$CO$46,salud!$D68,FALSE),"")</f>
        <v>2</v>
      </c>
      <c r="I68" s="321">
        <f>IFERROR(VLOOKUP(I$5,sal!$C$14:$CO$46,salud!$D68,FALSE),"")</f>
        <v>0</v>
      </c>
      <c r="J68" s="322">
        <f>IFERROR(VLOOKUP(J$5,sal!$C$14:$CO$46,salud!$D68,FALSE),"")</f>
        <v>0</v>
      </c>
      <c r="K68" s="322">
        <f>IFERROR(VLOOKUP(K$5,sal!$C$14:$CO$46,salud!$D68,FALSE),"")</f>
        <v>0</v>
      </c>
      <c r="L68" s="322">
        <f>IFERROR(VLOOKUP(L$5,sal!$C$14:$CO$46,salud!$D68,FALSE),"")</f>
        <v>0</v>
      </c>
      <c r="M68" s="322">
        <f>IFERROR(VLOOKUP(M$5,sal!$C$14:$CO$46,salud!$D68,FALSE),"")</f>
        <v>0</v>
      </c>
      <c r="N68" s="327"/>
      <c r="O68" s="333"/>
    </row>
    <row r="69" spans="4:15" ht="15.75" x14ac:dyDescent="0.25">
      <c r="D69" s="318">
        <v>58</v>
      </c>
      <c r="E69" s="315"/>
      <c r="F69" s="341"/>
      <c r="G69" s="343" t="s">
        <v>1907</v>
      </c>
      <c r="H69" s="320">
        <f>IFERROR(VLOOKUP(H$5,sal!$C$14:$CO$46,salud!$D69,FALSE),"")</f>
        <v>1</v>
      </c>
      <c r="I69" s="321">
        <f>IFERROR(VLOOKUP(I$5,sal!$C$14:$CO$46,salud!$D69,FALSE),"")</f>
        <v>0</v>
      </c>
      <c r="J69" s="322">
        <f>IFERROR(VLOOKUP(J$5,sal!$C$14:$CO$46,salud!$D69,FALSE),"")</f>
        <v>0</v>
      </c>
      <c r="K69" s="322">
        <f>IFERROR(VLOOKUP(K$5,sal!$C$14:$CO$46,salud!$D69,FALSE),"")</f>
        <v>0</v>
      </c>
      <c r="L69" s="322">
        <f>IFERROR(VLOOKUP(L$5,sal!$C$14:$CO$46,salud!$D69,FALSE),"")</f>
        <v>0</v>
      </c>
      <c r="M69" s="322">
        <f>IFERROR(VLOOKUP(M$5,sal!$C$14:$CO$46,salud!$D69,FALSE),"")</f>
        <v>0</v>
      </c>
      <c r="N69" s="327"/>
      <c r="O69" s="333"/>
    </row>
    <row r="70" spans="4:15" ht="15.75" x14ac:dyDescent="0.25">
      <c r="D70" s="318">
        <v>59</v>
      </c>
      <c r="E70" s="316"/>
      <c r="F70" s="342"/>
      <c r="G70" s="344" t="s">
        <v>730</v>
      </c>
      <c r="H70" s="320">
        <f>IFERROR(VLOOKUP(H$5,sal!$C$14:$CO$46,salud!$D70,FALSE),"")</f>
        <v>5</v>
      </c>
      <c r="I70" s="321">
        <f>IFERROR(VLOOKUP(I$5,sal!$C$14:$CO$46,salud!$D70,FALSE),"")</f>
        <v>2</v>
      </c>
      <c r="J70" s="322">
        <f>IFERROR(VLOOKUP(J$5,sal!$C$14:$CO$46,salud!$D70,FALSE),"")</f>
        <v>1</v>
      </c>
      <c r="K70" s="322">
        <f>IFERROR(VLOOKUP(K$5,sal!$C$14:$CO$46,salud!$D70,FALSE),"")</f>
        <v>0</v>
      </c>
      <c r="L70" s="322">
        <f>IFERROR(VLOOKUP(L$5,sal!$C$14:$CO$46,salud!$D70,FALSE),"")</f>
        <v>1</v>
      </c>
      <c r="M70" s="322">
        <f>IFERROR(VLOOKUP(M$5,sal!$C$14:$CO$46,salud!$D70,FALSE),"")</f>
        <v>0</v>
      </c>
      <c r="N70" s="327"/>
      <c r="O70" s="333"/>
    </row>
    <row r="71" spans="4:15" ht="15.75" x14ac:dyDescent="0.25">
      <c r="D71" s="318">
        <v>60</v>
      </c>
      <c r="E71" s="505" t="s">
        <v>718</v>
      </c>
      <c r="F71" s="341" t="s">
        <v>727</v>
      </c>
      <c r="G71" s="343" t="s">
        <v>732</v>
      </c>
      <c r="H71" s="320">
        <f>IFERROR(VLOOKUP(H$5,sal!$C$14:$CO$46,salud!$D71,FALSE),"")</f>
        <v>1</v>
      </c>
      <c r="I71" s="321">
        <f>IFERROR(VLOOKUP(I$5,sal!$C$14:$CO$46,salud!$D71,FALSE),"")</f>
        <v>1</v>
      </c>
      <c r="J71" s="322">
        <f>IFERROR(VLOOKUP(J$5,sal!$C$14:$CO$46,salud!$D71,FALSE),"")</f>
        <v>0</v>
      </c>
      <c r="K71" s="322">
        <f>IFERROR(VLOOKUP(K$5,sal!$C$14:$CO$46,salud!$D71,FALSE),"")</f>
        <v>0</v>
      </c>
      <c r="L71" s="322">
        <f>IFERROR(VLOOKUP(L$5,sal!$C$14:$CO$46,salud!$D71,FALSE),"")</f>
        <v>1</v>
      </c>
      <c r="M71" s="322">
        <f>IFERROR(VLOOKUP(M$5,sal!$C$14:$CO$46,salud!$D71,FALSE),"")</f>
        <v>0</v>
      </c>
      <c r="N71" s="327"/>
      <c r="O71" s="333"/>
    </row>
    <row r="72" spans="4:15" ht="15.75" x14ac:dyDescent="0.25">
      <c r="D72" s="318">
        <v>61</v>
      </c>
      <c r="E72" s="315"/>
      <c r="F72" s="341"/>
      <c r="G72" s="343" t="s">
        <v>730</v>
      </c>
      <c r="H72" s="320">
        <f>IFERROR(VLOOKUP(H$5,sal!$C$14:$CO$46,salud!$D72,FALSE),"")</f>
        <v>1</v>
      </c>
      <c r="I72" s="321">
        <f>IFERROR(VLOOKUP(I$5,sal!$C$14:$CO$46,salud!$D72,FALSE),"")</f>
        <v>0</v>
      </c>
      <c r="J72" s="322">
        <f>IFERROR(VLOOKUP(J$5,sal!$C$14:$CO$46,salud!$D72,FALSE),"")</f>
        <v>0</v>
      </c>
      <c r="K72" s="322">
        <f>IFERROR(VLOOKUP(K$5,sal!$C$14:$CO$46,salud!$D72,FALSE),"")</f>
        <v>0</v>
      </c>
      <c r="L72" s="322">
        <f>IFERROR(VLOOKUP(L$5,sal!$C$14:$CO$46,salud!$D72,FALSE),"")</f>
        <v>0</v>
      </c>
      <c r="M72" s="322">
        <f>IFERROR(VLOOKUP(M$5,sal!$C$14:$CO$46,salud!$D72,FALSE),"")</f>
        <v>0</v>
      </c>
      <c r="N72" s="327"/>
      <c r="O72" s="333"/>
    </row>
    <row r="73" spans="4:15" ht="15.75" x14ac:dyDescent="0.25">
      <c r="D73" s="318">
        <v>62</v>
      </c>
      <c r="E73" s="315"/>
      <c r="F73" s="341"/>
      <c r="G73" s="343" t="s">
        <v>734</v>
      </c>
      <c r="H73" s="320">
        <f>IFERROR(VLOOKUP(H$5,sal!$C$14:$CO$46,salud!$D73,FALSE),"")</f>
        <v>5</v>
      </c>
      <c r="I73" s="321">
        <f>IFERROR(VLOOKUP(I$5,sal!$C$14:$CO$46,salud!$D73,FALSE),"")</f>
        <v>0</v>
      </c>
      <c r="J73" s="322">
        <f>IFERROR(VLOOKUP(J$5,sal!$C$14:$CO$46,salud!$D73,FALSE),"")</f>
        <v>0</v>
      </c>
      <c r="K73" s="322">
        <f>IFERROR(VLOOKUP(K$5,sal!$C$14:$CO$46,salud!$D73,FALSE),"")</f>
        <v>0</v>
      </c>
      <c r="L73" s="322">
        <f>IFERROR(VLOOKUP(L$5,sal!$C$14:$CO$46,salud!$D73,FALSE),"")</f>
        <v>0</v>
      </c>
      <c r="M73" s="322">
        <f>IFERROR(VLOOKUP(M$5,sal!$C$14:$CO$46,salud!$D73,FALSE),"")</f>
        <v>0</v>
      </c>
      <c r="N73" s="327"/>
      <c r="O73" s="333"/>
    </row>
    <row r="74" spans="4:15" ht="15.75" x14ac:dyDescent="0.25">
      <c r="D74" s="318">
        <v>63</v>
      </c>
      <c r="E74" s="315"/>
      <c r="F74" s="341" t="s">
        <v>728</v>
      </c>
      <c r="G74" s="343" t="s">
        <v>732</v>
      </c>
      <c r="H74" s="320">
        <f>IFERROR(VLOOKUP(H$5,sal!$C$14:$CO$46,salud!$D74,FALSE),"")</f>
        <v>1</v>
      </c>
      <c r="I74" s="321">
        <f>IFERROR(VLOOKUP(I$5,sal!$C$14:$CO$46,salud!$D74,FALSE),"")</f>
        <v>0</v>
      </c>
      <c r="J74" s="322">
        <f>IFERROR(VLOOKUP(J$5,sal!$C$14:$CO$46,salud!$D74,FALSE),"")</f>
        <v>0</v>
      </c>
      <c r="K74" s="322">
        <f>IFERROR(VLOOKUP(K$5,sal!$C$14:$CO$46,salud!$D74,FALSE),"")</f>
        <v>0</v>
      </c>
      <c r="L74" s="322">
        <f>IFERROR(VLOOKUP(L$5,sal!$C$14:$CO$46,salud!$D74,FALSE),"")</f>
        <v>0</v>
      </c>
      <c r="M74" s="322">
        <f>IFERROR(VLOOKUP(M$5,sal!$C$14:$CO$46,salud!$D74,FALSE),"")</f>
        <v>0</v>
      </c>
      <c r="N74" s="327"/>
      <c r="O74" s="333"/>
    </row>
    <row r="75" spans="4:15" ht="15.75" x14ac:dyDescent="0.25">
      <c r="D75" s="318">
        <v>64</v>
      </c>
      <c r="E75" s="317"/>
      <c r="F75" s="341"/>
      <c r="G75" s="343" t="s">
        <v>733</v>
      </c>
      <c r="H75" s="320">
        <f>IFERROR(VLOOKUP(H$5,sal!$C$14:$CO$46,salud!$D75,FALSE),"")</f>
        <v>1</v>
      </c>
      <c r="I75" s="321">
        <f>IFERROR(VLOOKUP(I$5,sal!$C$14:$CO$46,salud!$D75,FALSE),"")</f>
        <v>0</v>
      </c>
      <c r="J75" s="322">
        <f>IFERROR(VLOOKUP(J$5,sal!$C$14:$CO$46,salud!$D75,FALSE),"")</f>
        <v>0</v>
      </c>
      <c r="K75" s="322">
        <f>IFERROR(VLOOKUP(K$5,sal!$C$14:$CO$46,salud!$D75,FALSE),"")</f>
        <v>0</v>
      </c>
      <c r="L75" s="322">
        <f>IFERROR(VLOOKUP(L$5,sal!$C$14:$CO$46,salud!$D75,FALSE),"")</f>
        <v>0</v>
      </c>
      <c r="M75" s="322">
        <f>IFERROR(VLOOKUP(M$5,sal!$C$14:$CO$46,salud!$D75,FALSE),"")</f>
        <v>0</v>
      </c>
      <c r="N75" s="327"/>
      <c r="O75" s="333"/>
    </row>
    <row r="76" spans="4:15" ht="15.75" x14ac:dyDescent="0.25">
      <c r="D76" s="318">
        <v>65</v>
      </c>
      <c r="E76" s="317"/>
      <c r="F76" s="341"/>
      <c r="G76" s="343" t="s">
        <v>730</v>
      </c>
      <c r="H76" s="320">
        <f>IFERROR(VLOOKUP(H$5,sal!$C$14:$CO$46,salud!$D76,FALSE),"")</f>
        <v>6</v>
      </c>
      <c r="I76" s="321">
        <f>IFERROR(VLOOKUP(I$5,sal!$C$14:$CO$46,salud!$D76,FALSE),"")</f>
        <v>0</v>
      </c>
      <c r="J76" s="322">
        <f>IFERROR(VLOOKUP(J$5,sal!$C$14:$CO$46,salud!$D76,FALSE),"")</f>
        <v>0</v>
      </c>
      <c r="K76" s="322">
        <f>IFERROR(VLOOKUP(K$5,sal!$C$14:$CO$46,salud!$D76,FALSE),"")</f>
        <v>0</v>
      </c>
      <c r="L76" s="322">
        <f>IFERROR(VLOOKUP(L$5,sal!$C$14:$CO$46,salud!$D76,FALSE),"")</f>
        <v>0</v>
      </c>
      <c r="M76" s="322">
        <f>IFERROR(VLOOKUP(M$5,sal!$C$14:$CO$46,salud!$D76,FALSE),"")</f>
        <v>0</v>
      </c>
      <c r="N76" s="327"/>
      <c r="O76" s="333"/>
    </row>
    <row r="77" spans="4:15" ht="15.75" x14ac:dyDescent="0.25">
      <c r="D77" s="318">
        <v>66</v>
      </c>
      <c r="E77" s="317"/>
      <c r="F77" s="341"/>
      <c r="G77" s="343" t="s">
        <v>734</v>
      </c>
      <c r="H77" s="320">
        <f>IFERROR(VLOOKUP(H$5,sal!$C$14:$CO$46,salud!$D77,FALSE),"")</f>
        <v>5</v>
      </c>
      <c r="I77" s="321">
        <f>IFERROR(VLOOKUP(I$5,sal!$C$14:$CO$46,salud!$D77,FALSE),"")</f>
        <v>0</v>
      </c>
      <c r="J77" s="322">
        <f>IFERROR(VLOOKUP(J$5,sal!$C$14:$CO$46,salud!$D77,FALSE),"")</f>
        <v>0</v>
      </c>
      <c r="K77" s="322">
        <f>IFERROR(VLOOKUP(K$5,sal!$C$14:$CO$46,salud!$D77,FALSE),"")</f>
        <v>0</v>
      </c>
      <c r="L77" s="322">
        <f>IFERROR(VLOOKUP(L$5,sal!$C$14:$CO$46,salud!$D77,FALSE),"")</f>
        <v>0</v>
      </c>
      <c r="M77" s="322">
        <f>IFERROR(VLOOKUP(M$5,sal!$C$14:$CO$46,salud!$D77,FALSE),"")</f>
        <v>0</v>
      </c>
      <c r="N77" s="327"/>
      <c r="O77" s="333"/>
    </row>
    <row r="78" spans="4:15" ht="15.75" x14ac:dyDescent="0.25">
      <c r="D78" s="214"/>
      <c r="E78" s="340"/>
      <c r="F78" s="340"/>
      <c r="G78" s="340"/>
      <c r="H78" s="234"/>
      <c r="I78" s="183"/>
      <c r="J78" s="323"/>
      <c r="K78" s="323"/>
      <c r="L78" s="323"/>
      <c r="M78" s="160"/>
      <c r="N78" s="327"/>
      <c r="O78" s="333"/>
    </row>
    <row r="79" spans="4:15" ht="15.75" x14ac:dyDescent="0.25">
      <c r="D79" s="214">
        <v>15</v>
      </c>
      <c r="E79" s="335" t="s">
        <v>1854</v>
      </c>
      <c r="F79" s="233"/>
      <c r="G79" s="233"/>
      <c r="H79" s="320">
        <f>IFERROR(VLOOKUP(H$5,sal!$C$14:$CO$46,salud!$D79,FALSE),"")</f>
        <v>124</v>
      </c>
      <c r="I79" s="321">
        <f>IFERROR(VLOOKUP(I$5,sal!$C$14:$CO$46,salud!$D79,FALSE),"")</f>
        <v>22</v>
      </c>
      <c r="J79" s="322">
        <f>IFERROR(VLOOKUP(J$5,sal!$C$14:$CO$46,salud!$D79,FALSE),"")</f>
        <v>5</v>
      </c>
      <c r="K79" s="322">
        <f>IFERROR(VLOOKUP(K$5,sal!$C$14:$CO$46,salud!$D79,FALSE),"")</f>
        <v>4</v>
      </c>
      <c r="L79" s="322">
        <f>IFERROR(VLOOKUP(L$5,sal!$C$14:$CO$46,salud!$D79,FALSE),"")</f>
        <v>7</v>
      </c>
      <c r="M79" s="322">
        <f>IFERROR(VLOOKUP(M$5,sal!$C$14:$CO$46,salud!$D79,FALSE),"")</f>
        <v>6</v>
      </c>
      <c r="N79" s="327"/>
      <c r="O79" s="333"/>
    </row>
    <row r="80" spans="4:15" ht="15.75" x14ac:dyDescent="0.25">
      <c r="D80" s="214"/>
      <c r="E80" s="308" t="s">
        <v>923</v>
      </c>
      <c r="F80" s="209"/>
      <c r="G80" s="209"/>
      <c r="H80" s="234"/>
      <c r="I80" s="183"/>
      <c r="J80" s="160"/>
      <c r="K80" s="160"/>
      <c r="L80" s="160"/>
      <c r="M80" s="160"/>
      <c r="N80" s="327"/>
      <c r="O80" s="333"/>
    </row>
    <row r="81" spans="4:18" ht="15.75" x14ac:dyDescent="0.25">
      <c r="D81" s="214">
        <v>26</v>
      </c>
      <c r="E81" s="319" t="s">
        <v>678</v>
      </c>
      <c r="F81" s="221"/>
      <c r="G81" s="221"/>
      <c r="H81" s="232">
        <f>IFERROR(VLOOKUP(H$5,sal!$C$14:$CO$46,salud!$D81,FALSE)/H$79*100,"")</f>
        <v>7.2580645161290329</v>
      </c>
      <c r="I81" s="190">
        <f>IFERROR(VLOOKUP(I$5,sal!$C$14:$CO$46,salud!$D81,FALSE)/I$79*100,"")</f>
        <v>0</v>
      </c>
      <c r="J81" s="191">
        <f>IFERROR(VLOOKUP(J$5,sal!$C$14:$CO$46,salud!$D81,FALSE)/J$79*100,"")</f>
        <v>0</v>
      </c>
      <c r="K81" s="191">
        <f>IFERROR(VLOOKUP(K$5,sal!$C$14:$CO$46,salud!$D81,FALSE)/K$79*100,"")</f>
        <v>0</v>
      </c>
      <c r="L81" s="191">
        <f>IFERROR(VLOOKUP(L$5,sal!$C$14:$CO$46,salud!$D81,FALSE)/L$79*100,"")</f>
        <v>0</v>
      </c>
      <c r="M81" s="191">
        <f>IFERROR(VLOOKUP(M$5,sal!$C$14:$CO$46,salud!$D81,FALSE)/M$79*100,"")</f>
        <v>0</v>
      </c>
      <c r="N81" s="326"/>
      <c r="O81" s="332"/>
    </row>
    <row r="82" spans="4:18" ht="15.75" x14ac:dyDescent="0.25">
      <c r="D82" s="214">
        <v>27</v>
      </c>
      <c r="E82" s="319" t="s">
        <v>679</v>
      </c>
      <c r="F82" s="221"/>
      <c r="G82" s="221"/>
      <c r="H82" s="232">
        <f>IFERROR(VLOOKUP(H$5,sal!$C$14:$CO$46,salud!$D82,FALSE)/H$79*100,"")</f>
        <v>7.2580645161290329</v>
      </c>
      <c r="I82" s="190">
        <f>IFERROR(VLOOKUP(I$5,sal!$C$14:$CO$46,salud!$D82,FALSE)/I$79*100,"")</f>
        <v>0</v>
      </c>
      <c r="J82" s="191">
        <f>IFERROR(VLOOKUP(J$5,sal!$C$14:$CO$46,salud!$D82,FALSE)/J$79*100,"")</f>
        <v>0</v>
      </c>
      <c r="K82" s="191">
        <f>IFERROR(VLOOKUP(K$5,sal!$C$14:$CO$46,salud!$D82,FALSE)/K$79*100,"")</f>
        <v>0</v>
      </c>
      <c r="L82" s="191">
        <f>IFERROR(VLOOKUP(L$5,sal!$C$14:$CO$46,salud!$D82,FALSE)/L$79*100,"")</f>
        <v>0</v>
      </c>
      <c r="M82" s="191">
        <f>IFERROR(VLOOKUP(M$5,sal!$C$14:$CO$46,salud!$D82,FALSE)/M$79*100,"")</f>
        <v>0</v>
      </c>
      <c r="N82" s="326"/>
      <c r="O82" s="332"/>
    </row>
    <row r="83" spans="4:18" ht="15.75" x14ac:dyDescent="0.25">
      <c r="D83" s="214">
        <v>28</v>
      </c>
      <c r="E83" s="319" t="s">
        <v>680</v>
      </c>
      <c r="F83" s="221"/>
      <c r="G83" s="221"/>
      <c r="H83" s="232">
        <f>IFERROR(VLOOKUP(H$5,sal!$C$14:$CO$46,salud!$D83,FALSE)/H$79*100,"")</f>
        <v>17.741935483870968</v>
      </c>
      <c r="I83" s="190">
        <f>IFERROR(VLOOKUP(I$5,sal!$C$14:$CO$46,salud!$D83,FALSE)/I$79*100,"")</f>
        <v>4.5454545454545459</v>
      </c>
      <c r="J83" s="191">
        <f>IFERROR(VLOOKUP(J$5,sal!$C$14:$CO$46,salud!$D83,FALSE)/J$79*100,"")</f>
        <v>20</v>
      </c>
      <c r="K83" s="191">
        <f>IFERROR(VLOOKUP(K$5,sal!$C$14:$CO$46,salud!$D83,FALSE)/K$79*100,"")</f>
        <v>0</v>
      </c>
      <c r="L83" s="191">
        <f>IFERROR(VLOOKUP(L$5,sal!$C$14:$CO$46,salud!$D83,FALSE)/L$79*100,"")</f>
        <v>0</v>
      </c>
      <c r="M83" s="191">
        <f>IFERROR(VLOOKUP(M$5,sal!$C$14:$CO$46,salud!$D83,FALSE)/M$79*100,"")</f>
        <v>0</v>
      </c>
      <c r="N83" s="326"/>
      <c r="O83" s="332"/>
    </row>
    <row r="84" spans="4:18" ht="15.75" x14ac:dyDescent="0.25">
      <c r="D84" s="214">
        <v>29</v>
      </c>
      <c r="E84" s="319" t="s">
        <v>681</v>
      </c>
      <c r="F84" s="221"/>
      <c r="G84" s="221"/>
      <c r="H84" s="232">
        <f>IFERROR(VLOOKUP(H$5,sal!$C$14:$CO$46,salud!$D84,FALSE)/H$79*100,"")</f>
        <v>16.129032258064516</v>
      </c>
      <c r="I84" s="190">
        <f>IFERROR(VLOOKUP(I$5,sal!$C$14:$CO$46,salud!$D84,FALSE)/I$79*100,"")</f>
        <v>81.818181818181827</v>
      </c>
      <c r="J84" s="191">
        <f>IFERROR(VLOOKUP(J$5,sal!$C$14:$CO$46,salud!$D84,FALSE)/J$79*100,"")</f>
        <v>80</v>
      </c>
      <c r="K84" s="191">
        <f>IFERROR(VLOOKUP(K$5,sal!$C$14:$CO$46,salud!$D84,FALSE)/K$79*100,"")</f>
        <v>100</v>
      </c>
      <c r="L84" s="191">
        <f>IFERROR(VLOOKUP(L$5,sal!$C$14:$CO$46,salud!$D84,FALSE)/L$79*100,"")</f>
        <v>71.428571428571431</v>
      </c>
      <c r="M84" s="191">
        <f>IFERROR(VLOOKUP(M$5,sal!$C$14:$CO$46,salud!$D84,FALSE)/M$79*100,"")</f>
        <v>83.333333333333343</v>
      </c>
      <c r="N84" s="326"/>
      <c r="O84" s="332"/>
    </row>
    <row r="85" spans="4:18" ht="15.75" x14ac:dyDescent="0.25">
      <c r="D85" s="214">
        <v>30</v>
      </c>
      <c r="E85" s="319" t="s">
        <v>682</v>
      </c>
      <c r="F85" s="221"/>
      <c r="G85" s="221"/>
      <c r="H85" s="232">
        <f>IFERROR(VLOOKUP(H$5,sal!$C$14:$CO$46,salud!$D85,FALSE)/H$79*100,"")</f>
        <v>25</v>
      </c>
      <c r="I85" s="190">
        <f>IFERROR(VLOOKUP(I$5,sal!$C$14:$CO$46,salud!$D85,FALSE)/I$79*100,"")</f>
        <v>13.636363636363635</v>
      </c>
      <c r="J85" s="191">
        <f>IFERROR(VLOOKUP(J$5,sal!$C$14:$CO$46,salud!$D85,FALSE)/J$79*100,"")</f>
        <v>0</v>
      </c>
      <c r="K85" s="191">
        <f>IFERROR(VLOOKUP(K$5,sal!$C$14:$CO$46,salud!$D85,FALSE)/K$79*100,"")</f>
        <v>0</v>
      </c>
      <c r="L85" s="191">
        <f>IFERROR(VLOOKUP(L$5,sal!$C$14:$CO$46,salud!$D85,FALSE)/L$79*100,"")</f>
        <v>28.571428571428569</v>
      </c>
      <c r="M85" s="191">
        <f>IFERROR(VLOOKUP(M$5,sal!$C$14:$CO$46,salud!$D85,FALSE)/M$79*100,"")</f>
        <v>16.666666666666664</v>
      </c>
      <c r="N85" s="326"/>
      <c r="O85" s="332"/>
    </row>
    <row r="86" spans="4:18" ht="15.75" x14ac:dyDescent="0.25">
      <c r="D86" s="214">
        <v>31</v>
      </c>
      <c r="E86" s="319" t="s">
        <v>683</v>
      </c>
      <c r="F86" s="221"/>
      <c r="G86" s="221"/>
      <c r="H86" s="232">
        <f>IFERROR(VLOOKUP(H$5,sal!$C$14:$CO$46,salud!$D86,FALSE)/H$79*100,"")</f>
        <v>12.096774193548388</v>
      </c>
      <c r="I86" s="190">
        <f>IFERROR(VLOOKUP(I$5,sal!$C$14:$CO$46,salud!$D86,FALSE)/I$79*100,"")</f>
        <v>0</v>
      </c>
      <c r="J86" s="191">
        <f>IFERROR(VLOOKUP(J$5,sal!$C$14:$CO$46,salud!$D86,FALSE)/J$79*100,"")</f>
        <v>0</v>
      </c>
      <c r="K86" s="191">
        <f>IFERROR(VLOOKUP(K$5,sal!$C$14:$CO$46,salud!$D86,FALSE)/K$79*100,"")</f>
        <v>0</v>
      </c>
      <c r="L86" s="191">
        <f>IFERROR(VLOOKUP(L$5,sal!$C$14:$CO$46,salud!$D86,FALSE)/L$79*100,"")</f>
        <v>0</v>
      </c>
      <c r="M86" s="191">
        <f>IFERROR(VLOOKUP(M$5,sal!$C$14:$CO$46,salud!$D86,FALSE)/M$79*100,"")</f>
        <v>0</v>
      </c>
      <c r="N86" s="326"/>
      <c r="O86" s="332"/>
    </row>
    <row r="87" spans="4:18" ht="15.75" x14ac:dyDescent="0.25">
      <c r="D87" s="214">
        <v>32</v>
      </c>
      <c r="E87" s="319" t="s">
        <v>684</v>
      </c>
      <c r="F87" s="221"/>
      <c r="G87" s="221"/>
      <c r="H87" s="232">
        <f>IFERROR(VLOOKUP(H$5,sal!$C$14:$CO$46,salud!$D87,FALSE)/H$79*100,"")</f>
        <v>14.516129032258066</v>
      </c>
      <c r="I87" s="190">
        <f>IFERROR(VLOOKUP(I$5,sal!$C$14:$CO$46,salud!$D87,FALSE)/I$79*100,"")</f>
        <v>0</v>
      </c>
      <c r="J87" s="191">
        <f>IFERROR(VLOOKUP(J$5,sal!$C$14:$CO$46,salud!$D87,FALSE)/J$79*100,"")</f>
        <v>0</v>
      </c>
      <c r="K87" s="191">
        <f>IFERROR(VLOOKUP(K$5,sal!$C$14:$CO$46,salud!$D87,FALSE)/K$79*100,"")</f>
        <v>0</v>
      </c>
      <c r="L87" s="191">
        <f>IFERROR(VLOOKUP(L$5,sal!$C$14:$CO$46,salud!$D87,FALSE)/L$79*100,"")</f>
        <v>0</v>
      </c>
      <c r="M87" s="191">
        <f>IFERROR(VLOOKUP(M$5,sal!$C$14:$CO$46,salud!$D87,FALSE)/M$79*100,"")</f>
        <v>0</v>
      </c>
      <c r="N87" s="326"/>
      <c r="O87" s="332"/>
    </row>
    <row r="88" spans="4:18" ht="15.75" x14ac:dyDescent="0.25">
      <c r="D88" s="214"/>
      <c r="E88" s="340"/>
      <c r="F88" s="340"/>
      <c r="G88" s="340"/>
      <c r="H88" s="234"/>
      <c r="I88" s="183"/>
      <c r="J88" s="323"/>
      <c r="K88" s="323"/>
      <c r="L88" s="323"/>
      <c r="M88" s="323"/>
      <c r="N88" s="328"/>
      <c r="O88" s="346"/>
      <c r="P88" s="29"/>
      <c r="Q88" s="29"/>
      <c r="R88" s="29"/>
    </row>
    <row r="89" spans="4:18" ht="15.75" x14ac:dyDescent="0.25">
      <c r="D89" s="214"/>
      <c r="E89" s="311" t="s">
        <v>696</v>
      </c>
      <c r="F89" s="236"/>
      <c r="G89" s="236"/>
      <c r="H89" s="234"/>
      <c r="I89" s="183"/>
      <c r="J89" s="160"/>
      <c r="K89" s="160"/>
      <c r="L89" s="160"/>
      <c r="M89" s="160"/>
      <c r="N89" s="327"/>
      <c r="O89" s="333"/>
    </row>
    <row r="90" spans="4:18" ht="15.75" x14ac:dyDescent="0.25">
      <c r="D90" s="214">
        <v>8</v>
      </c>
      <c r="E90" s="345" t="s">
        <v>697</v>
      </c>
      <c r="F90" s="237"/>
      <c r="G90" s="237"/>
      <c r="H90" s="230">
        <f>IFERROR(VLOOKUP(H$5,sal!$C$14:$CO$46,salud!$D90,FALSE),"")</f>
        <v>2481850</v>
      </c>
      <c r="I90" s="184">
        <f>IFERROR(VLOOKUP(I$5,sal!$C$14:$CO$46,salud!$D90,FALSE),"")</f>
        <v>269394</v>
      </c>
      <c r="J90" s="185">
        <f>IFERROR(VLOOKUP(J$5,sal!$C$14:$CO$46,salud!$D90,FALSE),"")</f>
        <v>86478</v>
      </c>
      <c r="K90" s="185">
        <f>IFERROR(VLOOKUP(K$5,sal!$C$14:$CO$46,salud!$D90,FALSE),"")</f>
        <v>39318</v>
      </c>
      <c r="L90" s="185">
        <f>IFERROR(VLOOKUP(L$5,sal!$C$14:$CO$46,salud!$D90,FALSE),"")</f>
        <v>57825</v>
      </c>
      <c r="M90" s="185">
        <f>IFERROR(VLOOKUP(M$5,sal!$C$14:$CO$46,salud!$D90,FALSE),"")</f>
        <v>85773</v>
      </c>
      <c r="N90" s="185"/>
      <c r="O90" s="331"/>
    </row>
    <row r="91" spans="4:18" ht="15.75" x14ac:dyDescent="0.25">
      <c r="D91" s="214"/>
      <c r="E91" s="221" t="s">
        <v>924</v>
      </c>
      <c r="F91" s="238"/>
      <c r="G91" s="238"/>
      <c r="H91" s="232">
        <f t="shared" ref="H91:M91" si="13">IFERROR(H90/$H$90*100,"")</f>
        <v>100</v>
      </c>
      <c r="I91" s="190">
        <f t="shared" si="13"/>
        <v>10.854564135624635</v>
      </c>
      <c r="J91" s="191">
        <f t="shared" si="13"/>
        <v>3.48441686645043</v>
      </c>
      <c r="K91" s="191">
        <f t="shared" si="13"/>
        <v>1.5842214477103773</v>
      </c>
      <c r="L91" s="191">
        <f t="shared" si="13"/>
        <v>2.3299151842375645</v>
      </c>
      <c r="M91" s="191">
        <f t="shared" si="13"/>
        <v>3.4560106372262624</v>
      </c>
      <c r="N91" s="326"/>
      <c r="O91" s="332"/>
    </row>
    <row r="92" spans="4:18" ht="15.75" x14ac:dyDescent="0.25">
      <c r="D92" s="214">
        <v>9</v>
      </c>
      <c r="E92" s="506" t="s">
        <v>980</v>
      </c>
      <c r="F92" s="239"/>
      <c r="G92" s="239"/>
      <c r="H92" s="232">
        <f>IFERROR(VLOOKUP(H$5,sal!$C$14:$CO$46,salud!$D92,FALSE)/H$90*100,"")</f>
        <v>60.037834679775173</v>
      </c>
      <c r="I92" s="190">
        <f>IFERROR(VLOOKUP(I$5,sal!$C$14:$CO$46,salud!$D92,FALSE)/I$90*100,"")</f>
        <v>69.708679480612048</v>
      </c>
      <c r="J92" s="191">
        <f>IFERROR(VLOOKUP(J$5,sal!$C$14:$CO$46,salud!$D92,FALSE)/J$90*100,"")</f>
        <v>75.998519854760744</v>
      </c>
      <c r="K92" s="191">
        <f>IFERROR(VLOOKUP(K$5,sal!$C$14:$CO$46,salud!$D92,FALSE)/K$90*100,"")</f>
        <v>78.656086270919161</v>
      </c>
      <c r="L92" s="191">
        <f>IFERROR(VLOOKUP(L$5,sal!$C$14:$CO$46,salud!$D92,FALSE)/L$90*100,"")</f>
        <v>82.63035019455252</v>
      </c>
      <c r="M92" s="191">
        <f>IFERROR(VLOOKUP(M$5,sal!$C$14:$CO$46,salud!$D92,FALSE)/M$90*100,"")</f>
        <v>50.554370256374384</v>
      </c>
      <c r="N92" s="326"/>
      <c r="O92" s="332"/>
    </row>
    <row r="93" spans="4:18" ht="15.75" x14ac:dyDescent="0.25">
      <c r="D93" s="214">
        <v>10</v>
      </c>
      <c r="E93" s="506" t="s">
        <v>981</v>
      </c>
      <c r="F93" s="239"/>
      <c r="G93" s="239"/>
      <c r="H93" s="232">
        <f>IFERROR(VLOOKUP(H$5,sal!$C$14:$CO$46,salud!$D93,FALSE)/H$90*100,"")</f>
        <v>39.962165320224834</v>
      </c>
      <c r="I93" s="190">
        <f>IFERROR(VLOOKUP(I$5,sal!$C$14:$CO$46,salud!$D93,FALSE)/I$90*100,"")</f>
        <v>30.291320519387959</v>
      </c>
      <c r="J93" s="191">
        <f>IFERROR(VLOOKUP(J$5,sal!$C$14:$CO$46,salud!$D93,FALSE)/J$90*100,"")</f>
        <v>24.001480145239253</v>
      </c>
      <c r="K93" s="191">
        <f>IFERROR(VLOOKUP(K$5,sal!$C$14:$CO$46,salud!$D93,FALSE)/K$90*100,"")</f>
        <v>21.343913729080828</v>
      </c>
      <c r="L93" s="191">
        <f>IFERROR(VLOOKUP(L$5,sal!$C$14:$CO$46,salud!$D93,FALSE)/L$90*100,"")</f>
        <v>17.36964980544747</v>
      </c>
      <c r="M93" s="191">
        <f>IFERROR(VLOOKUP(M$5,sal!$C$14:$CO$46,salud!$D93,FALSE)/M$90*100,"")</f>
        <v>49.445629743625616</v>
      </c>
      <c r="N93" s="326"/>
      <c r="O93" s="332"/>
    </row>
    <row r="94" spans="4:18" ht="5.25" customHeight="1" x14ac:dyDescent="0.25">
      <c r="D94" s="214"/>
      <c r="E94" s="310"/>
      <c r="F94" s="233"/>
      <c r="G94" s="233"/>
      <c r="H94" s="234"/>
      <c r="I94" s="183"/>
      <c r="J94" s="160"/>
      <c r="K94" s="160"/>
      <c r="L94" s="160"/>
      <c r="M94" s="160"/>
      <c r="N94" s="327"/>
      <c r="O94" s="333"/>
    </row>
    <row r="95" spans="4:18" ht="15.75" x14ac:dyDescent="0.25">
      <c r="D95" s="214"/>
      <c r="E95" s="311" t="s">
        <v>698</v>
      </c>
      <c r="F95" s="236"/>
      <c r="G95" s="236"/>
      <c r="H95" s="234"/>
      <c r="I95" s="183"/>
      <c r="J95" s="160"/>
      <c r="K95" s="160"/>
      <c r="L95" s="160"/>
      <c r="M95" s="160"/>
      <c r="N95" s="327"/>
      <c r="O95" s="333"/>
    </row>
    <row r="96" spans="4:18" ht="15.75" x14ac:dyDescent="0.25">
      <c r="D96" s="214">
        <v>13</v>
      </c>
      <c r="E96" s="222" t="s">
        <v>667</v>
      </c>
      <c r="H96" s="230">
        <f>IFERROR(VLOOKUP(H$5,sal!$C$14:$CO$46,salud!$D96,FALSE),"")</f>
        <v>12236</v>
      </c>
      <c r="I96" s="184">
        <f>IFERROR(VLOOKUP(I$5,sal!$C$14:$CO$46,salud!$D96,FALSE),"")</f>
        <v>2151</v>
      </c>
      <c r="J96" s="185">
        <f>IFERROR(VLOOKUP(J$5,sal!$C$14:$CO$46,salud!$D96,FALSE),"")</f>
        <v>573</v>
      </c>
      <c r="K96" s="185">
        <f>IFERROR(VLOOKUP(K$5,sal!$C$14:$CO$46,salud!$D96,FALSE),"")</f>
        <v>650</v>
      </c>
      <c r="L96" s="185">
        <f>IFERROR(VLOOKUP(L$5,sal!$C$14:$CO$46,salud!$D96,FALSE),"")</f>
        <v>398</v>
      </c>
      <c r="M96" s="185">
        <f>IFERROR(VLOOKUP(M$5,sal!$C$14:$CO$46,salud!$D96,FALSE),"")</f>
        <v>530</v>
      </c>
      <c r="N96" s="185"/>
      <c r="O96" s="331"/>
    </row>
    <row r="97" spans="4:18" ht="15.75" x14ac:dyDescent="0.25">
      <c r="D97" s="214">
        <v>14</v>
      </c>
      <c r="E97" s="222" t="s">
        <v>668</v>
      </c>
      <c r="H97" s="230">
        <f>IFERROR(VLOOKUP(H$5,sal!$C$14:$CO$46,salud!$D97,FALSE),"")</f>
        <v>12210</v>
      </c>
      <c r="I97" s="184">
        <f>IFERROR(VLOOKUP(I$5,sal!$C$14:$CO$46,salud!$D97,FALSE),"")</f>
        <v>2154</v>
      </c>
      <c r="J97" s="185">
        <f>IFERROR(VLOOKUP(J$5,sal!$C$14:$CO$46,salud!$D97,FALSE),"")</f>
        <v>573</v>
      </c>
      <c r="K97" s="185">
        <f>IFERROR(VLOOKUP(K$5,sal!$C$14:$CO$46,salud!$D97,FALSE),"")</f>
        <v>653</v>
      </c>
      <c r="L97" s="185">
        <f>IFERROR(VLOOKUP(L$5,sal!$C$14:$CO$46,salud!$D97,FALSE),"")</f>
        <v>398</v>
      </c>
      <c r="M97" s="185">
        <f>IFERROR(VLOOKUP(M$5,sal!$C$14:$CO$46,salud!$D97,FALSE),"")</f>
        <v>530</v>
      </c>
      <c r="N97" s="185"/>
      <c r="O97" s="331"/>
    </row>
    <row r="98" spans="4:18" ht="15.75" x14ac:dyDescent="0.25">
      <c r="D98" s="214"/>
      <c r="E98" s="310"/>
      <c r="F98" s="233"/>
      <c r="G98" s="233"/>
      <c r="H98" s="234"/>
      <c r="I98" s="183"/>
      <c r="J98" s="160"/>
      <c r="K98" s="160"/>
      <c r="L98" s="160"/>
      <c r="M98" s="160"/>
      <c r="N98" s="327"/>
      <c r="O98" s="333"/>
    </row>
    <row r="99" spans="4:18" ht="15.75" x14ac:dyDescent="0.25">
      <c r="D99" s="214">
        <v>11</v>
      </c>
      <c r="E99" s="311" t="s">
        <v>982</v>
      </c>
      <c r="H99" s="230">
        <f>IFERROR(VLOOKUP(H$5,sal!$C$14:$CO$46,salud!$D99,FALSE),"")</f>
        <v>11793</v>
      </c>
      <c r="I99" s="184">
        <f>IFERROR(VLOOKUP(I$5,sal!$C$14:$CO$46,salud!$D99,FALSE),"")</f>
        <v>1971</v>
      </c>
      <c r="J99" s="185">
        <f>IFERROR(VLOOKUP(J$5,sal!$C$14:$CO$46,salud!$D99,FALSE),"")</f>
        <v>485</v>
      </c>
      <c r="K99" s="185">
        <f>IFERROR(VLOOKUP(K$5,sal!$C$14:$CO$46,salud!$D99,FALSE),"")</f>
        <v>675</v>
      </c>
      <c r="L99" s="185">
        <f>IFERROR(VLOOKUP(L$5,sal!$C$14:$CO$46,salud!$D99,FALSE),"")</f>
        <v>370</v>
      </c>
      <c r="M99" s="185">
        <f>IFERROR(VLOOKUP(M$5,sal!$C$14:$CO$46,salud!$D99,FALSE),"")</f>
        <v>441</v>
      </c>
      <c r="N99" s="185"/>
      <c r="O99" s="331"/>
    </row>
    <row r="100" spans="4:18" ht="15.75" x14ac:dyDescent="0.25">
      <c r="D100" s="214"/>
      <c r="E100" s="311"/>
      <c r="H100" s="230"/>
      <c r="I100" s="184"/>
      <c r="J100" s="185"/>
      <c r="K100" s="185"/>
      <c r="L100" s="185"/>
      <c r="M100" s="185"/>
      <c r="N100" s="185"/>
      <c r="O100" s="331"/>
    </row>
    <row r="101" spans="4:18" ht="15.75" x14ac:dyDescent="0.25">
      <c r="D101" s="214">
        <v>12</v>
      </c>
      <c r="E101" s="311" t="s">
        <v>983</v>
      </c>
      <c r="H101" s="230">
        <f>IFERROR(VLOOKUP(H$5,sal!$C$14:$CO$46,salud!$D101,FALSE),"")</f>
        <v>70045</v>
      </c>
      <c r="I101" s="184">
        <f>IFERROR(VLOOKUP(I$5,sal!$C$14:$CO$46,salud!$D101,FALSE),"")</f>
        <v>14173</v>
      </c>
      <c r="J101" s="185">
        <f>IFERROR(VLOOKUP(J$5,sal!$C$14:$CO$46,salud!$D101,FALSE),"")</f>
        <v>6117</v>
      </c>
      <c r="K101" s="185">
        <f>IFERROR(VLOOKUP(K$5,sal!$C$14:$CO$46,salud!$D101,FALSE),"")</f>
        <v>827</v>
      </c>
      <c r="L101" s="185">
        <f>IFERROR(VLOOKUP(L$5,sal!$C$14:$CO$46,salud!$D101,FALSE),"")</f>
        <v>7159</v>
      </c>
      <c r="M101" s="185">
        <f>IFERROR(VLOOKUP(M$5,sal!$C$14:$CO$46,salud!$D101,FALSE),"")</f>
        <v>70</v>
      </c>
      <c r="N101" s="185"/>
      <c r="O101" s="331"/>
    </row>
    <row r="102" spans="4:18" ht="15.75" x14ac:dyDescent="0.25">
      <c r="D102" s="214"/>
      <c r="E102" s="340"/>
      <c r="F102" s="340"/>
      <c r="G102" s="340"/>
      <c r="H102" s="234"/>
      <c r="I102" s="183"/>
      <c r="J102" s="323"/>
      <c r="K102" s="323"/>
      <c r="L102" s="323"/>
      <c r="M102" s="323"/>
      <c r="N102" s="328"/>
      <c r="O102" s="346"/>
      <c r="P102" s="29"/>
      <c r="Q102" s="29"/>
      <c r="R102" s="29"/>
    </row>
    <row r="103" spans="4:18" ht="15.75" x14ac:dyDescent="0.25">
      <c r="D103" s="214"/>
      <c r="E103" s="507" t="s">
        <v>925</v>
      </c>
      <c r="F103" s="340"/>
      <c r="G103" s="340"/>
      <c r="H103" s="234"/>
      <c r="I103" s="183"/>
      <c r="J103" s="323"/>
      <c r="K103" s="323"/>
      <c r="L103" s="323"/>
      <c r="M103" s="323"/>
      <c r="N103" s="328"/>
      <c r="O103" s="346"/>
      <c r="P103" s="29"/>
      <c r="Q103" s="29"/>
      <c r="R103" s="29"/>
    </row>
    <row r="104" spans="4:18" ht="15.75" x14ac:dyDescent="0.25">
      <c r="D104" s="214">
        <v>33</v>
      </c>
      <c r="E104" s="60" t="s">
        <v>1855</v>
      </c>
      <c r="F104" s="350"/>
      <c r="G104" s="350"/>
      <c r="H104" s="230">
        <f>IFERROR(VLOOKUP(H$5,sal!$C$14:$CO$46,salud!$D104,FALSE),"")</f>
        <v>65</v>
      </c>
      <c r="I104" s="184">
        <f>IFERROR(VLOOKUP(I$5,sal!$C$14:$CO$46,salud!$D104,FALSE),"")</f>
        <v>12</v>
      </c>
      <c r="J104" s="324">
        <f>IFERROR(VLOOKUP(J$5,sal!$C$14:$CO$46,salud!$D104,FALSE),"")</f>
        <v>2</v>
      </c>
      <c r="K104" s="324">
        <f>IFERROR(VLOOKUP(K$5,sal!$C$14:$CO$46,salud!$D104,FALSE),"")</f>
        <v>3</v>
      </c>
      <c r="L104" s="324">
        <f>IFERROR(VLOOKUP(L$5,sal!$C$14:$CO$46,salud!$D104,FALSE),"")</f>
        <v>4</v>
      </c>
      <c r="M104" s="324">
        <f>IFERROR(VLOOKUP(M$5,sal!$C$14:$CO$46,salud!$D104,FALSE),"")</f>
        <v>3</v>
      </c>
      <c r="N104" s="324"/>
      <c r="O104" s="331"/>
    </row>
    <row r="105" spans="4:18" ht="6" customHeight="1" x14ac:dyDescent="0.25">
      <c r="D105" s="214"/>
      <c r="E105" s="340"/>
      <c r="F105" s="340"/>
      <c r="G105" s="340"/>
      <c r="H105" s="234"/>
      <c r="I105" s="183"/>
      <c r="J105" s="323"/>
      <c r="K105" s="323"/>
      <c r="L105" s="323"/>
      <c r="M105" s="323"/>
      <c r="N105" s="328"/>
      <c r="O105" s="333"/>
    </row>
    <row r="106" spans="4:18" ht="15.75" x14ac:dyDescent="0.25">
      <c r="D106" s="214"/>
      <c r="E106" s="367" t="s">
        <v>926</v>
      </c>
      <c r="F106" s="367"/>
      <c r="G106" s="367"/>
      <c r="H106" s="234"/>
      <c r="I106" s="183"/>
      <c r="J106" s="323"/>
      <c r="K106" s="323"/>
      <c r="L106" s="323"/>
      <c r="M106" s="323"/>
      <c r="N106" s="328"/>
      <c r="O106" s="333"/>
    </row>
    <row r="107" spans="4:18" ht="15.75" x14ac:dyDescent="0.25">
      <c r="D107" s="214">
        <v>35</v>
      </c>
      <c r="E107" s="368" t="s">
        <v>700</v>
      </c>
      <c r="F107" s="368"/>
      <c r="G107" s="368"/>
      <c r="H107" s="230">
        <f>IFERROR(VLOOKUP(H$5,sal!$C$14:$CO$46,salud!$D107,FALSE),"")</f>
        <v>18</v>
      </c>
      <c r="I107" s="184">
        <f>IFERROR(VLOOKUP(I$5,sal!$C$14:$CO$46,salud!$D107,FALSE),"")</f>
        <v>2</v>
      </c>
      <c r="J107" s="324">
        <f>IFERROR(VLOOKUP(J$5,sal!$C$14:$CO$46,salud!$D107,FALSE),"")</f>
        <v>1</v>
      </c>
      <c r="K107" s="324">
        <f>IFERROR(VLOOKUP(K$5,sal!$C$14:$CO$46,salud!$D107,FALSE),"")</f>
        <v>0</v>
      </c>
      <c r="L107" s="324">
        <f>IFERROR(VLOOKUP(L$5,sal!$C$14:$CO$46,salud!$D107,FALSE),"")</f>
        <v>1</v>
      </c>
      <c r="M107" s="324">
        <f>IFERROR(VLOOKUP(M$5,sal!$C$14:$CO$46,salud!$D107,FALSE),"")</f>
        <v>0</v>
      </c>
      <c r="N107" s="324"/>
      <c r="O107" s="331"/>
    </row>
    <row r="108" spans="4:18" ht="15.75" x14ac:dyDescent="0.25">
      <c r="D108" s="214">
        <v>36</v>
      </c>
      <c r="E108" s="368" t="s">
        <v>699</v>
      </c>
      <c r="F108" s="368"/>
      <c r="G108" s="368"/>
      <c r="H108" s="230">
        <f>IFERROR(VLOOKUP(H$5,sal!$C$14:$CO$46,salud!$D108,FALSE),"")</f>
        <v>7</v>
      </c>
      <c r="I108" s="184">
        <f>IFERROR(VLOOKUP(I$5,sal!$C$14:$CO$46,salud!$D108,FALSE),"")</f>
        <v>1</v>
      </c>
      <c r="J108" s="324">
        <f>IFERROR(VLOOKUP(J$5,sal!$C$14:$CO$46,salud!$D108,FALSE),"")</f>
        <v>0</v>
      </c>
      <c r="K108" s="324">
        <f>IFERROR(VLOOKUP(K$5,sal!$C$14:$CO$46,salud!$D108,FALSE),"")</f>
        <v>1</v>
      </c>
      <c r="L108" s="324">
        <f>IFERROR(VLOOKUP(L$5,sal!$C$14:$CO$46,salud!$D108,FALSE),"")</f>
        <v>0</v>
      </c>
      <c r="M108" s="324">
        <f>IFERROR(VLOOKUP(M$5,sal!$C$14:$CO$46,salud!$D108,FALSE),"")</f>
        <v>0</v>
      </c>
      <c r="N108" s="324"/>
      <c r="O108" s="331"/>
    </row>
    <row r="109" spans="4:18" ht="15.75" x14ac:dyDescent="0.25">
      <c r="D109" s="214">
        <v>37</v>
      </c>
      <c r="E109" s="368" t="s">
        <v>701</v>
      </c>
      <c r="F109" s="368"/>
      <c r="G109" s="368"/>
      <c r="H109" s="230">
        <f>IFERROR(VLOOKUP(H$5,sal!$C$14:$CO$46,salud!$D109,FALSE),"")</f>
        <v>28</v>
      </c>
      <c r="I109" s="184">
        <f>IFERROR(VLOOKUP(I$5,sal!$C$14:$CO$46,salud!$D109,FALSE),"")</f>
        <v>2</v>
      </c>
      <c r="J109" s="324">
        <f>IFERROR(VLOOKUP(J$5,sal!$C$14:$CO$46,salud!$D109,FALSE),"")</f>
        <v>0</v>
      </c>
      <c r="K109" s="324">
        <f>IFERROR(VLOOKUP(K$5,sal!$C$14:$CO$46,salud!$D109,FALSE),"")</f>
        <v>1</v>
      </c>
      <c r="L109" s="324">
        <f>IFERROR(VLOOKUP(L$5,sal!$C$14:$CO$46,salud!$D109,FALSE),"")</f>
        <v>0</v>
      </c>
      <c r="M109" s="324">
        <f>IFERROR(VLOOKUP(M$5,sal!$C$14:$CO$46,salud!$D109,FALSE),"")</f>
        <v>1</v>
      </c>
      <c r="N109" s="324"/>
      <c r="O109" s="331"/>
    </row>
    <row r="110" spans="4:18" ht="15.75" x14ac:dyDescent="0.25">
      <c r="D110" s="214">
        <v>38</v>
      </c>
      <c r="E110" s="368" t="s">
        <v>702</v>
      </c>
      <c r="F110" s="368"/>
      <c r="G110" s="368"/>
      <c r="H110" s="230">
        <f>IFERROR(VLOOKUP(H$5,sal!$C$14:$CO$46,salud!$D110,FALSE),"")</f>
        <v>12</v>
      </c>
      <c r="I110" s="184">
        <f>IFERROR(VLOOKUP(I$5,sal!$C$14:$CO$46,salud!$D110,FALSE),"")</f>
        <v>7</v>
      </c>
      <c r="J110" s="324">
        <f>IFERROR(VLOOKUP(J$5,sal!$C$14:$CO$46,salud!$D110,FALSE),"")</f>
        <v>1</v>
      </c>
      <c r="K110" s="324">
        <f>IFERROR(VLOOKUP(K$5,sal!$C$14:$CO$46,salud!$D110,FALSE),"")</f>
        <v>1</v>
      </c>
      <c r="L110" s="324">
        <f>IFERROR(VLOOKUP(L$5,sal!$C$14:$CO$46,salud!$D110,FALSE),"")</f>
        <v>3</v>
      </c>
      <c r="M110" s="324">
        <f>IFERROR(VLOOKUP(M$5,sal!$C$14:$CO$46,salud!$D110,FALSE),"")</f>
        <v>2</v>
      </c>
      <c r="N110" s="324"/>
      <c r="O110" s="331"/>
    </row>
    <row r="111" spans="4:18" ht="8.25" customHeight="1" x14ac:dyDescent="0.25">
      <c r="D111" s="214"/>
      <c r="E111" s="233"/>
      <c r="F111" s="233"/>
      <c r="G111" s="233"/>
      <c r="H111" s="234"/>
      <c r="I111" s="183"/>
      <c r="J111" s="160"/>
      <c r="K111" s="160"/>
      <c r="L111" s="160"/>
      <c r="M111" s="160"/>
      <c r="N111" s="328"/>
      <c r="O111" s="333"/>
    </row>
    <row r="112" spans="4:18" ht="15.75" x14ac:dyDescent="0.25">
      <c r="D112" s="214">
        <v>34</v>
      </c>
      <c r="E112" s="508" t="s">
        <v>708</v>
      </c>
      <c r="F112" s="231"/>
      <c r="G112" s="231"/>
      <c r="H112" s="241">
        <f>IFERROR(VLOOKUP(H$5,sal!$C$14:$CO$46,salud!$D112,FALSE),"")</f>
        <v>75.84615384615384</v>
      </c>
      <c r="I112" s="188">
        <f>IFERROR(VLOOKUP(I$5,sal!$C$14:$CO$46,salud!$D112,FALSE),"")</f>
        <v>71.666666666666671</v>
      </c>
      <c r="J112" s="189">
        <f>IFERROR(VLOOKUP(J$5,sal!$C$14:$CO$46,salud!$D112,FALSE),"")</f>
        <v>77.5</v>
      </c>
      <c r="K112" s="189">
        <f>IFERROR(VLOOKUP(K$5,sal!$C$14:$CO$46,salud!$D112,FALSE),"")</f>
        <v>75</v>
      </c>
      <c r="L112" s="189">
        <f>IFERROR(VLOOKUP(L$5,sal!$C$14:$CO$46,salud!$D112,FALSE),"")</f>
        <v>62.5</v>
      </c>
      <c r="M112" s="189">
        <f>IFERROR(VLOOKUP(M$5,sal!$C$14:$CO$46,salud!$D112,FALSE),"")</f>
        <v>76.666666666666671</v>
      </c>
      <c r="N112" s="329"/>
      <c r="O112" s="334"/>
    </row>
    <row r="113" spans="4:15" ht="15.75" x14ac:dyDescent="0.25">
      <c r="D113" s="214"/>
      <c r="E113" s="336"/>
      <c r="F113" s="231"/>
      <c r="G113" s="231"/>
      <c r="H113" s="241"/>
      <c r="I113" s="188"/>
      <c r="J113" s="189"/>
      <c r="K113" s="189"/>
      <c r="L113" s="189"/>
      <c r="M113" s="189"/>
      <c r="N113" s="329"/>
      <c r="O113" s="334"/>
    </row>
    <row r="114" spans="4:15" ht="21" x14ac:dyDescent="0.35">
      <c r="D114" s="214"/>
      <c r="E114" s="647">
        <v>2016</v>
      </c>
      <c r="F114" s="647"/>
      <c r="G114" s="647"/>
      <c r="H114" s="241"/>
      <c r="I114" s="188"/>
      <c r="J114" s="189"/>
      <c r="K114" s="189"/>
      <c r="L114" s="189"/>
      <c r="M114" s="189"/>
      <c r="N114" s="329"/>
      <c r="O114" s="334"/>
    </row>
    <row r="115" spans="4:15" ht="15.75" x14ac:dyDescent="0.25">
      <c r="D115" s="214">
        <v>3</v>
      </c>
      <c r="E115" s="509" t="s">
        <v>798</v>
      </c>
      <c r="F115" s="229"/>
      <c r="G115" s="229"/>
      <c r="H115" s="230">
        <f>IFERROR(VLOOKUP(H$5,sal!$C$14:$CO$46,salud!$D115,FALSE),"")</f>
        <v>925364.9999999993</v>
      </c>
      <c r="I115" s="184">
        <f>IFERROR(VLOOKUP(I$5,sal!$C$14:$CO$46,salud!$D115,FALSE),"")</f>
        <v>190540.99999999971</v>
      </c>
      <c r="J115" s="185">
        <f>IFERROR(VLOOKUP(J$5,sal!$C$14:$CO$46,salud!$D115,FALSE),"")</f>
        <v>61886.999999999811</v>
      </c>
      <c r="K115" s="185">
        <f>IFERROR(VLOOKUP(K$5,sal!$C$14:$CO$46,salud!$D115,FALSE),"")</f>
        <v>45460.999999999978</v>
      </c>
      <c r="L115" s="185">
        <f>IFERROR(VLOOKUP(L$5,sal!$C$14:$CO$46,salud!$D115,FALSE),"")</f>
        <v>53744.999999999985</v>
      </c>
      <c r="M115" s="185">
        <f>IFERROR(VLOOKUP(M$5,sal!$C$14:$CO$46,salud!$D115,FALSE),"")</f>
        <v>29447.999999999956</v>
      </c>
      <c r="N115" s="185"/>
      <c r="O115" s="331"/>
    </row>
    <row r="116" spans="4:15" ht="15.75" x14ac:dyDescent="0.25">
      <c r="D116" s="214">
        <v>4</v>
      </c>
      <c r="E116" s="336" t="s">
        <v>1908</v>
      </c>
      <c r="F116" s="231"/>
      <c r="G116" s="231"/>
      <c r="H116" s="232">
        <f>IFERROR(VLOOKUP(H$5,sal!$C$14:$CO$46,salud!$D116,FALSE)/H$115*100,"")</f>
        <v>8.697360295838422</v>
      </c>
      <c r="I116" s="190">
        <f>IFERROR(VLOOKUP(I$5,sal!$C$14:$CO$46,salud!$D116,FALSE)/I$115*100,"")</f>
        <v>7.8382321123226992</v>
      </c>
      <c r="J116" s="191">
        <f>IFERROR(VLOOKUP(J$5,sal!$C$14:$CO$46,salud!$D116,FALSE)/J$115*100,"")</f>
        <v>6.9784136569784705</v>
      </c>
      <c r="K116" s="191">
        <f>IFERROR(VLOOKUP(K$5,sal!$C$14:$CO$46,salud!$D116,FALSE)/K$115*100,"")</f>
        <v>7.0227480068859638</v>
      </c>
      <c r="L116" s="191">
        <f>IFERROR(VLOOKUP(L$5,sal!$C$14:$CO$46,salud!$D116,FALSE)/L$115*100,"")</f>
        <v>10.733186893735759</v>
      </c>
      <c r="M116" s="191">
        <f>IFERROR(VLOOKUP(M$5,sal!$C$14:$CO$46,salud!$D116,FALSE)/M$115*100,"")</f>
        <v>5.6205929835568202</v>
      </c>
      <c r="N116" s="326"/>
      <c r="O116" s="332"/>
    </row>
    <row r="117" spans="4:15" ht="15.75" x14ac:dyDescent="0.25">
      <c r="D117" s="214">
        <v>5</v>
      </c>
      <c r="E117" s="336" t="s">
        <v>927</v>
      </c>
      <c r="F117" s="231"/>
      <c r="G117" s="231"/>
      <c r="H117" s="232">
        <f>IFERROR(VLOOKUP(H$5,sal!$C$14:$CO$46,salud!$D117,FALSE)/H$115*100,"")</f>
        <v>6.9332903983775607</v>
      </c>
      <c r="I117" s="190">
        <f>IFERROR(VLOOKUP(I$5,sal!$C$14:$CO$46,salud!$D117,FALSE)/I$115*100,"")</f>
        <v>6.1840774215191638</v>
      </c>
      <c r="J117" s="191">
        <f>IFERROR(VLOOKUP(J$5,sal!$C$14:$CO$46,salud!$D117,FALSE)/J$115*100,"")</f>
        <v>5.4104864539958486</v>
      </c>
      <c r="K117" s="191">
        <f>IFERROR(VLOOKUP(K$5,sal!$C$14:$CO$46,salud!$D117,FALSE)/K$115*100,"")</f>
        <v>5.5004116217796968</v>
      </c>
      <c r="L117" s="191">
        <f>IFERROR(VLOOKUP(L$5,sal!$C$14:$CO$46,salud!$D117,FALSE)/L$115*100,"")</f>
        <v>8.4488682633418506</v>
      </c>
      <c r="M117" s="191">
        <f>IFERROR(VLOOKUP(M$5,sal!$C$14:$CO$46,salud!$D117,FALSE)/M$115*100,"")</f>
        <v>4.731828417692439</v>
      </c>
      <c r="N117" s="326"/>
      <c r="O117" s="332"/>
    </row>
    <row r="118" spans="4:15" ht="15.75" x14ac:dyDescent="0.25">
      <c r="D118" s="214"/>
      <c r="E118" s="310"/>
      <c r="F118" s="233"/>
      <c r="G118" s="233"/>
      <c r="H118" s="174"/>
      <c r="I118" s="174"/>
      <c r="J118" s="160"/>
      <c r="K118" s="160"/>
      <c r="L118" s="160"/>
      <c r="M118" s="160"/>
      <c r="N118" s="327"/>
      <c r="O118" s="333"/>
    </row>
    <row r="119" spans="4:15" ht="16.5" x14ac:dyDescent="0.3">
      <c r="D119" s="214"/>
      <c r="E119" s="223" t="s">
        <v>559</v>
      </c>
      <c r="F119" s="223"/>
      <c r="G119" s="223"/>
      <c r="H119" s="223"/>
      <c r="I119" s="223"/>
    </row>
    <row r="120" spans="4:15" ht="16.5" x14ac:dyDescent="0.3">
      <c r="D120" s="214"/>
      <c r="E120" s="304" t="s">
        <v>810</v>
      </c>
      <c r="F120" s="224"/>
      <c r="G120" s="224"/>
      <c r="H120" s="223"/>
      <c r="I120" s="223"/>
    </row>
    <row r="121" spans="4:15" ht="16.5" x14ac:dyDescent="0.3">
      <c r="D121" s="214"/>
      <c r="E121" s="224" t="s">
        <v>709</v>
      </c>
      <c r="F121" s="224"/>
      <c r="G121" s="224"/>
      <c r="H121" s="223"/>
      <c r="I121" s="223"/>
    </row>
    <row r="122" spans="4:15" ht="16.5" x14ac:dyDescent="0.3">
      <c r="D122" s="214"/>
      <c r="E122" s="304" t="s">
        <v>811</v>
      </c>
      <c r="F122" s="224"/>
      <c r="G122" s="224"/>
      <c r="H122" s="223"/>
      <c r="I122" s="223"/>
    </row>
    <row r="123" spans="4:15" ht="7.5" customHeight="1" x14ac:dyDescent="0.25">
      <c r="D123" s="214"/>
    </row>
    <row r="124" spans="4:15" ht="16.5" x14ac:dyDescent="0.3">
      <c r="D124" s="214"/>
      <c r="E124" s="304" t="s">
        <v>851</v>
      </c>
    </row>
    <row r="125" spans="4:15" ht="8.25" customHeight="1" x14ac:dyDescent="0.25">
      <c r="D125" s="214"/>
    </row>
    <row r="126" spans="4:15" ht="15.75" x14ac:dyDescent="0.25">
      <c r="D126" s="214"/>
      <c r="E126" s="242" t="s">
        <v>510</v>
      </c>
      <c r="F126" s="242"/>
      <c r="G126" s="242"/>
    </row>
    <row r="127" spans="4:15" ht="15.75" x14ac:dyDescent="0.25">
      <c r="D127" s="214"/>
      <c r="E127" s="622" t="s">
        <v>1863</v>
      </c>
      <c r="F127" s="242"/>
      <c r="G127" s="242"/>
    </row>
    <row r="128" spans="4:15" x14ac:dyDescent="0.25">
      <c r="E128" s="243" t="s">
        <v>1859</v>
      </c>
      <c r="F128" s="243"/>
      <c r="G128" s="243"/>
      <c r="H128" s="220"/>
      <c r="I128" s="220"/>
      <c r="J128" s="220"/>
      <c r="K128" s="220"/>
      <c r="L128" s="220"/>
      <c r="M128" s="220"/>
    </row>
    <row r="129" spans="5:13" x14ac:dyDescent="0.25">
      <c r="E129" s="243" t="s">
        <v>1856</v>
      </c>
      <c r="F129" s="243"/>
      <c r="G129" s="243"/>
      <c r="H129" s="220"/>
      <c r="I129" s="220"/>
      <c r="J129" s="220"/>
      <c r="K129" s="220"/>
      <c r="L129" s="220"/>
      <c r="M129" s="220"/>
    </row>
    <row r="130" spans="5:13" x14ac:dyDescent="0.25">
      <c r="E130" s="243" t="s">
        <v>1857</v>
      </c>
      <c r="F130" s="243"/>
      <c r="G130" s="243"/>
      <c r="H130" s="220"/>
      <c r="I130" s="220"/>
      <c r="J130" s="220"/>
      <c r="K130" s="220"/>
      <c r="L130" s="220"/>
      <c r="M130" s="220"/>
    </row>
    <row r="131" spans="5:13" x14ac:dyDescent="0.25">
      <c r="E131" s="243" t="s">
        <v>1858</v>
      </c>
      <c r="F131" s="243"/>
      <c r="G131" s="243"/>
      <c r="H131" s="220"/>
      <c r="I131" s="220"/>
      <c r="J131" s="220"/>
      <c r="K131" s="220"/>
      <c r="L131" s="220"/>
      <c r="M131" s="220"/>
    </row>
    <row r="132" spans="5:13" x14ac:dyDescent="0.25">
      <c r="E132" s="244" t="s">
        <v>703</v>
      </c>
      <c r="F132" s="244"/>
      <c r="G132" s="244"/>
      <c r="H132" s="220"/>
      <c r="I132" s="220"/>
      <c r="J132" s="220"/>
      <c r="K132" s="220"/>
      <c r="L132" s="220"/>
      <c r="M132" s="220"/>
    </row>
    <row r="133" spans="5:13" x14ac:dyDescent="0.25">
      <c r="E133" s="244" t="s">
        <v>704</v>
      </c>
      <c r="F133" s="244"/>
      <c r="G133" s="244"/>
      <c r="H133" s="220"/>
      <c r="I133" s="220"/>
      <c r="J133" s="220"/>
      <c r="K133" s="220"/>
      <c r="L133" s="220"/>
      <c r="M133" s="220"/>
    </row>
    <row r="134" spans="5:13" x14ac:dyDescent="0.25">
      <c r="E134" s="244" t="s">
        <v>705</v>
      </c>
      <c r="F134" s="244"/>
      <c r="G134" s="244"/>
      <c r="H134" s="220"/>
      <c r="I134" s="220"/>
      <c r="J134" s="220"/>
      <c r="K134" s="220"/>
      <c r="L134" s="220"/>
      <c r="M134" s="220"/>
    </row>
    <row r="135" spans="5:13" x14ac:dyDescent="0.25">
      <c r="E135" s="244" t="s">
        <v>706</v>
      </c>
      <c r="F135" s="244"/>
      <c r="G135" s="244"/>
      <c r="H135" s="220"/>
      <c r="I135" s="220"/>
      <c r="J135" s="220"/>
      <c r="K135" s="220"/>
      <c r="L135" s="220"/>
      <c r="M135" s="220"/>
    </row>
    <row r="136" spans="5:13" x14ac:dyDescent="0.25">
      <c r="E136" s="244" t="s">
        <v>707</v>
      </c>
      <c r="F136" s="244"/>
      <c r="G136" s="244"/>
      <c r="H136" s="220"/>
      <c r="I136" s="220"/>
      <c r="J136" s="220"/>
      <c r="K136" s="220"/>
      <c r="L136" s="220"/>
      <c r="M136" s="220"/>
    </row>
    <row r="137" spans="5:13" x14ac:dyDescent="0.25">
      <c r="E137" s="220"/>
      <c r="F137" s="220"/>
      <c r="G137" s="220"/>
      <c r="H137" s="220"/>
      <c r="I137" s="220"/>
      <c r="J137" s="220"/>
      <c r="K137" s="220"/>
      <c r="L137" s="220"/>
      <c r="M137" s="220"/>
    </row>
    <row r="138" spans="5:13" x14ac:dyDescent="0.25">
      <c r="E138" s="220"/>
      <c r="F138" s="220"/>
      <c r="G138" s="220"/>
      <c r="H138" s="220"/>
      <c r="I138" s="220"/>
      <c r="J138" s="220"/>
      <c r="K138" s="220"/>
      <c r="L138" s="220"/>
      <c r="M138" s="220"/>
    </row>
    <row r="139" spans="5:13" x14ac:dyDescent="0.25">
      <c r="E139" s="220"/>
      <c r="F139" s="220"/>
      <c r="G139" s="220"/>
      <c r="H139" s="220"/>
      <c r="I139" s="220"/>
      <c r="J139" s="220"/>
      <c r="K139" s="220"/>
      <c r="L139" s="220"/>
      <c r="M139" s="220"/>
    </row>
    <row r="140" spans="5:13" x14ac:dyDescent="0.25">
      <c r="E140" s="220"/>
      <c r="F140" s="220"/>
      <c r="G140" s="220"/>
      <c r="H140" s="220"/>
      <c r="I140" s="220"/>
      <c r="J140" s="220"/>
      <c r="K140" s="220"/>
      <c r="L140" s="220"/>
      <c r="M140" s="220"/>
    </row>
    <row r="141" spans="5:13" x14ac:dyDescent="0.25">
      <c r="E141" s="220"/>
      <c r="F141" s="220"/>
      <c r="G141" s="220"/>
      <c r="H141" s="220"/>
      <c r="I141" s="220"/>
      <c r="J141" s="220"/>
      <c r="K141" s="220"/>
      <c r="L141" s="220"/>
      <c r="M141" s="220"/>
    </row>
    <row r="142" spans="5:13" x14ac:dyDescent="0.25">
      <c r="E142" s="220"/>
      <c r="F142" s="220"/>
      <c r="G142" s="220"/>
      <c r="H142" s="220"/>
      <c r="I142" s="220"/>
      <c r="J142" s="220"/>
      <c r="K142" s="220"/>
      <c r="L142" s="220"/>
      <c r="M142" s="220"/>
    </row>
    <row r="143" spans="5:13" x14ac:dyDescent="0.25">
      <c r="E143" s="220"/>
      <c r="F143" s="220"/>
      <c r="G143" s="220"/>
      <c r="H143" s="220"/>
      <c r="I143" s="220"/>
      <c r="J143" s="220"/>
      <c r="K143" s="220"/>
      <c r="L143" s="220"/>
      <c r="M143" s="220"/>
    </row>
    <row r="144" spans="5:13" x14ac:dyDescent="0.25">
      <c r="E144" s="220"/>
      <c r="F144" s="220"/>
      <c r="G144" s="220"/>
      <c r="H144" s="220"/>
      <c r="I144" s="220"/>
      <c r="J144" s="220"/>
      <c r="K144" s="220"/>
      <c r="L144" s="220"/>
      <c r="M144" s="220"/>
    </row>
    <row r="145" spans="5:13" x14ac:dyDescent="0.25">
      <c r="E145" s="220"/>
      <c r="F145" s="220"/>
      <c r="G145" s="220"/>
      <c r="H145" s="220"/>
      <c r="I145" s="220"/>
      <c r="J145" s="220"/>
      <c r="K145" s="220"/>
      <c r="L145" s="220"/>
      <c r="M145" s="220"/>
    </row>
    <row r="146" spans="5:13" x14ac:dyDescent="0.25">
      <c r="E146" s="220"/>
      <c r="F146" s="220"/>
      <c r="G146" s="220"/>
      <c r="H146" s="220"/>
      <c r="I146" s="220"/>
      <c r="J146" s="220"/>
      <c r="K146" s="220"/>
      <c r="L146" s="220"/>
      <c r="M146" s="220"/>
    </row>
    <row r="147" spans="5:13" x14ac:dyDescent="0.25">
      <c r="E147" s="220"/>
      <c r="F147" s="220"/>
      <c r="G147" s="220"/>
      <c r="H147" s="220"/>
      <c r="I147" s="220"/>
      <c r="J147" s="220"/>
      <c r="K147" s="220"/>
      <c r="L147" s="220"/>
      <c r="M147" s="220"/>
    </row>
    <row r="148" spans="5:13" x14ac:dyDescent="0.25">
      <c r="E148" s="220"/>
      <c r="F148" s="220"/>
      <c r="G148" s="220"/>
      <c r="H148" s="220"/>
      <c r="I148" s="220"/>
      <c r="J148" s="220"/>
      <c r="K148" s="220"/>
      <c r="L148" s="220"/>
      <c r="M148" s="220"/>
    </row>
    <row r="149" spans="5:13" x14ac:dyDescent="0.25">
      <c r="E149" s="220"/>
      <c r="F149" s="220"/>
      <c r="G149" s="220"/>
      <c r="H149" s="220"/>
      <c r="I149" s="220"/>
      <c r="J149" s="220"/>
      <c r="K149" s="220"/>
      <c r="L149" s="220"/>
      <c r="M149" s="220"/>
    </row>
    <row r="150" spans="5:13" x14ac:dyDescent="0.25">
      <c r="E150" s="220"/>
      <c r="F150" s="220"/>
      <c r="G150" s="220"/>
      <c r="H150" s="220"/>
      <c r="I150" s="220"/>
      <c r="J150" s="220"/>
      <c r="K150" s="220"/>
      <c r="L150" s="220"/>
      <c r="M150" s="220"/>
    </row>
    <row r="151" spans="5:13" x14ac:dyDescent="0.25">
      <c r="E151" s="220"/>
      <c r="F151" s="220"/>
      <c r="G151" s="220"/>
      <c r="H151" s="220"/>
      <c r="I151" s="220"/>
      <c r="J151" s="220"/>
      <c r="K151" s="220"/>
      <c r="L151" s="220"/>
      <c r="M151" s="220"/>
    </row>
    <row r="152" spans="5:13" x14ac:dyDescent="0.25">
      <c r="E152" s="220"/>
      <c r="F152" s="220"/>
      <c r="G152" s="220"/>
      <c r="H152" s="220"/>
      <c r="I152" s="220"/>
      <c r="J152" s="220"/>
      <c r="K152" s="220"/>
      <c r="L152" s="220"/>
      <c r="M152" s="220"/>
    </row>
    <row r="153" spans="5:13" x14ac:dyDescent="0.25">
      <c r="E153" s="220"/>
      <c r="F153" s="220"/>
      <c r="G153" s="220"/>
      <c r="H153" s="220"/>
      <c r="I153" s="220"/>
      <c r="J153" s="220"/>
      <c r="K153" s="220"/>
      <c r="L153" s="220"/>
      <c r="M153" s="220"/>
    </row>
    <row r="154" spans="5:13" x14ac:dyDescent="0.25">
      <c r="E154" s="220"/>
      <c r="F154" s="220"/>
      <c r="G154" s="220"/>
      <c r="H154" s="220"/>
      <c r="I154" s="220"/>
      <c r="J154" s="220"/>
      <c r="K154" s="220"/>
      <c r="L154" s="220"/>
      <c r="M154" s="220"/>
    </row>
    <row r="155" spans="5:13" x14ac:dyDescent="0.25">
      <c r="E155" s="220"/>
      <c r="F155" s="220"/>
      <c r="G155" s="220"/>
      <c r="H155" s="220"/>
      <c r="I155" s="220"/>
      <c r="J155" s="220"/>
      <c r="K155" s="220"/>
      <c r="L155" s="220"/>
      <c r="M155" s="220"/>
    </row>
    <row r="156" spans="5:13" x14ac:dyDescent="0.25">
      <c r="E156" s="220"/>
      <c r="F156" s="220"/>
      <c r="G156" s="220"/>
      <c r="H156" s="220"/>
      <c r="I156" s="220"/>
      <c r="J156" s="220"/>
      <c r="K156" s="220"/>
      <c r="L156" s="220"/>
      <c r="M156" s="220"/>
    </row>
    <row r="157" spans="5:13" x14ac:dyDescent="0.25">
      <c r="E157" s="220"/>
      <c r="F157" s="220"/>
      <c r="G157" s="220"/>
      <c r="H157" s="220"/>
      <c r="I157" s="220"/>
      <c r="J157" s="220"/>
      <c r="K157" s="220"/>
      <c r="L157" s="220"/>
      <c r="M157" s="220"/>
    </row>
    <row r="158" spans="5:13" x14ac:dyDescent="0.25">
      <c r="E158" s="220"/>
      <c r="F158" s="220"/>
      <c r="G158" s="220"/>
      <c r="H158" s="220"/>
      <c r="I158" s="220"/>
      <c r="J158" s="220"/>
      <c r="K158" s="220"/>
      <c r="L158" s="220"/>
      <c r="M158" s="220"/>
    </row>
    <row r="159" spans="5:13" x14ac:dyDescent="0.25">
      <c r="E159" s="220"/>
      <c r="F159" s="220"/>
      <c r="G159" s="220"/>
      <c r="H159" s="220"/>
      <c r="I159" s="220"/>
      <c r="J159" s="220"/>
      <c r="K159" s="220"/>
      <c r="L159" s="220"/>
      <c r="M159" s="220"/>
    </row>
    <row r="160" spans="5:13" x14ac:dyDescent="0.25">
      <c r="E160" s="220"/>
      <c r="F160" s="220"/>
      <c r="G160" s="220"/>
      <c r="H160" s="220"/>
      <c r="I160" s="220"/>
      <c r="J160" s="220"/>
      <c r="K160" s="220"/>
      <c r="L160" s="220"/>
      <c r="M160" s="220"/>
    </row>
    <row r="161" spans="5:13" x14ac:dyDescent="0.25">
      <c r="E161" s="220"/>
      <c r="F161" s="220"/>
      <c r="G161" s="220"/>
      <c r="H161" s="220"/>
      <c r="I161" s="220"/>
      <c r="J161" s="220"/>
      <c r="K161" s="220"/>
      <c r="L161" s="220"/>
      <c r="M161" s="220"/>
    </row>
    <row r="162" spans="5:13" x14ac:dyDescent="0.25">
      <c r="E162" s="220"/>
      <c r="F162" s="220"/>
      <c r="G162" s="220"/>
      <c r="H162" s="220"/>
      <c r="I162" s="220"/>
      <c r="J162" s="220"/>
      <c r="K162" s="220"/>
      <c r="L162" s="220"/>
      <c r="M162" s="220"/>
    </row>
    <row r="163" spans="5:13" x14ac:dyDescent="0.25">
      <c r="E163" s="220"/>
      <c r="F163" s="220"/>
      <c r="G163" s="220"/>
      <c r="H163" s="220"/>
      <c r="I163" s="220"/>
      <c r="J163" s="220"/>
      <c r="K163" s="220"/>
      <c r="L163" s="220"/>
      <c r="M163" s="220"/>
    </row>
    <row r="164" spans="5:13" x14ac:dyDescent="0.25">
      <c r="E164" s="220"/>
      <c r="F164" s="220"/>
      <c r="G164" s="220"/>
      <c r="H164" s="220"/>
      <c r="I164" s="220"/>
      <c r="J164" s="220"/>
      <c r="K164" s="220"/>
      <c r="L164" s="220"/>
      <c r="M164" s="220"/>
    </row>
    <row r="165" spans="5:13" x14ac:dyDescent="0.25">
      <c r="E165" s="220"/>
      <c r="F165" s="220"/>
      <c r="G165" s="220"/>
      <c r="H165" s="220"/>
      <c r="I165" s="220"/>
      <c r="J165" s="220"/>
      <c r="K165" s="220"/>
      <c r="L165" s="220"/>
      <c r="M165" s="220"/>
    </row>
    <row r="166" spans="5:13" x14ac:dyDescent="0.25">
      <c r="E166" s="220"/>
      <c r="F166" s="220"/>
      <c r="G166" s="220"/>
      <c r="H166" s="220"/>
      <c r="I166" s="220"/>
      <c r="J166" s="220"/>
      <c r="K166" s="220"/>
      <c r="L166" s="220"/>
      <c r="M166" s="220"/>
    </row>
    <row r="167" spans="5:13" x14ac:dyDescent="0.25">
      <c r="E167" s="220"/>
      <c r="F167" s="220"/>
      <c r="G167" s="220"/>
      <c r="H167" s="220"/>
      <c r="I167" s="220"/>
      <c r="J167" s="220"/>
      <c r="K167" s="220"/>
      <c r="L167" s="220"/>
      <c r="M167" s="220"/>
    </row>
    <row r="168" spans="5:13" x14ac:dyDescent="0.25">
      <c r="E168" s="220"/>
      <c r="F168" s="220"/>
      <c r="G168" s="220"/>
      <c r="H168" s="220"/>
      <c r="I168" s="220"/>
      <c r="J168" s="220"/>
      <c r="K168" s="220"/>
      <c r="L168" s="220"/>
      <c r="M168" s="220"/>
    </row>
    <row r="169" spans="5:13" x14ac:dyDescent="0.25">
      <c r="E169" s="220"/>
      <c r="F169" s="220"/>
      <c r="G169" s="220"/>
      <c r="H169" s="220"/>
      <c r="I169" s="220"/>
      <c r="J169" s="220"/>
      <c r="K169" s="220"/>
      <c r="L169" s="220"/>
      <c r="M169" s="220"/>
    </row>
    <row r="170" spans="5:13" x14ac:dyDescent="0.25">
      <c r="E170" s="220"/>
      <c r="F170" s="220"/>
      <c r="G170" s="220"/>
      <c r="H170" s="220"/>
      <c r="I170" s="220"/>
      <c r="J170" s="220"/>
      <c r="K170" s="220"/>
      <c r="L170" s="220"/>
      <c r="M170" s="220"/>
    </row>
    <row r="171" spans="5:13" x14ac:dyDescent="0.25">
      <c r="E171" s="220"/>
      <c r="F171" s="220"/>
      <c r="G171" s="220"/>
      <c r="H171" s="220"/>
      <c r="I171" s="220"/>
      <c r="J171" s="220"/>
      <c r="K171" s="220"/>
      <c r="L171" s="220"/>
      <c r="M171" s="220"/>
    </row>
    <row r="172" spans="5:13" x14ac:dyDescent="0.25">
      <c r="E172" s="220"/>
      <c r="F172" s="220"/>
      <c r="G172" s="220"/>
      <c r="H172" s="220"/>
      <c r="I172" s="220"/>
      <c r="J172" s="220"/>
      <c r="K172" s="220"/>
      <c r="L172" s="220"/>
      <c r="M172" s="220"/>
    </row>
    <row r="173" spans="5:13" x14ac:dyDescent="0.25">
      <c r="E173" s="220"/>
      <c r="F173" s="220"/>
      <c r="G173" s="220"/>
      <c r="H173" s="220"/>
      <c r="I173" s="220"/>
      <c r="J173" s="220"/>
      <c r="K173" s="220"/>
      <c r="L173" s="220"/>
      <c r="M173" s="220"/>
    </row>
    <row r="174" spans="5:13" x14ac:dyDescent="0.25">
      <c r="E174" s="220"/>
      <c r="F174" s="220"/>
      <c r="G174" s="220"/>
      <c r="H174" s="220"/>
      <c r="I174" s="220"/>
      <c r="J174" s="220"/>
      <c r="K174" s="220"/>
      <c r="L174" s="220"/>
      <c r="M174" s="220"/>
    </row>
    <row r="175" spans="5:13" x14ac:dyDescent="0.25">
      <c r="E175" s="220"/>
      <c r="F175" s="220"/>
      <c r="G175" s="220"/>
      <c r="H175" s="220"/>
      <c r="I175" s="220"/>
      <c r="J175" s="220"/>
      <c r="K175" s="220"/>
      <c r="L175" s="220"/>
      <c r="M175" s="220"/>
    </row>
    <row r="176" spans="5:13" x14ac:dyDescent="0.25">
      <c r="E176" s="220"/>
      <c r="F176" s="220"/>
      <c r="G176" s="220"/>
      <c r="H176" s="220"/>
      <c r="I176" s="220"/>
      <c r="J176" s="220"/>
      <c r="K176" s="220"/>
      <c r="L176" s="220"/>
      <c r="M176" s="220"/>
    </row>
    <row r="177" spans="5:13" x14ac:dyDescent="0.25">
      <c r="E177" s="220"/>
      <c r="F177" s="220"/>
      <c r="G177" s="220"/>
      <c r="H177" s="220"/>
      <c r="I177" s="220"/>
      <c r="J177" s="220"/>
      <c r="K177" s="220"/>
      <c r="L177" s="220"/>
      <c r="M177" s="220"/>
    </row>
    <row r="178" spans="5:13" x14ac:dyDescent="0.25">
      <c r="E178" s="220"/>
      <c r="F178" s="220"/>
      <c r="G178" s="220"/>
      <c r="H178" s="220"/>
      <c r="I178" s="220"/>
      <c r="J178" s="220"/>
      <c r="K178" s="220"/>
      <c r="L178" s="220"/>
      <c r="M178" s="220"/>
    </row>
    <row r="179" spans="5:13" x14ac:dyDescent="0.25">
      <c r="E179" s="220"/>
      <c r="F179" s="220"/>
      <c r="G179" s="220"/>
      <c r="H179" s="220"/>
      <c r="I179" s="220"/>
      <c r="J179" s="220"/>
      <c r="K179" s="220"/>
      <c r="L179" s="220"/>
      <c r="M179" s="220"/>
    </row>
    <row r="180" spans="5:13" x14ac:dyDescent="0.25">
      <c r="E180" s="220"/>
      <c r="F180" s="220"/>
      <c r="G180" s="220"/>
      <c r="H180" s="220"/>
      <c r="I180" s="220"/>
      <c r="J180" s="220"/>
      <c r="K180" s="220"/>
      <c r="L180" s="220"/>
      <c r="M180" s="220"/>
    </row>
    <row r="181" spans="5:13" x14ac:dyDescent="0.25">
      <c r="E181" s="220"/>
      <c r="F181" s="220"/>
      <c r="G181" s="220"/>
      <c r="H181" s="220"/>
      <c r="I181" s="220"/>
      <c r="J181" s="220"/>
      <c r="K181" s="220"/>
      <c r="L181" s="220"/>
      <c r="M181" s="220"/>
    </row>
    <row r="182" spans="5:13" x14ac:dyDescent="0.25">
      <c r="E182" s="220"/>
      <c r="F182" s="220"/>
      <c r="G182" s="220"/>
      <c r="H182" s="220"/>
      <c r="I182" s="220"/>
      <c r="J182" s="220"/>
      <c r="K182" s="220"/>
      <c r="L182" s="220"/>
      <c r="M182" s="220"/>
    </row>
    <row r="183" spans="5:13" x14ac:dyDescent="0.25">
      <c r="E183" s="220"/>
      <c r="F183" s="220"/>
      <c r="G183" s="220"/>
      <c r="H183" s="220"/>
      <c r="I183" s="220"/>
      <c r="J183" s="220"/>
      <c r="K183" s="220"/>
      <c r="L183" s="220"/>
      <c r="M183" s="220"/>
    </row>
    <row r="184" spans="5:13" x14ac:dyDescent="0.25">
      <c r="E184" s="220"/>
      <c r="F184" s="220"/>
      <c r="G184" s="220"/>
      <c r="H184" s="220"/>
      <c r="I184" s="220"/>
      <c r="J184" s="220"/>
      <c r="K184" s="220"/>
      <c r="L184" s="220"/>
      <c r="M184" s="220"/>
    </row>
    <row r="185" spans="5:13" x14ac:dyDescent="0.25">
      <c r="E185" s="220"/>
      <c r="F185" s="220"/>
      <c r="G185" s="220"/>
      <c r="H185" s="220"/>
      <c r="I185" s="220"/>
      <c r="J185" s="220"/>
      <c r="K185" s="220"/>
      <c r="L185" s="220"/>
      <c r="M185" s="220"/>
    </row>
    <row r="186" spans="5:13" x14ac:dyDescent="0.25">
      <c r="E186" s="220"/>
      <c r="F186" s="220"/>
      <c r="G186" s="220"/>
      <c r="H186" s="220"/>
      <c r="I186" s="220"/>
      <c r="J186" s="220"/>
      <c r="K186" s="220"/>
      <c r="L186" s="220"/>
      <c r="M186" s="220"/>
    </row>
    <row r="187" spans="5:13" x14ac:dyDescent="0.25">
      <c r="E187" s="220"/>
      <c r="F187" s="220"/>
      <c r="G187" s="220"/>
      <c r="H187" s="220"/>
      <c r="I187" s="220"/>
      <c r="J187" s="220"/>
      <c r="K187" s="220"/>
      <c r="L187" s="220"/>
      <c r="M187" s="220"/>
    </row>
    <row r="188" spans="5:13" x14ac:dyDescent="0.25">
      <c r="E188" s="220"/>
      <c r="F188" s="220"/>
      <c r="G188" s="220"/>
      <c r="H188" s="220"/>
      <c r="I188" s="220"/>
      <c r="J188" s="220"/>
      <c r="K188" s="220"/>
      <c r="L188" s="220"/>
      <c r="M188" s="220"/>
    </row>
    <row r="189" spans="5:13" x14ac:dyDescent="0.25">
      <c r="E189" s="220"/>
      <c r="F189" s="220"/>
      <c r="G189" s="220"/>
      <c r="H189" s="220"/>
      <c r="I189" s="220"/>
      <c r="J189" s="220"/>
      <c r="K189" s="220"/>
      <c r="L189" s="220"/>
      <c r="M189" s="220"/>
    </row>
    <row r="190" spans="5:13" x14ac:dyDescent="0.25">
      <c r="E190" s="220"/>
      <c r="F190" s="220"/>
      <c r="G190" s="220"/>
      <c r="H190" s="220"/>
      <c r="I190" s="220"/>
      <c r="J190" s="220"/>
      <c r="K190" s="220"/>
      <c r="L190" s="220"/>
      <c r="M190" s="220"/>
    </row>
    <row r="191" spans="5:13" x14ac:dyDescent="0.25">
      <c r="E191" s="220"/>
      <c r="F191" s="220"/>
      <c r="G191" s="220"/>
      <c r="H191" s="220"/>
      <c r="I191" s="220"/>
      <c r="J191" s="220"/>
      <c r="K191" s="220"/>
      <c r="L191" s="220"/>
      <c r="M191" s="220"/>
    </row>
    <row r="192" spans="5:13" x14ac:dyDescent="0.25">
      <c r="E192" s="220"/>
      <c r="F192" s="220"/>
      <c r="G192" s="220"/>
      <c r="H192" s="220"/>
      <c r="I192" s="220"/>
      <c r="J192" s="220"/>
      <c r="K192" s="220"/>
      <c r="L192" s="220"/>
      <c r="M192" s="220"/>
    </row>
    <row r="193" spans="5:13" x14ac:dyDescent="0.25">
      <c r="E193" s="220"/>
      <c r="F193" s="220"/>
      <c r="G193" s="220"/>
      <c r="H193" s="220"/>
      <c r="I193" s="220"/>
      <c r="J193" s="220"/>
      <c r="K193" s="220"/>
      <c r="L193" s="220"/>
      <c r="M193" s="220"/>
    </row>
    <row r="194" spans="5:13" x14ac:dyDescent="0.25">
      <c r="E194" s="220"/>
      <c r="F194" s="220"/>
      <c r="G194" s="220"/>
      <c r="H194" s="220"/>
      <c r="I194" s="220"/>
      <c r="J194" s="220"/>
      <c r="K194" s="220"/>
      <c r="L194" s="220"/>
      <c r="M194" s="220"/>
    </row>
    <row r="195" spans="5:13" x14ac:dyDescent="0.25">
      <c r="E195" s="220"/>
      <c r="F195" s="220"/>
      <c r="G195" s="220"/>
      <c r="H195" s="220"/>
      <c r="I195" s="220"/>
      <c r="J195" s="220"/>
      <c r="K195" s="220"/>
      <c r="L195" s="220"/>
      <c r="M195" s="220"/>
    </row>
    <row r="196" spans="5:13" x14ac:dyDescent="0.25">
      <c r="E196" s="220"/>
      <c r="F196" s="220"/>
      <c r="G196" s="220"/>
      <c r="H196" s="220"/>
      <c r="I196" s="220"/>
      <c r="J196" s="220"/>
      <c r="K196" s="220"/>
      <c r="L196" s="220"/>
      <c r="M196" s="220"/>
    </row>
    <row r="197" spans="5:13" x14ac:dyDescent="0.25">
      <c r="E197" s="220"/>
      <c r="F197" s="220"/>
      <c r="G197" s="220"/>
      <c r="H197" s="220"/>
      <c r="I197" s="220"/>
      <c r="J197" s="220"/>
      <c r="K197" s="220"/>
      <c r="L197" s="220"/>
      <c r="M197" s="220"/>
    </row>
    <row r="198" spans="5:13" x14ac:dyDescent="0.25">
      <c r="E198" s="220"/>
      <c r="F198" s="220"/>
      <c r="G198" s="220"/>
      <c r="H198" s="220"/>
      <c r="I198" s="220"/>
      <c r="J198" s="220"/>
      <c r="K198" s="220"/>
      <c r="L198" s="220"/>
      <c r="M198" s="220"/>
    </row>
    <row r="199" spans="5:13" x14ac:dyDescent="0.25">
      <c r="E199" s="220"/>
      <c r="F199" s="220"/>
      <c r="G199" s="220"/>
      <c r="H199" s="220"/>
      <c r="I199" s="220"/>
      <c r="J199" s="220"/>
      <c r="K199" s="220"/>
      <c r="L199" s="220"/>
      <c r="M199" s="220"/>
    </row>
    <row r="200" spans="5:13" x14ac:dyDescent="0.25">
      <c r="E200" s="220"/>
      <c r="F200" s="220"/>
      <c r="G200" s="220"/>
      <c r="H200" s="220"/>
      <c r="I200" s="220"/>
      <c r="J200" s="220"/>
      <c r="K200" s="220"/>
      <c r="L200" s="220"/>
      <c r="M200" s="220"/>
    </row>
    <row r="201" spans="5:13" x14ac:dyDescent="0.25">
      <c r="E201" s="220"/>
      <c r="F201" s="220"/>
      <c r="G201" s="220"/>
      <c r="H201" s="220"/>
      <c r="I201" s="220"/>
      <c r="J201" s="220"/>
      <c r="K201" s="220"/>
      <c r="L201" s="220"/>
      <c r="M201" s="220"/>
    </row>
    <row r="202" spans="5:13" x14ac:dyDescent="0.25">
      <c r="E202" s="220"/>
      <c r="F202" s="220"/>
      <c r="G202" s="220"/>
      <c r="H202" s="220"/>
      <c r="I202" s="220"/>
      <c r="J202" s="220"/>
      <c r="K202" s="220"/>
      <c r="L202" s="220"/>
      <c r="M202" s="220"/>
    </row>
    <row r="203" spans="5:13" x14ac:dyDescent="0.25">
      <c r="E203" s="220"/>
      <c r="F203" s="220"/>
      <c r="G203" s="220"/>
      <c r="H203" s="220"/>
      <c r="I203" s="220"/>
      <c r="J203" s="220"/>
      <c r="K203" s="220"/>
      <c r="L203" s="220"/>
      <c r="M203" s="220"/>
    </row>
    <row r="204" spans="5:13" x14ac:dyDescent="0.25">
      <c r="E204" s="220"/>
      <c r="F204" s="220"/>
      <c r="G204" s="220"/>
      <c r="H204" s="220"/>
      <c r="I204" s="220"/>
      <c r="J204" s="220"/>
      <c r="K204" s="220"/>
      <c r="L204" s="220"/>
      <c r="M204" s="220"/>
    </row>
    <row r="205" spans="5:13" x14ac:dyDescent="0.25">
      <c r="E205" s="220"/>
      <c r="F205" s="220"/>
      <c r="G205" s="220"/>
      <c r="H205" s="220"/>
      <c r="I205" s="220"/>
      <c r="J205" s="220"/>
      <c r="K205" s="220"/>
      <c r="L205" s="220"/>
      <c r="M205" s="220"/>
    </row>
    <row r="206" spans="5:13" x14ac:dyDescent="0.25">
      <c r="E206" s="220"/>
      <c r="F206" s="220"/>
      <c r="G206" s="220"/>
      <c r="H206" s="220"/>
      <c r="I206" s="220"/>
      <c r="J206" s="220"/>
      <c r="K206" s="220"/>
      <c r="L206" s="220"/>
      <c r="M206" s="220"/>
    </row>
    <row r="207" spans="5:13" x14ac:dyDescent="0.25">
      <c r="E207" s="220"/>
      <c r="F207" s="220"/>
      <c r="G207" s="220"/>
      <c r="H207" s="220"/>
      <c r="I207" s="220"/>
      <c r="J207" s="220"/>
      <c r="K207" s="220"/>
      <c r="L207" s="220"/>
      <c r="M207" s="220"/>
    </row>
    <row r="208" spans="5:13" x14ac:dyDescent="0.25">
      <c r="E208" s="220"/>
      <c r="F208" s="220"/>
      <c r="G208" s="220"/>
      <c r="H208" s="220"/>
      <c r="I208" s="220"/>
      <c r="J208" s="220"/>
      <c r="K208" s="220"/>
      <c r="L208" s="220"/>
      <c r="M208" s="220"/>
    </row>
    <row r="209" spans="5:13" x14ac:dyDescent="0.25">
      <c r="E209" s="220"/>
      <c r="F209" s="220"/>
      <c r="G209" s="220"/>
      <c r="H209" s="220"/>
      <c r="I209" s="220"/>
      <c r="J209" s="220"/>
      <c r="K209" s="220"/>
      <c r="L209" s="220"/>
      <c r="M209" s="220"/>
    </row>
    <row r="210" spans="5:13" x14ac:dyDescent="0.25">
      <c r="E210" s="220"/>
      <c r="F210" s="220"/>
      <c r="G210" s="220"/>
      <c r="H210" s="220"/>
      <c r="I210" s="220"/>
      <c r="J210" s="220"/>
      <c r="K210" s="220"/>
      <c r="L210" s="220"/>
      <c r="M210" s="220"/>
    </row>
    <row r="211" spans="5:13" x14ac:dyDescent="0.25">
      <c r="E211" s="220"/>
      <c r="F211" s="220"/>
      <c r="G211" s="220"/>
      <c r="H211" s="220"/>
      <c r="I211" s="220"/>
      <c r="J211" s="220"/>
      <c r="K211" s="220"/>
      <c r="L211" s="220"/>
      <c r="M211" s="220"/>
    </row>
    <row r="212" spans="5:13" x14ac:dyDescent="0.25">
      <c r="E212" s="220"/>
      <c r="F212" s="220"/>
      <c r="G212" s="220"/>
      <c r="H212" s="220"/>
      <c r="I212" s="220"/>
      <c r="J212" s="220"/>
      <c r="K212" s="220"/>
      <c r="L212" s="220"/>
      <c r="M212" s="220"/>
    </row>
    <row r="213" spans="5:13" x14ac:dyDescent="0.25">
      <c r="E213" s="220"/>
      <c r="F213" s="220"/>
      <c r="G213" s="220"/>
      <c r="H213" s="220"/>
      <c r="I213" s="220"/>
      <c r="J213" s="220"/>
      <c r="K213" s="220"/>
      <c r="L213" s="220"/>
      <c r="M213" s="220"/>
    </row>
    <row r="214" spans="5:13" x14ac:dyDescent="0.25">
      <c r="E214" s="220"/>
      <c r="F214" s="220"/>
      <c r="G214" s="220"/>
      <c r="H214" s="220"/>
      <c r="I214" s="220"/>
      <c r="J214" s="220"/>
      <c r="K214" s="220"/>
      <c r="L214" s="220"/>
      <c r="M214" s="220"/>
    </row>
    <row r="215" spans="5:13" x14ac:dyDescent="0.25">
      <c r="E215" s="220"/>
      <c r="F215" s="220"/>
      <c r="G215" s="220"/>
      <c r="H215" s="220"/>
      <c r="I215" s="220"/>
      <c r="J215" s="220"/>
      <c r="K215" s="220"/>
      <c r="L215" s="220"/>
      <c r="M215" s="220"/>
    </row>
    <row r="216" spans="5:13" x14ac:dyDescent="0.25">
      <c r="E216" s="220"/>
      <c r="F216" s="220"/>
      <c r="G216" s="220"/>
      <c r="H216" s="220"/>
      <c r="I216" s="220"/>
      <c r="J216" s="220"/>
      <c r="K216" s="220"/>
      <c r="L216" s="220"/>
      <c r="M216" s="220"/>
    </row>
    <row r="217" spans="5:13" x14ac:dyDescent="0.25">
      <c r="E217" s="220"/>
      <c r="F217" s="220"/>
      <c r="G217" s="220"/>
      <c r="H217" s="220"/>
      <c r="I217" s="220"/>
      <c r="J217" s="220"/>
      <c r="K217" s="220"/>
      <c r="L217" s="220"/>
      <c r="M217" s="220"/>
    </row>
    <row r="218" spans="5:13" x14ac:dyDescent="0.25">
      <c r="E218" s="220"/>
      <c r="F218" s="220"/>
      <c r="G218" s="220"/>
      <c r="H218" s="220"/>
      <c r="I218" s="220"/>
      <c r="J218" s="220"/>
      <c r="K218" s="220"/>
      <c r="L218" s="220"/>
      <c r="M218" s="220"/>
    </row>
    <row r="219" spans="5:13" x14ac:dyDescent="0.25">
      <c r="E219" s="220"/>
      <c r="F219" s="220"/>
      <c r="G219" s="220"/>
      <c r="H219" s="220"/>
      <c r="I219" s="220"/>
      <c r="J219" s="220"/>
      <c r="K219" s="220"/>
      <c r="L219" s="220"/>
      <c r="M219" s="220"/>
    </row>
    <row r="220" spans="5:13" x14ac:dyDescent="0.25">
      <c r="E220" s="220"/>
      <c r="F220" s="220"/>
      <c r="G220" s="220"/>
      <c r="H220" s="220"/>
      <c r="I220" s="220"/>
      <c r="J220" s="220"/>
      <c r="K220" s="220"/>
      <c r="L220" s="220"/>
      <c r="M220" s="220"/>
    </row>
    <row r="221" spans="5:13" x14ac:dyDescent="0.25">
      <c r="E221" s="220"/>
      <c r="F221" s="220"/>
      <c r="G221" s="220"/>
      <c r="H221" s="220"/>
      <c r="I221" s="220"/>
      <c r="J221" s="220"/>
      <c r="K221" s="220"/>
      <c r="L221" s="220"/>
      <c r="M221" s="220"/>
    </row>
    <row r="222" spans="5:13" x14ac:dyDescent="0.25">
      <c r="E222" s="220"/>
      <c r="F222" s="220"/>
      <c r="G222" s="220"/>
      <c r="H222" s="220"/>
      <c r="I222" s="220"/>
      <c r="J222" s="220"/>
      <c r="K222" s="220"/>
      <c r="L222" s="220"/>
      <c r="M222" s="220"/>
    </row>
    <row r="223" spans="5:13" x14ac:dyDescent="0.25">
      <c r="E223" s="220"/>
      <c r="F223" s="220"/>
      <c r="G223" s="220"/>
      <c r="H223" s="220"/>
      <c r="I223" s="220"/>
      <c r="J223" s="220"/>
      <c r="K223" s="220"/>
      <c r="L223" s="220"/>
      <c r="M223" s="220"/>
    </row>
    <row r="224" spans="5:13" x14ac:dyDescent="0.25">
      <c r="E224" s="220"/>
      <c r="F224" s="220"/>
      <c r="G224" s="220"/>
      <c r="H224" s="220"/>
      <c r="I224" s="220"/>
      <c r="J224" s="220"/>
      <c r="K224" s="220"/>
      <c r="L224" s="220"/>
      <c r="M224" s="220"/>
    </row>
    <row r="225" spans="5:13" x14ac:dyDescent="0.25">
      <c r="E225" s="220"/>
      <c r="F225" s="220"/>
      <c r="G225" s="220"/>
      <c r="H225" s="220"/>
      <c r="I225" s="220"/>
      <c r="J225" s="220"/>
      <c r="K225" s="220"/>
      <c r="L225" s="220"/>
      <c r="M225" s="220"/>
    </row>
    <row r="226" spans="5:13" x14ac:dyDescent="0.25">
      <c r="E226" s="220"/>
      <c r="F226" s="220"/>
      <c r="G226" s="220"/>
      <c r="H226" s="220"/>
      <c r="I226" s="220"/>
      <c r="J226" s="220"/>
      <c r="K226" s="220"/>
      <c r="L226" s="220"/>
      <c r="M226" s="220"/>
    </row>
    <row r="227" spans="5:13" x14ac:dyDescent="0.25">
      <c r="E227" s="220"/>
      <c r="F227" s="220"/>
      <c r="G227" s="220"/>
      <c r="H227" s="220"/>
      <c r="I227" s="220"/>
      <c r="J227" s="220"/>
      <c r="K227" s="220"/>
      <c r="L227" s="220"/>
      <c r="M227" s="220"/>
    </row>
    <row r="228" spans="5:13" x14ac:dyDescent="0.25">
      <c r="E228" s="220"/>
      <c r="F228" s="220"/>
      <c r="G228" s="220"/>
      <c r="H228" s="220"/>
      <c r="I228" s="220"/>
      <c r="J228" s="220"/>
      <c r="K228" s="220"/>
      <c r="L228" s="220"/>
      <c r="M228" s="220"/>
    </row>
    <row r="229" spans="5:13" x14ac:dyDescent="0.25">
      <c r="E229" s="220"/>
      <c r="F229" s="220"/>
      <c r="G229" s="220"/>
      <c r="H229" s="220"/>
      <c r="I229" s="220"/>
      <c r="J229" s="220"/>
      <c r="K229" s="220"/>
      <c r="L229" s="220"/>
      <c r="M229" s="220"/>
    </row>
    <row r="230" spans="5:13" x14ac:dyDescent="0.25">
      <c r="E230" s="220"/>
      <c r="F230" s="220"/>
      <c r="G230" s="220"/>
      <c r="H230" s="220"/>
      <c r="I230" s="220"/>
      <c r="J230" s="220"/>
      <c r="K230" s="220"/>
      <c r="L230" s="220"/>
      <c r="M230" s="220"/>
    </row>
    <row r="231" spans="5:13" x14ac:dyDescent="0.25">
      <c r="E231" s="220"/>
      <c r="F231" s="220"/>
      <c r="G231" s="220"/>
      <c r="H231" s="220"/>
      <c r="I231" s="220"/>
      <c r="J231" s="220"/>
      <c r="K231" s="220"/>
      <c r="L231" s="220"/>
      <c r="M231" s="220"/>
    </row>
    <row r="232" spans="5:13" x14ac:dyDescent="0.25">
      <c r="E232" s="220"/>
      <c r="F232" s="220"/>
      <c r="G232" s="220"/>
      <c r="H232" s="220"/>
      <c r="I232" s="220"/>
      <c r="J232" s="220"/>
      <c r="K232" s="220"/>
      <c r="L232" s="220"/>
      <c r="M232" s="220"/>
    </row>
    <row r="233" spans="5:13" x14ac:dyDescent="0.25">
      <c r="E233" s="220"/>
      <c r="F233" s="220"/>
      <c r="G233" s="220"/>
      <c r="H233" s="220"/>
      <c r="I233" s="220"/>
      <c r="J233" s="220"/>
      <c r="K233" s="220"/>
      <c r="L233" s="220"/>
      <c r="M233" s="220"/>
    </row>
    <row r="234" spans="5:13" x14ac:dyDescent="0.25">
      <c r="E234" s="220"/>
      <c r="F234" s="220"/>
      <c r="G234" s="220"/>
      <c r="H234" s="220"/>
      <c r="I234" s="220"/>
      <c r="J234" s="220"/>
      <c r="K234" s="220"/>
      <c r="L234" s="220"/>
      <c r="M234" s="220"/>
    </row>
    <row r="235" spans="5:13" x14ac:dyDescent="0.25">
      <c r="E235" s="220"/>
      <c r="F235" s="220"/>
      <c r="G235" s="220"/>
      <c r="H235" s="220"/>
      <c r="I235" s="220"/>
      <c r="J235" s="220"/>
      <c r="K235" s="220"/>
      <c r="L235" s="220"/>
      <c r="M235" s="220"/>
    </row>
    <row r="236" spans="5:13" x14ac:dyDescent="0.25">
      <c r="E236" s="220"/>
      <c r="F236" s="220"/>
      <c r="G236" s="220"/>
      <c r="H236" s="220"/>
      <c r="I236" s="220"/>
      <c r="J236" s="220"/>
      <c r="K236" s="220"/>
      <c r="L236" s="220"/>
      <c r="M236" s="220"/>
    </row>
    <row r="237" spans="5:13" x14ac:dyDescent="0.25">
      <c r="E237" s="220"/>
      <c r="F237" s="220"/>
      <c r="G237" s="220"/>
      <c r="H237" s="220"/>
      <c r="I237" s="220"/>
      <c r="J237" s="220"/>
      <c r="K237" s="220"/>
      <c r="L237" s="220"/>
      <c r="M237" s="220"/>
    </row>
    <row r="238" spans="5:13" x14ac:dyDescent="0.25">
      <c r="E238" s="220"/>
      <c r="F238" s="220"/>
      <c r="G238" s="220"/>
      <c r="H238" s="220"/>
      <c r="I238" s="220"/>
      <c r="J238" s="220"/>
      <c r="K238" s="220"/>
      <c r="L238" s="220"/>
      <c r="M238" s="220"/>
    </row>
    <row r="239" spans="5:13" x14ac:dyDescent="0.25">
      <c r="E239" s="220"/>
      <c r="F239" s="220"/>
      <c r="G239" s="220"/>
      <c r="H239" s="220"/>
      <c r="I239" s="220"/>
      <c r="J239" s="220"/>
      <c r="K239" s="220"/>
      <c r="L239" s="220"/>
      <c r="M239" s="220"/>
    </row>
    <row r="240" spans="5:13" x14ac:dyDescent="0.25">
      <c r="E240" s="220"/>
      <c r="F240" s="220"/>
      <c r="G240" s="220"/>
      <c r="H240" s="220"/>
      <c r="I240" s="220"/>
      <c r="J240" s="220"/>
      <c r="K240" s="220"/>
      <c r="L240" s="220"/>
      <c r="M240" s="220"/>
    </row>
    <row r="241" spans="5:13" x14ac:dyDescent="0.25">
      <c r="E241" s="220"/>
      <c r="F241" s="220"/>
      <c r="G241" s="220"/>
      <c r="H241" s="220"/>
      <c r="I241" s="220"/>
      <c r="J241" s="220"/>
      <c r="K241" s="220"/>
      <c r="L241" s="220"/>
      <c r="M241" s="220"/>
    </row>
    <row r="242" spans="5:13" x14ac:dyDescent="0.25">
      <c r="E242" s="220"/>
      <c r="F242" s="220"/>
      <c r="G242" s="220"/>
      <c r="H242" s="220"/>
      <c r="I242" s="220"/>
      <c r="J242" s="220"/>
      <c r="K242" s="220"/>
      <c r="L242" s="220"/>
      <c r="M242" s="220"/>
    </row>
    <row r="243" spans="5:13" x14ac:dyDescent="0.25">
      <c r="E243" s="220"/>
      <c r="F243" s="220"/>
      <c r="G243" s="220"/>
      <c r="H243" s="220"/>
      <c r="I243" s="220"/>
      <c r="J243" s="220"/>
      <c r="K243" s="220"/>
      <c r="L243" s="220"/>
      <c r="M243" s="220"/>
    </row>
    <row r="244" spans="5:13" x14ac:dyDescent="0.25">
      <c r="E244" s="220"/>
      <c r="F244" s="220"/>
      <c r="G244" s="220"/>
      <c r="H244" s="220"/>
      <c r="I244" s="220"/>
      <c r="J244" s="220"/>
      <c r="K244" s="220"/>
      <c r="L244" s="220"/>
      <c r="M244" s="220"/>
    </row>
    <row r="245" spans="5:13" x14ac:dyDescent="0.25">
      <c r="E245" s="220"/>
      <c r="F245" s="220"/>
      <c r="G245" s="220"/>
      <c r="H245" s="220"/>
      <c r="I245" s="220"/>
      <c r="J245" s="220"/>
      <c r="K245" s="220"/>
      <c r="L245" s="220"/>
      <c r="M245" s="220"/>
    </row>
    <row r="246" spans="5:13" x14ac:dyDescent="0.25">
      <c r="E246" s="220"/>
      <c r="F246" s="220"/>
      <c r="G246" s="220"/>
      <c r="H246" s="220"/>
      <c r="I246" s="220"/>
      <c r="J246" s="220"/>
      <c r="K246" s="220"/>
      <c r="L246" s="220"/>
      <c r="M246" s="220"/>
    </row>
    <row r="247" spans="5:13" x14ac:dyDescent="0.25">
      <c r="E247" s="220"/>
      <c r="F247" s="220"/>
      <c r="G247" s="220"/>
      <c r="H247" s="220"/>
      <c r="I247" s="220"/>
      <c r="J247" s="220"/>
      <c r="K247" s="220"/>
      <c r="L247" s="220"/>
      <c r="M247" s="220"/>
    </row>
    <row r="248" spans="5:13" x14ac:dyDescent="0.25">
      <c r="E248" s="220"/>
      <c r="F248" s="220"/>
      <c r="G248" s="220"/>
      <c r="H248" s="220"/>
      <c r="I248" s="220"/>
      <c r="J248" s="220"/>
      <c r="K248" s="220"/>
      <c r="L248" s="220"/>
      <c r="M248" s="220"/>
    </row>
    <row r="249" spans="5:13" x14ac:dyDescent="0.25">
      <c r="E249" s="220"/>
      <c r="F249" s="220"/>
      <c r="G249" s="220"/>
      <c r="H249" s="220"/>
      <c r="I249" s="220"/>
      <c r="J249" s="220"/>
      <c r="K249" s="220"/>
      <c r="L249" s="220"/>
      <c r="M249" s="220"/>
    </row>
    <row r="250" spans="5:13" x14ac:dyDescent="0.25">
      <c r="E250" s="220"/>
      <c r="F250" s="220"/>
      <c r="G250" s="220"/>
      <c r="H250" s="220"/>
      <c r="I250" s="220"/>
      <c r="J250" s="220"/>
      <c r="K250" s="220"/>
      <c r="L250" s="220"/>
      <c r="M250" s="220"/>
    </row>
    <row r="251" spans="5:13" x14ac:dyDescent="0.25">
      <c r="E251" s="220"/>
      <c r="F251" s="220"/>
      <c r="G251" s="220"/>
      <c r="H251" s="220"/>
      <c r="I251" s="220"/>
      <c r="J251" s="220"/>
      <c r="K251" s="220"/>
      <c r="L251" s="220"/>
      <c r="M251" s="220"/>
    </row>
    <row r="252" spans="5:13" x14ac:dyDescent="0.25">
      <c r="E252" s="220"/>
      <c r="F252" s="220"/>
      <c r="G252" s="220"/>
      <c r="H252" s="220"/>
      <c r="I252" s="220"/>
      <c r="J252" s="220"/>
      <c r="K252" s="220"/>
      <c r="L252" s="220"/>
      <c r="M252" s="220"/>
    </row>
    <row r="253" spans="5:13" x14ac:dyDescent="0.25">
      <c r="E253" s="220"/>
      <c r="F253" s="220"/>
      <c r="G253" s="220"/>
      <c r="H253" s="220"/>
      <c r="I253" s="220"/>
      <c r="J253" s="220"/>
      <c r="K253" s="220"/>
      <c r="L253" s="220"/>
      <c r="M253" s="220"/>
    </row>
    <row r="254" spans="5:13" x14ac:dyDescent="0.25">
      <c r="E254" s="220"/>
      <c r="F254" s="220"/>
      <c r="G254" s="220"/>
      <c r="H254" s="220"/>
      <c r="I254" s="220"/>
      <c r="J254" s="220"/>
      <c r="K254" s="220"/>
      <c r="L254" s="220"/>
      <c r="M254" s="220"/>
    </row>
    <row r="255" spans="5:13" x14ac:dyDescent="0.25">
      <c r="E255" s="220"/>
      <c r="F255" s="220"/>
      <c r="G255" s="220"/>
      <c r="H255" s="220"/>
      <c r="I255" s="220"/>
      <c r="J255" s="220"/>
      <c r="K255" s="220"/>
      <c r="L255" s="220"/>
      <c r="M255" s="220"/>
    </row>
    <row r="256" spans="5:13" x14ac:dyDescent="0.25">
      <c r="E256" s="220"/>
      <c r="F256" s="220"/>
      <c r="G256" s="220"/>
      <c r="H256" s="220"/>
      <c r="I256" s="220"/>
      <c r="J256" s="220"/>
      <c r="K256" s="220"/>
      <c r="L256" s="220"/>
      <c r="M256" s="220"/>
    </row>
    <row r="257" spans="5:13" x14ac:dyDescent="0.25">
      <c r="E257" s="220"/>
      <c r="F257" s="220"/>
      <c r="G257" s="220"/>
      <c r="H257" s="220"/>
      <c r="I257" s="220"/>
      <c r="J257" s="220"/>
      <c r="K257" s="220"/>
      <c r="L257" s="220"/>
      <c r="M257" s="220"/>
    </row>
    <row r="258" spans="5:13" x14ac:dyDescent="0.25">
      <c r="E258" s="220"/>
      <c r="F258" s="220"/>
      <c r="G258" s="220"/>
      <c r="H258" s="220"/>
      <c r="I258" s="220"/>
      <c r="J258" s="220"/>
      <c r="K258" s="220"/>
      <c r="L258" s="220"/>
      <c r="M258" s="220"/>
    </row>
    <row r="259" spans="5:13" x14ac:dyDescent="0.25">
      <c r="E259" s="220"/>
      <c r="F259" s="220"/>
      <c r="G259" s="220"/>
      <c r="H259" s="220"/>
      <c r="I259" s="220"/>
      <c r="J259" s="220"/>
      <c r="K259" s="220"/>
      <c r="L259" s="220"/>
      <c r="M259" s="220"/>
    </row>
    <row r="260" spans="5:13" x14ac:dyDescent="0.25">
      <c r="E260" s="220"/>
      <c r="F260" s="220"/>
      <c r="G260" s="220"/>
      <c r="H260" s="220"/>
      <c r="I260" s="220"/>
      <c r="J260" s="220"/>
      <c r="K260" s="220"/>
      <c r="L260" s="220"/>
      <c r="M260" s="220"/>
    </row>
    <row r="261" spans="5:13" x14ac:dyDescent="0.25">
      <c r="E261" s="220"/>
      <c r="F261" s="220"/>
      <c r="G261" s="220"/>
      <c r="H261" s="220"/>
      <c r="I261" s="220"/>
      <c r="J261" s="220"/>
      <c r="K261" s="220"/>
      <c r="L261" s="220"/>
      <c r="M261" s="220"/>
    </row>
    <row r="262" spans="5:13" x14ac:dyDescent="0.25">
      <c r="E262" s="220"/>
      <c r="F262" s="220"/>
      <c r="G262" s="220"/>
      <c r="H262" s="220"/>
      <c r="I262" s="220"/>
      <c r="J262" s="220"/>
      <c r="K262" s="220"/>
      <c r="L262" s="220"/>
      <c r="M262" s="220"/>
    </row>
    <row r="263" spans="5:13" x14ac:dyDescent="0.25">
      <c r="E263" s="220"/>
      <c r="F263" s="220"/>
      <c r="G263" s="220"/>
      <c r="H263" s="220"/>
      <c r="I263" s="220"/>
      <c r="J263" s="220"/>
      <c r="K263" s="220"/>
      <c r="L263" s="220"/>
      <c r="M263" s="220"/>
    </row>
    <row r="264" spans="5:13" x14ac:dyDescent="0.25">
      <c r="E264" s="220"/>
      <c r="F264" s="220"/>
      <c r="G264" s="220"/>
      <c r="H264" s="220"/>
      <c r="I264" s="220"/>
      <c r="J264" s="220"/>
      <c r="K264" s="220"/>
      <c r="L264" s="220"/>
      <c r="M264" s="220"/>
    </row>
    <row r="265" spans="5:13" x14ac:dyDescent="0.25">
      <c r="E265" s="220"/>
      <c r="F265" s="220"/>
      <c r="G265" s="220"/>
      <c r="H265" s="220"/>
      <c r="I265" s="220"/>
      <c r="J265" s="220"/>
      <c r="K265" s="220"/>
      <c r="L265" s="220"/>
      <c r="M265" s="220"/>
    </row>
    <row r="266" spans="5:13" x14ac:dyDescent="0.25">
      <c r="E266" s="220"/>
      <c r="F266" s="220"/>
      <c r="G266" s="220"/>
      <c r="H266" s="220"/>
      <c r="I266" s="220"/>
      <c r="J266" s="220"/>
      <c r="K266" s="220"/>
      <c r="L266" s="220"/>
      <c r="M266" s="220"/>
    </row>
    <row r="267" spans="5:13" x14ac:dyDescent="0.25">
      <c r="E267" s="220"/>
      <c r="F267" s="220"/>
      <c r="G267" s="220"/>
      <c r="H267" s="220"/>
      <c r="I267" s="220"/>
      <c r="J267" s="220"/>
      <c r="K267" s="220"/>
      <c r="L267" s="220"/>
      <c r="M267" s="220"/>
    </row>
    <row r="268" spans="5:13" x14ac:dyDescent="0.25">
      <c r="E268" s="220"/>
      <c r="F268" s="220"/>
      <c r="G268" s="220"/>
      <c r="H268" s="220"/>
      <c r="I268" s="220"/>
      <c r="J268" s="220"/>
      <c r="K268" s="220"/>
      <c r="L268" s="220"/>
      <c r="M268" s="220"/>
    </row>
    <row r="269" spans="5:13" x14ac:dyDescent="0.25">
      <c r="E269" s="220"/>
      <c r="F269" s="220"/>
      <c r="G269" s="220"/>
      <c r="H269" s="220"/>
      <c r="I269" s="220"/>
      <c r="J269" s="220"/>
      <c r="K269" s="220"/>
      <c r="L269" s="220"/>
      <c r="M269" s="220"/>
    </row>
    <row r="270" spans="5:13" x14ac:dyDescent="0.25">
      <c r="E270" s="220"/>
      <c r="F270" s="220"/>
      <c r="G270" s="220"/>
      <c r="H270" s="220"/>
      <c r="I270" s="220"/>
      <c r="J270" s="220"/>
      <c r="K270" s="220"/>
      <c r="L270" s="220"/>
      <c r="M270" s="220"/>
    </row>
    <row r="271" spans="5:13" x14ac:dyDescent="0.25">
      <c r="E271" s="220"/>
      <c r="F271" s="220"/>
      <c r="G271" s="220"/>
      <c r="H271" s="220"/>
      <c r="I271" s="220"/>
      <c r="J271" s="220"/>
      <c r="K271" s="220"/>
      <c r="L271" s="220"/>
      <c r="M271" s="220"/>
    </row>
    <row r="272" spans="5:13" x14ac:dyDescent="0.25">
      <c r="E272" s="220"/>
      <c r="F272" s="220"/>
      <c r="G272" s="220"/>
      <c r="H272" s="220"/>
      <c r="I272" s="220"/>
      <c r="J272" s="220"/>
      <c r="K272" s="220"/>
      <c r="L272" s="220"/>
      <c r="M272" s="220"/>
    </row>
    <row r="273" spans="5:13" x14ac:dyDescent="0.25">
      <c r="E273" s="220"/>
      <c r="F273" s="220"/>
      <c r="G273" s="220"/>
      <c r="H273" s="220"/>
      <c r="I273" s="220"/>
      <c r="J273" s="220"/>
      <c r="K273" s="220"/>
      <c r="L273" s="220"/>
      <c r="M273" s="220"/>
    </row>
    <row r="274" spans="5:13" x14ac:dyDescent="0.25">
      <c r="E274" s="220"/>
      <c r="F274" s="220"/>
      <c r="G274" s="220"/>
      <c r="H274" s="220"/>
      <c r="I274" s="220"/>
      <c r="J274" s="220"/>
      <c r="K274" s="220"/>
      <c r="L274" s="220"/>
      <c r="M274" s="220"/>
    </row>
    <row r="275" spans="5:13" x14ac:dyDescent="0.25">
      <c r="E275" s="220"/>
      <c r="F275" s="220"/>
      <c r="G275" s="220"/>
      <c r="H275" s="220"/>
      <c r="I275" s="220"/>
      <c r="J275" s="220"/>
      <c r="K275" s="220"/>
      <c r="L275" s="220"/>
      <c r="M275" s="220"/>
    </row>
    <row r="276" spans="5:13" x14ac:dyDescent="0.25">
      <c r="E276" s="220"/>
      <c r="F276" s="220"/>
      <c r="G276" s="220"/>
      <c r="H276" s="220"/>
      <c r="I276" s="220"/>
      <c r="J276" s="220"/>
      <c r="K276" s="220"/>
      <c r="L276" s="220"/>
      <c r="M276" s="220"/>
    </row>
    <row r="277" spans="5:13" x14ac:dyDescent="0.25">
      <c r="E277" s="220"/>
      <c r="F277" s="220"/>
      <c r="G277" s="220"/>
      <c r="H277" s="220"/>
      <c r="I277" s="220"/>
      <c r="J277" s="220"/>
      <c r="K277" s="220"/>
      <c r="L277" s="220"/>
      <c r="M277" s="220"/>
    </row>
    <row r="278" spans="5:13" x14ac:dyDescent="0.25">
      <c r="E278" s="220"/>
      <c r="F278" s="220"/>
      <c r="G278" s="220"/>
      <c r="H278" s="220"/>
      <c r="I278" s="220"/>
      <c r="J278" s="220"/>
      <c r="K278" s="220"/>
      <c r="L278" s="220"/>
      <c r="M278" s="220"/>
    </row>
    <row r="279" spans="5:13" x14ac:dyDescent="0.25">
      <c r="E279" s="220"/>
      <c r="F279" s="220"/>
      <c r="G279" s="220"/>
      <c r="H279" s="220"/>
      <c r="I279" s="220"/>
      <c r="J279" s="220"/>
      <c r="K279" s="220"/>
      <c r="L279" s="220"/>
      <c r="M279" s="220"/>
    </row>
    <row r="280" spans="5:13" x14ac:dyDescent="0.25">
      <c r="E280" s="220"/>
      <c r="F280" s="220"/>
      <c r="G280" s="220"/>
      <c r="H280" s="220"/>
      <c r="I280" s="220"/>
      <c r="J280" s="220"/>
      <c r="K280" s="220"/>
      <c r="L280" s="220"/>
      <c r="M280" s="220"/>
    </row>
    <row r="281" spans="5:13" x14ac:dyDescent="0.25">
      <c r="E281" s="220"/>
      <c r="F281" s="220"/>
      <c r="G281" s="220"/>
      <c r="H281" s="220"/>
      <c r="I281" s="220"/>
      <c r="J281" s="220"/>
      <c r="K281" s="220"/>
      <c r="L281" s="220"/>
      <c r="M281" s="220"/>
    </row>
    <row r="282" spans="5:13" x14ac:dyDescent="0.25">
      <c r="E282" s="220"/>
      <c r="F282" s="220"/>
      <c r="G282" s="220"/>
      <c r="H282" s="220"/>
      <c r="I282" s="220"/>
      <c r="J282" s="220"/>
      <c r="K282" s="220"/>
      <c r="L282" s="220"/>
      <c r="M282" s="220"/>
    </row>
    <row r="283" spans="5:13" x14ac:dyDescent="0.25">
      <c r="E283" s="220"/>
      <c r="F283" s="220"/>
      <c r="G283" s="220"/>
      <c r="H283" s="220"/>
      <c r="I283" s="220"/>
      <c r="J283" s="220"/>
      <c r="K283" s="220"/>
      <c r="L283" s="220"/>
      <c r="M283" s="220"/>
    </row>
    <row r="284" spans="5:13" x14ac:dyDescent="0.25">
      <c r="E284" s="220"/>
      <c r="F284" s="220"/>
      <c r="G284" s="220"/>
      <c r="H284" s="220"/>
      <c r="I284" s="220"/>
      <c r="J284" s="220"/>
      <c r="K284" s="220"/>
      <c r="L284" s="220"/>
      <c r="M284" s="220"/>
    </row>
    <row r="285" spans="5:13" x14ac:dyDescent="0.25">
      <c r="E285" s="220"/>
      <c r="F285" s="220"/>
      <c r="G285" s="220"/>
      <c r="H285" s="220"/>
      <c r="I285" s="220"/>
      <c r="J285" s="220"/>
      <c r="K285" s="220"/>
      <c r="L285" s="220"/>
      <c r="M285" s="220"/>
    </row>
    <row r="286" spans="5:13" x14ac:dyDescent="0.25">
      <c r="E286" s="220"/>
      <c r="F286" s="220"/>
      <c r="G286" s="220"/>
      <c r="H286" s="220"/>
      <c r="I286" s="220"/>
      <c r="J286" s="220"/>
      <c r="K286" s="220"/>
      <c r="L286" s="220"/>
      <c r="M286" s="220"/>
    </row>
    <row r="287" spans="5:13" x14ac:dyDescent="0.25">
      <c r="E287" s="220"/>
      <c r="F287" s="220"/>
      <c r="G287" s="220"/>
      <c r="H287" s="220"/>
      <c r="I287" s="220"/>
      <c r="J287" s="220"/>
      <c r="K287" s="220"/>
      <c r="L287" s="220"/>
      <c r="M287" s="220"/>
    </row>
    <row r="288" spans="5:13" x14ac:dyDescent="0.25">
      <c r="E288" s="220"/>
      <c r="F288" s="220"/>
      <c r="G288" s="220"/>
      <c r="H288" s="220"/>
      <c r="I288" s="220"/>
      <c r="J288" s="220"/>
      <c r="K288" s="220"/>
      <c r="L288" s="220"/>
      <c r="M288" s="220"/>
    </row>
    <row r="289" spans="5:13" x14ac:dyDescent="0.25">
      <c r="E289" s="220"/>
      <c r="F289" s="220"/>
      <c r="G289" s="220"/>
      <c r="H289" s="220"/>
      <c r="I289" s="220"/>
      <c r="J289" s="220"/>
      <c r="K289" s="220"/>
      <c r="L289" s="220"/>
      <c r="M289" s="220"/>
    </row>
    <row r="290" spans="5:13" x14ac:dyDescent="0.25">
      <c r="E290" s="220"/>
      <c r="F290" s="220"/>
      <c r="G290" s="220"/>
      <c r="H290" s="220"/>
      <c r="I290" s="220"/>
      <c r="J290" s="220"/>
      <c r="K290" s="220"/>
      <c r="L290" s="220"/>
      <c r="M290" s="220"/>
    </row>
    <row r="291" spans="5:13" x14ac:dyDescent="0.25">
      <c r="E291" s="220"/>
      <c r="F291" s="220"/>
      <c r="G291" s="220"/>
      <c r="H291" s="220"/>
      <c r="I291" s="220"/>
      <c r="J291" s="220"/>
      <c r="K291" s="220"/>
      <c r="L291" s="220"/>
      <c r="M291" s="220"/>
    </row>
    <row r="292" spans="5:13" x14ac:dyDescent="0.25">
      <c r="E292" s="220"/>
      <c r="F292" s="220"/>
      <c r="G292" s="220"/>
      <c r="H292" s="220"/>
      <c r="I292" s="220"/>
      <c r="J292" s="220"/>
      <c r="K292" s="220"/>
      <c r="L292" s="220"/>
      <c r="M292" s="220"/>
    </row>
    <row r="293" spans="5:13" x14ac:dyDescent="0.25">
      <c r="E293" s="220"/>
      <c r="F293" s="220"/>
      <c r="G293" s="220"/>
      <c r="H293" s="220"/>
      <c r="I293" s="220"/>
      <c r="J293" s="220"/>
      <c r="K293" s="220"/>
      <c r="L293" s="220"/>
      <c r="M293" s="220"/>
    </row>
    <row r="294" spans="5:13" x14ac:dyDescent="0.25">
      <c r="E294" s="220"/>
      <c r="F294" s="220"/>
      <c r="G294" s="220"/>
      <c r="H294" s="220"/>
      <c r="I294" s="220"/>
      <c r="J294" s="220"/>
      <c r="K294" s="220"/>
      <c r="L294" s="220"/>
      <c r="M294" s="220"/>
    </row>
    <row r="295" spans="5:13" x14ac:dyDescent="0.25">
      <c r="E295" s="220"/>
      <c r="F295" s="220"/>
      <c r="G295" s="220"/>
      <c r="H295" s="220"/>
      <c r="I295" s="220"/>
      <c r="J295" s="220"/>
      <c r="K295" s="220"/>
      <c r="L295" s="220"/>
      <c r="M295" s="220"/>
    </row>
    <row r="296" spans="5:13" x14ac:dyDescent="0.25">
      <c r="E296" s="220"/>
      <c r="F296" s="220"/>
      <c r="G296" s="220"/>
      <c r="H296" s="220"/>
      <c r="I296" s="220"/>
      <c r="J296" s="220"/>
      <c r="K296" s="220"/>
      <c r="L296" s="220"/>
      <c r="M296" s="220"/>
    </row>
    <row r="297" spans="5:13" x14ac:dyDescent="0.25">
      <c r="E297" s="220"/>
      <c r="F297" s="220"/>
      <c r="G297" s="220"/>
      <c r="H297" s="220"/>
      <c r="I297" s="220"/>
      <c r="J297" s="220"/>
      <c r="K297" s="220"/>
      <c r="L297" s="220"/>
      <c r="M297" s="220"/>
    </row>
    <row r="298" spans="5:13" x14ac:dyDescent="0.25">
      <c r="E298" s="220"/>
      <c r="F298" s="220"/>
      <c r="G298" s="220"/>
      <c r="H298" s="220"/>
      <c r="I298" s="220"/>
      <c r="J298" s="220"/>
      <c r="K298" s="220"/>
      <c r="L298" s="220"/>
      <c r="M298" s="220"/>
    </row>
    <row r="299" spans="5:13" x14ac:dyDescent="0.25">
      <c r="E299" s="220"/>
      <c r="F299" s="220"/>
      <c r="G299" s="220"/>
      <c r="H299" s="220"/>
      <c r="I299" s="220"/>
      <c r="J299" s="220"/>
      <c r="K299" s="220"/>
      <c r="L299" s="220"/>
      <c r="M299" s="220"/>
    </row>
    <row r="300" spans="5:13" x14ac:dyDescent="0.25">
      <c r="E300" s="220"/>
      <c r="F300" s="220"/>
      <c r="G300" s="220"/>
      <c r="H300" s="220"/>
      <c r="I300" s="220"/>
      <c r="J300" s="220"/>
      <c r="K300" s="220"/>
      <c r="L300" s="220"/>
      <c r="M300" s="220"/>
    </row>
    <row r="301" spans="5:13" x14ac:dyDescent="0.25">
      <c r="E301" s="220"/>
      <c r="F301" s="220"/>
      <c r="G301" s="220"/>
      <c r="H301" s="220"/>
      <c r="I301" s="220"/>
      <c r="J301" s="220"/>
      <c r="K301" s="220"/>
      <c r="L301" s="220"/>
      <c r="M301" s="220"/>
    </row>
    <row r="302" spans="5:13" x14ac:dyDescent="0.25">
      <c r="E302" s="220"/>
      <c r="F302" s="220"/>
      <c r="G302" s="220"/>
      <c r="H302" s="220"/>
      <c r="I302" s="220"/>
      <c r="J302" s="220"/>
      <c r="K302" s="220"/>
      <c r="L302" s="220"/>
      <c r="M302" s="220"/>
    </row>
    <row r="303" spans="5:13" x14ac:dyDescent="0.25">
      <c r="E303" s="220"/>
      <c r="F303" s="220"/>
      <c r="G303" s="220"/>
      <c r="H303" s="220"/>
      <c r="I303" s="220"/>
      <c r="J303" s="220"/>
      <c r="K303" s="220"/>
      <c r="L303" s="220"/>
      <c r="M303" s="220"/>
    </row>
    <row r="304" spans="5:13" x14ac:dyDescent="0.25">
      <c r="E304" s="220"/>
      <c r="F304" s="220"/>
      <c r="G304" s="220"/>
      <c r="H304" s="220"/>
      <c r="I304" s="220"/>
      <c r="J304" s="220"/>
      <c r="K304" s="220"/>
      <c r="L304" s="220"/>
      <c r="M304" s="220"/>
    </row>
    <row r="305" spans="5:13" x14ac:dyDescent="0.25">
      <c r="E305" s="220"/>
      <c r="F305" s="220"/>
      <c r="G305" s="220"/>
      <c r="H305" s="220"/>
      <c r="I305" s="220"/>
      <c r="J305" s="220"/>
      <c r="K305" s="220"/>
      <c r="L305" s="220"/>
      <c r="M305" s="220"/>
    </row>
    <row r="306" spans="5:13" x14ac:dyDescent="0.25">
      <c r="E306" s="220"/>
      <c r="F306" s="220"/>
      <c r="G306" s="220"/>
      <c r="H306" s="220"/>
      <c r="I306" s="220"/>
      <c r="J306" s="220"/>
      <c r="K306" s="220"/>
      <c r="L306" s="220"/>
      <c r="M306" s="220"/>
    </row>
    <row r="307" spans="5:13" x14ac:dyDescent="0.25">
      <c r="E307" s="220"/>
      <c r="F307" s="220"/>
      <c r="G307" s="220"/>
      <c r="H307" s="220"/>
      <c r="I307" s="220"/>
      <c r="J307" s="220"/>
      <c r="K307" s="220"/>
      <c r="L307" s="220"/>
      <c r="M307" s="220"/>
    </row>
    <row r="308" spans="5:13" x14ac:dyDescent="0.25">
      <c r="E308" s="220"/>
      <c r="F308" s="220"/>
      <c r="G308" s="220"/>
      <c r="H308" s="220"/>
      <c r="I308" s="220"/>
      <c r="J308" s="220"/>
      <c r="K308" s="220"/>
      <c r="L308" s="220"/>
      <c r="M308" s="220"/>
    </row>
    <row r="309" spans="5:13" x14ac:dyDescent="0.25">
      <c r="E309" s="220"/>
      <c r="F309" s="220"/>
      <c r="G309" s="220"/>
      <c r="H309" s="220"/>
      <c r="I309" s="220"/>
      <c r="J309" s="220"/>
      <c r="K309" s="220"/>
      <c r="L309" s="220"/>
      <c r="M309" s="220"/>
    </row>
    <row r="310" spans="5:13" x14ac:dyDescent="0.25">
      <c r="E310" s="220"/>
      <c r="F310" s="220"/>
      <c r="G310" s="220"/>
      <c r="H310" s="220"/>
      <c r="I310" s="220"/>
      <c r="J310" s="220"/>
      <c r="K310" s="220"/>
      <c r="L310" s="220"/>
      <c r="M310" s="220"/>
    </row>
    <row r="311" spans="5:13" x14ac:dyDescent="0.25">
      <c r="E311" s="220"/>
      <c r="F311" s="220"/>
      <c r="G311" s="220"/>
      <c r="H311" s="220"/>
      <c r="I311" s="220"/>
      <c r="J311" s="220"/>
      <c r="K311" s="220"/>
      <c r="L311" s="220"/>
      <c r="M311" s="220"/>
    </row>
    <row r="312" spans="5:13" x14ac:dyDescent="0.25">
      <c r="E312" s="220"/>
      <c r="F312" s="220"/>
      <c r="G312" s="220"/>
      <c r="H312" s="220"/>
      <c r="I312" s="220"/>
      <c r="J312" s="220"/>
      <c r="K312" s="220"/>
      <c r="L312" s="220"/>
      <c r="M312" s="220"/>
    </row>
    <row r="313" spans="5:13" x14ac:dyDescent="0.25">
      <c r="E313" s="220"/>
      <c r="F313" s="220"/>
      <c r="G313" s="220"/>
      <c r="H313" s="220"/>
      <c r="I313" s="220"/>
      <c r="J313" s="220"/>
      <c r="K313" s="220"/>
      <c r="L313" s="220"/>
      <c r="M313" s="220"/>
    </row>
    <row r="314" spans="5:13" x14ac:dyDescent="0.25">
      <c r="E314" s="220"/>
      <c r="F314" s="220"/>
      <c r="G314" s="220"/>
      <c r="H314" s="220"/>
      <c r="I314" s="220"/>
      <c r="J314" s="220"/>
      <c r="K314" s="220"/>
      <c r="L314" s="220"/>
      <c r="M314" s="220"/>
    </row>
    <row r="315" spans="5:13" x14ac:dyDescent="0.25">
      <c r="E315" s="220"/>
      <c r="F315" s="220"/>
      <c r="G315" s="220"/>
      <c r="H315" s="220"/>
      <c r="I315" s="220"/>
      <c r="J315" s="220"/>
      <c r="K315" s="220"/>
      <c r="L315" s="220"/>
      <c r="M315" s="220"/>
    </row>
    <row r="316" spans="5:13" x14ac:dyDescent="0.25">
      <c r="E316" s="220"/>
      <c r="F316" s="220"/>
      <c r="G316" s="220"/>
      <c r="H316" s="220"/>
      <c r="I316" s="220"/>
      <c r="J316" s="220"/>
      <c r="K316" s="220"/>
      <c r="L316" s="220"/>
      <c r="M316" s="220"/>
    </row>
    <row r="317" spans="5:13" x14ac:dyDescent="0.25">
      <c r="E317" s="220"/>
      <c r="F317" s="220"/>
      <c r="G317" s="220"/>
      <c r="H317" s="220"/>
      <c r="I317" s="220"/>
      <c r="J317" s="220"/>
      <c r="K317" s="220"/>
      <c r="L317" s="220"/>
      <c r="M317" s="220"/>
    </row>
    <row r="318" spans="5:13" x14ac:dyDescent="0.25">
      <c r="E318" s="220"/>
      <c r="F318" s="220"/>
      <c r="G318" s="220"/>
      <c r="H318" s="220"/>
      <c r="I318" s="220"/>
      <c r="J318" s="220"/>
      <c r="K318" s="220"/>
      <c r="L318" s="220"/>
      <c r="M318" s="220"/>
    </row>
    <row r="319" spans="5:13" x14ac:dyDescent="0.25">
      <c r="E319" s="220"/>
      <c r="F319" s="220"/>
      <c r="G319" s="220"/>
      <c r="H319" s="220"/>
      <c r="I319" s="220"/>
      <c r="J319" s="220"/>
      <c r="K319" s="220"/>
      <c r="L319" s="220"/>
      <c r="M319" s="220"/>
    </row>
    <row r="320" spans="5:13" x14ac:dyDescent="0.25">
      <c r="E320" s="220"/>
      <c r="F320" s="220"/>
      <c r="G320" s="220"/>
      <c r="H320" s="220"/>
      <c r="I320" s="220"/>
      <c r="J320" s="220"/>
      <c r="K320" s="220"/>
      <c r="L320" s="220"/>
      <c r="M320" s="220"/>
    </row>
    <row r="321" spans="5:13" x14ac:dyDescent="0.25">
      <c r="E321" s="220"/>
      <c r="F321" s="220"/>
      <c r="G321" s="220"/>
      <c r="H321" s="220"/>
      <c r="I321" s="220"/>
      <c r="J321" s="220"/>
      <c r="K321" s="220"/>
      <c r="L321" s="220"/>
      <c r="M321" s="220"/>
    </row>
    <row r="322" spans="5:13" x14ac:dyDescent="0.25">
      <c r="E322" s="220"/>
      <c r="F322" s="220"/>
      <c r="G322" s="220"/>
      <c r="H322" s="220"/>
      <c r="I322" s="220"/>
      <c r="J322" s="220"/>
      <c r="K322" s="220"/>
      <c r="L322" s="220"/>
      <c r="M322" s="220"/>
    </row>
    <row r="323" spans="5:13" x14ac:dyDescent="0.25">
      <c r="E323" s="220"/>
      <c r="F323" s="220"/>
      <c r="G323" s="220"/>
      <c r="H323" s="220"/>
      <c r="I323" s="220"/>
      <c r="J323" s="220"/>
      <c r="K323" s="220"/>
      <c r="L323" s="220"/>
      <c r="M323" s="220"/>
    </row>
    <row r="324" spans="5:13" x14ac:dyDescent="0.25">
      <c r="E324" s="220"/>
      <c r="F324" s="220"/>
      <c r="G324" s="220"/>
      <c r="H324" s="220"/>
      <c r="I324" s="220"/>
      <c r="J324" s="220"/>
      <c r="K324" s="220"/>
      <c r="L324" s="220"/>
      <c r="M324" s="220"/>
    </row>
    <row r="325" spans="5:13" x14ac:dyDescent="0.25">
      <c r="E325" s="220"/>
      <c r="F325" s="220"/>
      <c r="G325" s="220"/>
      <c r="H325" s="220"/>
      <c r="I325" s="220"/>
      <c r="J325" s="220"/>
      <c r="K325" s="220"/>
      <c r="L325" s="220"/>
      <c r="M325" s="220"/>
    </row>
    <row r="326" spans="5:13" x14ac:dyDescent="0.25">
      <c r="E326" s="220"/>
      <c r="F326" s="220"/>
      <c r="G326" s="220"/>
      <c r="H326" s="220"/>
      <c r="I326" s="220"/>
      <c r="J326" s="220"/>
      <c r="K326" s="220"/>
      <c r="L326" s="220"/>
      <c r="M326" s="220"/>
    </row>
    <row r="327" spans="5:13" x14ac:dyDescent="0.25">
      <c r="E327" s="220"/>
      <c r="F327" s="220"/>
      <c r="G327" s="220"/>
      <c r="H327" s="220"/>
      <c r="I327" s="220"/>
      <c r="J327" s="220"/>
      <c r="K327" s="220"/>
      <c r="L327" s="220"/>
      <c r="M327" s="220"/>
    </row>
    <row r="328" spans="5:13" x14ac:dyDescent="0.25">
      <c r="E328" s="220"/>
      <c r="F328" s="220"/>
      <c r="G328" s="220"/>
      <c r="H328" s="220"/>
      <c r="I328" s="220"/>
      <c r="J328" s="220"/>
      <c r="K328" s="220"/>
      <c r="L328" s="220"/>
      <c r="M328" s="220"/>
    </row>
    <row r="329" spans="5:13" x14ac:dyDescent="0.25">
      <c r="E329" s="220"/>
      <c r="F329" s="220"/>
      <c r="G329" s="220"/>
      <c r="H329" s="220"/>
      <c r="I329" s="220"/>
      <c r="J329" s="220"/>
      <c r="K329" s="220"/>
      <c r="L329" s="220"/>
      <c r="M329" s="220"/>
    </row>
    <row r="330" spans="5:13" x14ac:dyDescent="0.25">
      <c r="E330" s="220"/>
      <c r="F330" s="220"/>
      <c r="G330" s="220"/>
      <c r="H330" s="220"/>
      <c r="I330" s="220"/>
      <c r="J330" s="220"/>
      <c r="K330" s="220"/>
      <c r="L330" s="220"/>
      <c r="M330" s="220"/>
    </row>
    <row r="331" spans="5:13" x14ac:dyDescent="0.25">
      <c r="E331" s="220"/>
      <c r="F331" s="220"/>
      <c r="G331" s="220"/>
      <c r="H331" s="220"/>
      <c r="I331" s="220"/>
      <c r="J331" s="220"/>
      <c r="K331" s="220"/>
      <c r="L331" s="220"/>
      <c r="M331" s="220"/>
    </row>
    <row r="332" spans="5:13" x14ac:dyDescent="0.25">
      <c r="E332" s="220"/>
      <c r="F332" s="220"/>
      <c r="G332" s="220"/>
      <c r="H332" s="220"/>
      <c r="I332" s="220"/>
      <c r="J332" s="220"/>
      <c r="K332" s="220"/>
      <c r="L332" s="220"/>
      <c r="M332" s="220"/>
    </row>
    <row r="333" spans="5:13" x14ac:dyDescent="0.25">
      <c r="E333" s="220"/>
      <c r="F333" s="220"/>
      <c r="G333" s="220"/>
      <c r="H333" s="220"/>
      <c r="I333" s="220"/>
      <c r="J333" s="220"/>
      <c r="K333" s="220"/>
      <c r="L333" s="220"/>
      <c r="M333" s="220"/>
    </row>
    <row r="334" spans="5:13" x14ac:dyDescent="0.25">
      <c r="E334" s="220"/>
      <c r="F334" s="220"/>
      <c r="G334" s="220"/>
      <c r="H334" s="220"/>
      <c r="I334" s="220"/>
      <c r="J334" s="220"/>
      <c r="K334" s="220"/>
      <c r="L334" s="220"/>
      <c r="M334" s="220"/>
    </row>
    <row r="335" spans="5:13" x14ac:dyDescent="0.25">
      <c r="E335" s="220"/>
      <c r="F335" s="220"/>
      <c r="G335" s="220"/>
      <c r="H335" s="220"/>
      <c r="I335" s="220"/>
      <c r="J335" s="220"/>
      <c r="K335" s="220"/>
      <c r="L335" s="220"/>
      <c r="M335" s="220"/>
    </row>
    <row r="336" spans="5:13" x14ac:dyDescent="0.25">
      <c r="E336" s="220"/>
      <c r="F336" s="220"/>
      <c r="G336" s="220"/>
      <c r="H336" s="220"/>
      <c r="I336" s="220"/>
      <c r="J336" s="220"/>
      <c r="K336" s="220"/>
      <c r="L336" s="220"/>
      <c r="M336" s="220"/>
    </row>
    <row r="337" spans="5:13" x14ac:dyDescent="0.25">
      <c r="E337" s="220"/>
      <c r="F337" s="220"/>
      <c r="G337" s="220"/>
      <c r="H337" s="220"/>
      <c r="I337" s="220"/>
      <c r="J337" s="220"/>
      <c r="K337" s="220"/>
      <c r="L337" s="220"/>
      <c r="M337" s="220"/>
    </row>
    <row r="338" spans="5:13" x14ac:dyDescent="0.25">
      <c r="E338" s="220"/>
      <c r="F338" s="220"/>
      <c r="G338" s="220"/>
      <c r="H338" s="220"/>
      <c r="I338" s="220"/>
      <c r="J338" s="220"/>
      <c r="K338" s="220"/>
      <c r="L338" s="220"/>
      <c r="M338" s="220"/>
    </row>
    <row r="339" spans="5:13" x14ac:dyDescent="0.25">
      <c r="E339" s="220"/>
      <c r="F339" s="220"/>
      <c r="G339" s="220"/>
      <c r="H339" s="220"/>
      <c r="I339" s="220"/>
      <c r="J339" s="220"/>
      <c r="K339" s="220"/>
      <c r="L339" s="220"/>
      <c r="M339" s="220"/>
    </row>
    <row r="340" spans="5:13" x14ac:dyDescent="0.25">
      <c r="E340" s="220"/>
      <c r="F340" s="220"/>
      <c r="G340" s="220"/>
      <c r="H340" s="220"/>
      <c r="I340" s="220"/>
      <c r="J340" s="220"/>
      <c r="K340" s="220"/>
      <c r="L340" s="220"/>
      <c r="M340" s="220"/>
    </row>
    <row r="341" spans="5:13" x14ac:dyDescent="0.25">
      <c r="E341" s="220"/>
      <c r="F341" s="220"/>
      <c r="G341" s="220"/>
      <c r="H341" s="220"/>
      <c r="I341" s="220"/>
      <c r="J341" s="220"/>
      <c r="K341" s="220"/>
      <c r="L341" s="220"/>
      <c r="M341" s="220"/>
    </row>
    <row r="342" spans="5:13" x14ac:dyDescent="0.25">
      <c r="E342" s="220"/>
      <c r="F342" s="220"/>
      <c r="G342" s="220"/>
      <c r="H342" s="220"/>
      <c r="I342" s="220"/>
      <c r="J342" s="220"/>
      <c r="K342" s="220"/>
      <c r="L342" s="220"/>
      <c r="M342" s="220"/>
    </row>
    <row r="343" spans="5:13" x14ac:dyDescent="0.25">
      <c r="E343" s="220"/>
      <c r="F343" s="220"/>
      <c r="G343" s="220"/>
      <c r="H343" s="220"/>
      <c r="I343" s="220"/>
      <c r="J343" s="220"/>
      <c r="K343" s="220"/>
      <c r="L343" s="220"/>
      <c r="M343" s="220"/>
    </row>
    <row r="344" spans="5:13" x14ac:dyDescent="0.25">
      <c r="E344" s="220"/>
      <c r="F344" s="220"/>
      <c r="G344" s="220"/>
      <c r="H344" s="220"/>
      <c r="I344" s="220"/>
      <c r="J344" s="220"/>
      <c r="K344" s="220"/>
      <c r="L344" s="220"/>
      <c r="M344" s="220"/>
    </row>
    <row r="345" spans="5:13" x14ac:dyDescent="0.25">
      <c r="E345" s="220"/>
      <c r="F345" s="220"/>
      <c r="G345" s="220"/>
      <c r="H345" s="220"/>
      <c r="I345" s="220"/>
      <c r="J345" s="220"/>
      <c r="K345" s="220"/>
      <c r="L345" s="220"/>
      <c r="M345" s="220"/>
    </row>
    <row r="346" spans="5:13" x14ac:dyDescent="0.25">
      <c r="E346" s="220"/>
      <c r="F346" s="220"/>
      <c r="G346" s="220"/>
      <c r="H346" s="220"/>
      <c r="I346" s="220"/>
      <c r="J346" s="220"/>
      <c r="K346" s="220"/>
      <c r="L346" s="220"/>
      <c r="M346" s="220"/>
    </row>
    <row r="347" spans="5:13" x14ac:dyDescent="0.25">
      <c r="E347" s="220"/>
      <c r="F347" s="220"/>
      <c r="G347" s="220"/>
      <c r="H347" s="220"/>
      <c r="I347" s="220"/>
      <c r="J347" s="220"/>
      <c r="K347" s="220"/>
      <c r="L347" s="220"/>
      <c r="M347" s="220"/>
    </row>
    <row r="348" spans="5:13" x14ac:dyDescent="0.25">
      <c r="E348" s="220"/>
      <c r="F348" s="220"/>
      <c r="G348" s="220"/>
      <c r="H348" s="220"/>
      <c r="I348" s="220"/>
      <c r="J348" s="220"/>
      <c r="K348" s="220"/>
      <c r="L348" s="220"/>
      <c r="M348" s="220"/>
    </row>
    <row r="349" spans="5:13" x14ac:dyDescent="0.25">
      <c r="E349" s="220"/>
      <c r="F349" s="220"/>
      <c r="G349" s="220"/>
      <c r="H349" s="220"/>
      <c r="I349" s="220"/>
      <c r="J349" s="220"/>
      <c r="K349" s="220"/>
      <c r="L349" s="220"/>
      <c r="M349" s="220"/>
    </row>
    <row r="350" spans="5:13" x14ac:dyDescent="0.25">
      <c r="E350" s="220"/>
      <c r="F350" s="220"/>
      <c r="G350" s="220"/>
      <c r="H350" s="220"/>
      <c r="I350" s="220"/>
      <c r="J350" s="220"/>
      <c r="K350" s="220"/>
      <c r="L350" s="220"/>
      <c r="M350" s="220"/>
    </row>
    <row r="351" spans="5:13" x14ac:dyDescent="0.25">
      <c r="E351" s="220"/>
      <c r="F351" s="220"/>
      <c r="G351" s="220"/>
      <c r="H351" s="220"/>
      <c r="I351" s="220"/>
      <c r="J351" s="220"/>
      <c r="K351" s="220"/>
      <c r="L351" s="220"/>
      <c r="M351" s="220"/>
    </row>
    <row r="352" spans="5:13" x14ac:dyDescent="0.25">
      <c r="E352" s="220"/>
      <c r="F352" s="220"/>
      <c r="G352" s="220"/>
      <c r="H352" s="220"/>
      <c r="I352" s="220"/>
      <c r="J352" s="220"/>
      <c r="K352" s="220"/>
      <c r="L352" s="220"/>
      <c r="M352" s="220"/>
    </row>
    <row r="353" spans="5:13" x14ac:dyDescent="0.25">
      <c r="E353" s="220"/>
      <c r="F353" s="220"/>
      <c r="G353" s="220"/>
      <c r="H353" s="220"/>
      <c r="I353" s="220"/>
      <c r="J353" s="220"/>
      <c r="K353" s="220"/>
      <c r="L353" s="220"/>
      <c r="M353" s="220"/>
    </row>
    <row r="354" spans="5:13" x14ac:dyDescent="0.25">
      <c r="E354" s="220"/>
      <c r="F354" s="220"/>
      <c r="G354" s="220"/>
      <c r="H354" s="220"/>
      <c r="I354" s="220"/>
      <c r="J354" s="220"/>
      <c r="K354" s="220"/>
      <c r="L354" s="220"/>
      <c r="M354" s="220"/>
    </row>
    <row r="355" spans="5:13" x14ac:dyDescent="0.25">
      <c r="E355" s="220"/>
      <c r="F355" s="220"/>
      <c r="G355" s="220"/>
      <c r="H355" s="220"/>
      <c r="I355" s="220"/>
      <c r="J355" s="220"/>
      <c r="K355" s="220"/>
      <c r="L355" s="220"/>
      <c r="M355" s="220"/>
    </row>
    <row r="356" spans="5:13" x14ac:dyDescent="0.25">
      <c r="E356" s="220"/>
      <c r="F356" s="220"/>
      <c r="G356" s="220"/>
      <c r="H356" s="220"/>
      <c r="I356" s="220"/>
      <c r="J356" s="220"/>
      <c r="K356" s="220"/>
      <c r="L356" s="220"/>
      <c r="M356" s="220"/>
    </row>
    <row r="357" spans="5:13" x14ac:dyDescent="0.25">
      <c r="E357" s="220"/>
      <c r="F357" s="220"/>
      <c r="G357" s="220"/>
      <c r="H357" s="220"/>
      <c r="I357" s="220"/>
      <c r="J357" s="220"/>
      <c r="K357" s="220"/>
      <c r="L357" s="220"/>
      <c r="M357" s="220"/>
    </row>
    <row r="358" spans="5:13" x14ac:dyDescent="0.25">
      <c r="E358" s="220"/>
      <c r="F358" s="220"/>
      <c r="G358" s="220"/>
      <c r="H358" s="220"/>
      <c r="I358" s="220"/>
      <c r="J358" s="220"/>
      <c r="K358" s="220"/>
      <c r="L358" s="220"/>
      <c r="M358" s="220"/>
    </row>
    <row r="359" spans="5:13" x14ac:dyDescent="0.25">
      <c r="E359" s="220"/>
      <c r="F359" s="220"/>
      <c r="G359" s="220"/>
      <c r="H359" s="220"/>
      <c r="I359" s="220"/>
      <c r="J359" s="220"/>
      <c r="K359" s="220"/>
      <c r="L359" s="220"/>
      <c r="M359" s="220"/>
    </row>
    <row r="360" spans="5:13" x14ac:dyDescent="0.25">
      <c r="E360" s="220"/>
      <c r="F360" s="220"/>
      <c r="G360" s="220"/>
      <c r="H360" s="220"/>
      <c r="I360" s="220"/>
      <c r="J360" s="220"/>
      <c r="K360" s="220"/>
      <c r="L360" s="220"/>
      <c r="M360" s="220"/>
    </row>
    <row r="361" spans="5:13" x14ac:dyDescent="0.25">
      <c r="E361" s="220"/>
      <c r="F361" s="220"/>
      <c r="G361" s="220"/>
      <c r="H361" s="220"/>
      <c r="I361" s="220"/>
      <c r="J361" s="220"/>
      <c r="K361" s="220"/>
      <c r="L361" s="220"/>
      <c r="M361" s="220"/>
    </row>
    <row r="362" spans="5:13" x14ac:dyDescent="0.25">
      <c r="E362" s="220"/>
      <c r="F362" s="220"/>
      <c r="G362" s="220"/>
      <c r="H362" s="220"/>
      <c r="I362" s="220"/>
      <c r="J362" s="220"/>
      <c r="K362" s="220"/>
      <c r="L362" s="220"/>
      <c r="M362" s="220"/>
    </row>
    <row r="363" spans="5:13" x14ac:dyDescent="0.25">
      <c r="E363" s="220"/>
      <c r="F363" s="220"/>
      <c r="G363" s="220"/>
      <c r="H363" s="220"/>
      <c r="I363" s="220"/>
      <c r="J363" s="220"/>
      <c r="K363" s="220"/>
      <c r="L363" s="220"/>
      <c r="M363" s="220"/>
    </row>
    <row r="364" spans="5:13" x14ac:dyDescent="0.25">
      <c r="E364" s="220"/>
      <c r="F364" s="220"/>
      <c r="G364" s="220"/>
      <c r="H364" s="220"/>
      <c r="I364" s="220"/>
      <c r="J364" s="220"/>
      <c r="K364" s="220"/>
      <c r="L364" s="220"/>
      <c r="M364" s="220"/>
    </row>
    <row r="365" spans="5:13" x14ac:dyDescent="0.25">
      <c r="E365" s="220"/>
      <c r="F365" s="220"/>
      <c r="G365" s="220"/>
      <c r="H365" s="220"/>
      <c r="I365" s="220"/>
      <c r="J365" s="220"/>
      <c r="K365" s="220"/>
      <c r="L365" s="220"/>
      <c r="M365" s="220"/>
    </row>
    <row r="366" spans="5:13" x14ac:dyDescent="0.25">
      <c r="E366" s="220"/>
      <c r="F366" s="220"/>
      <c r="G366" s="220"/>
      <c r="H366" s="220"/>
      <c r="I366" s="220"/>
      <c r="J366" s="220"/>
      <c r="K366" s="220"/>
      <c r="L366" s="220"/>
      <c r="M366" s="220"/>
    </row>
    <row r="367" spans="5:13" x14ac:dyDescent="0.25">
      <c r="E367" s="220"/>
      <c r="F367" s="220"/>
      <c r="G367" s="220"/>
      <c r="H367" s="220"/>
      <c r="I367" s="220"/>
      <c r="J367" s="220"/>
      <c r="K367" s="220"/>
      <c r="L367" s="220"/>
      <c r="M367" s="220"/>
    </row>
    <row r="368" spans="5:13" x14ac:dyDescent="0.25">
      <c r="E368" s="220"/>
      <c r="F368" s="220"/>
      <c r="G368" s="220"/>
      <c r="H368" s="220"/>
      <c r="I368" s="220"/>
      <c r="J368" s="220"/>
      <c r="K368" s="220"/>
      <c r="L368" s="220"/>
      <c r="M368" s="220"/>
    </row>
    <row r="369" spans="5:13" x14ac:dyDescent="0.25">
      <c r="E369" s="220"/>
      <c r="F369" s="220"/>
      <c r="G369" s="220"/>
      <c r="H369" s="220"/>
      <c r="I369" s="220"/>
      <c r="J369" s="220"/>
      <c r="K369" s="220"/>
      <c r="L369" s="220"/>
      <c r="M369" s="220"/>
    </row>
    <row r="370" spans="5:13" x14ac:dyDescent="0.25">
      <c r="E370" s="220"/>
      <c r="F370" s="220"/>
      <c r="G370" s="220"/>
      <c r="H370" s="220"/>
      <c r="I370" s="220"/>
      <c r="J370" s="220"/>
      <c r="K370" s="220"/>
      <c r="L370" s="220"/>
      <c r="M370" s="220"/>
    </row>
    <row r="371" spans="5:13" x14ac:dyDescent="0.25">
      <c r="E371" s="220"/>
      <c r="F371" s="220"/>
      <c r="G371" s="220"/>
      <c r="H371" s="220"/>
      <c r="I371" s="220"/>
      <c r="J371" s="220"/>
      <c r="K371" s="220"/>
      <c r="L371" s="220"/>
      <c r="M371" s="220"/>
    </row>
    <row r="372" spans="5:13" x14ac:dyDescent="0.25">
      <c r="E372" s="220"/>
      <c r="F372" s="220"/>
      <c r="G372" s="220"/>
      <c r="H372" s="220"/>
      <c r="I372" s="220"/>
      <c r="J372" s="220"/>
      <c r="K372" s="220"/>
      <c r="L372" s="220"/>
      <c r="M372" s="220"/>
    </row>
    <row r="373" spans="5:13" x14ac:dyDescent="0.25">
      <c r="E373" s="220"/>
      <c r="F373" s="220"/>
      <c r="G373" s="220"/>
      <c r="H373" s="220"/>
      <c r="I373" s="220"/>
      <c r="J373" s="220"/>
      <c r="K373" s="220"/>
      <c r="L373" s="220"/>
      <c r="M373" s="220"/>
    </row>
    <row r="374" spans="5:13" x14ac:dyDescent="0.25">
      <c r="E374" s="220"/>
      <c r="F374" s="220"/>
      <c r="G374" s="220"/>
      <c r="H374" s="220"/>
      <c r="I374" s="220"/>
      <c r="J374" s="220"/>
      <c r="K374" s="220"/>
      <c r="L374" s="220"/>
      <c r="M374" s="220"/>
    </row>
    <row r="375" spans="5:13" x14ac:dyDescent="0.25">
      <c r="E375" s="220"/>
      <c r="F375" s="220"/>
      <c r="G375" s="220"/>
      <c r="H375" s="220"/>
      <c r="I375" s="220"/>
      <c r="J375" s="220"/>
      <c r="K375" s="220"/>
      <c r="L375" s="220"/>
      <c r="M375" s="220"/>
    </row>
    <row r="376" spans="5:13" x14ac:dyDescent="0.25">
      <c r="E376" s="220"/>
      <c r="F376" s="220"/>
      <c r="G376" s="220"/>
      <c r="H376" s="220"/>
      <c r="I376" s="220"/>
      <c r="J376" s="220"/>
      <c r="K376" s="220"/>
      <c r="L376" s="220"/>
      <c r="M376" s="220"/>
    </row>
    <row r="377" spans="5:13" x14ac:dyDescent="0.25">
      <c r="E377" s="220"/>
      <c r="F377" s="220"/>
      <c r="G377" s="220"/>
      <c r="H377" s="220"/>
      <c r="I377" s="220"/>
      <c r="J377" s="220"/>
      <c r="K377" s="220"/>
      <c r="L377" s="220"/>
      <c r="M377" s="220"/>
    </row>
    <row r="378" spans="5:13" x14ac:dyDescent="0.25">
      <c r="E378" s="220"/>
      <c r="F378" s="220"/>
      <c r="G378" s="220"/>
      <c r="H378" s="220"/>
      <c r="I378" s="220"/>
      <c r="J378" s="220"/>
      <c r="K378" s="220"/>
      <c r="L378" s="220"/>
      <c r="M378" s="220"/>
    </row>
    <row r="379" spans="5:13" x14ac:dyDescent="0.25">
      <c r="E379" s="220"/>
      <c r="F379" s="220"/>
      <c r="G379" s="220"/>
      <c r="H379" s="220"/>
      <c r="I379" s="220"/>
      <c r="J379" s="220"/>
      <c r="K379" s="220"/>
      <c r="L379" s="220"/>
      <c r="M379" s="220"/>
    </row>
    <row r="380" spans="5:13" x14ac:dyDescent="0.25">
      <c r="E380" s="220"/>
      <c r="F380" s="220"/>
      <c r="G380" s="220"/>
      <c r="H380" s="220"/>
      <c r="I380" s="220"/>
      <c r="J380" s="220"/>
      <c r="K380" s="220"/>
      <c r="L380" s="220"/>
      <c r="M380" s="220"/>
    </row>
    <row r="381" spans="5:13" x14ac:dyDescent="0.25">
      <c r="E381" s="220"/>
      <c r="F381" s="220"/>
      <c r="G381" s="220"/>
      <c r="H381" s="220"/>
      <c r="I381" s="220"/>
      <c r="J381" s="220"/>
      <c r="K381" s="220"/>
      <c r="L381" s="220"/>
      <c r="M381" s="220"/>
    </row>
    <row r="382" spans="5:13" x14ac:dyDescent="0.25">
      <c r="E382" s="220"/>
      <c r="F382" s="220"/>
      <c r="G382" s="220"/>
      <c r="H382" s="220"/>
      <c r="I382" s="220"/>
      <c r="J382" s="220"/>
      <c r="K382" s="220"/>
      <c r="L382" s="220"/>
      <c r="M382" s="220"/>
    </row>
    <row r="383" spans="5:13" x14ac:dyDescent="0.25">
      <c r="E383" s="220"/>
      <c r="F383" s="220"/>
      <c r="G383" s="220"/>
      <c r="H383" s="220"/>
      <c r="I383" s="220"/>
      <c r="J383" s="220"/>
      <c r="K383" s="220"/>
      <c r="L383" s="220"/>
      <c r="M383" s="220"/>
    </row>
    <row r="384" spans="5:13" x14ac:dyDescent="0.25">
      <c r="E384" s="220"/>
      <c r="F384" s="220"/>
      <c r="G384" s="220"/>
      <c r="H384" s="220"/>
      <c r="I384" s="220"/>
      <c r="J384" s="220"/>
      <c r="K384" s="220"/>
      <c r="L384" s="220"/>
      <c r="M384" s="220"/>
    </row>
    <row r="385" spans="5:13" x14ac:dyDescent="0.25">
      <c r="E385" s="220"/>
      <c r="F385" s="220"/>
      <c r="G385" s="220"/>
      <c r="H385" s="220"/>
      <c r="I385" s="220"/>
      <c r="J385" s="220"/>
      <c r="K385" s="220"/>
      <c r="L385" s="220"/>
      <c r="M385" s="220"/>
    </row>
    <row r="386" spans="5:13" x14ac:dyDescent="0.25">
      <c r="E386" s="220"/>
      <c r="F386" s="220"/>
      <c r="G386" s="220"/>
      <c r="H386" s="220"/>
      <c r="I386" s="220"/>
      <c r="J386" s="220"/>
      <c r="K386" s="220"/>
      <c r="L386" s="220"/>
      <c r="M386" s="220"/>
    </row>
    <row r="387" spans="5:13" x14ac:dyDescent="0.25">
      <c r="E387" s="220"/>
      <c r="F387" s="220"/>
      <c r="G387" s="220"/>
      <c r="H387" s="220"/>
      <c r="I387" s="220"/>
      <c r="J387" s="220"/>
      <c r="K387" s="220"/>
      <c r="L387" s="220"/>
      <c r="M387" s="220"/>
    </row>
    <row r="388" spans="5:13" x14ac:dyDescent="0.25">
      <c r="E388" s="220"/>
      <c r="F388" s="220"/>
      <c r="G388" s="220"/>
      <c r="H388" s="220"/>
      <c r="I388" s="220"/>
      <c r="J388" s="220"/>
      <c r="K388" s="220"/>
      <c r="L388" s="220"/>
      <c r="M388" s="220"/>
    </row>
    <row r="389" spans="5:13" x14ac:dyDescent="0.25">
      <c r="E389" s="220"/>
      <c r="F389" s="220"/>
      <c r="G389" s="220"/>
      <c r="H389" s="220"/>
      <c r="I389" s="220"/>
      <c r="J389" s="220"/>
      <c r="K389" s="220"/>
      <c r="L389" s="220"/>
      <c r="M389" s="220"/>
    </row>
    <row r="390" spans="5:13" x14ac:dyDescent="0.25">
      <c r="E390" s="220"/>
      <c r="F390" s="220"/>
      <c r="G390" s="220"/>
      <c r="H390" s="220"/>
      <c r="I390" s="220"/>
      <c r="J390" s="220"/>
      <c r="K390" s="220"/>
      <c r="L390" s="220"/>
      <c r="M390" s="220"/>
    </row>
    <row r="391" spans="5:13" x14ac:dyDescent="0.25">
      <c r="E391" s="220"/>
      <c r="F391" s="220"/>
      <c r="G391" s="220"/>
      <c r="H391" s="220"/>
      <c r="I391" s="220"/>
      <c r="J391" s="220"/>
      <c r="K391" s="220"/>
      <c r="L391" s="220"/>
      <c r="M391" s="220"/>
    </row>
    <row r="392" spans="5:13" x14ac:dyDescent="0.25">
      <c r="E392" s="220"/>
      <c r="F392" s="220"/>
      <c r="G392" s="220"/>
      <c r="H392" s="220"/>
      <c r="I392" s="220"/>
      <c r="J392" s="220"/>
      <c r="K392" s="220"/>
      <c r="L392" s="220"/>
      <c r="M392" s="220"/>
    </row>
    <row r="393" spans="5:13" x14ac:dyDescent="0.25">
      <c r="E393" s="220"/>
      <c r="F393" s="220"/>
      <c r="G393" s="220"/>
      <c r="H393" s="220"/>
      <c r="I393" s="220"/>
      <c r="J393" s="220"/>
      <c r="K393" s="220"/>
      <c r="L393" s="220"/>
      <c r="M393" s="220"/>
    </row>
    <row r="394" spans="5:13" x14ac:dyDescent="0.25">
      <c r="E394" s="220"/>
      <c r="F394" s="220"/>
      <c r="G394" s="220"/>
      <c r="H394" s="220"/>
      <c r="I394" s="220"/>
      <c r="J394" s="220"/>
      <c r="K394" s="220"/>
      <c r="L394" s="220"/>
      <c r="M394" s="220"/>
    </row>
    <row r="395" spans="5:13" x14ac:dyDescent="0.25">
      <c r="E395" s="220"/>
      <c r="F395" s="220"/>
      <c r="G395" s="220"/>
      <c r="H395" s="220"/>
      <c r="I395" s="220"/>
      <c r="J395" s="220"/>
      <c r="K395" s="220"/>
      <c r="L395" s="220"/>
      <c r="M395" s="220"/>
    </row>
    <row r="396" spans="5:13" x14ac:dyDescent="0.25">
      <c r="E396" s="220"/>
      <c r="F396" s="220"/>
      <c r="G396" s="220"/>
      <c r="H396" s="220"/>
      <c r="I396" s="220"/>
      <c r="J396" s="220"/>
      <c r="K396" s="220"/>
      <c r="L396" s="220"/>
      <c r="M396" s="220"/>
    </row>
    <row r="397" spans="5:13" x14ac:dyDescent="0.25">
      <c r="E397" s="220"/>
      <c r="F397" s="220"/>
      <c r="G397" s="220"/>
      <c r="H397" s="220"/>
      <c r="I397" s="220"/>
      <c r="J397" s="220"/>
      <c r="K397" s="220"/>
      <c r="L397" s="220"/>
      <c r="M397" s="220"/>
    </row>
    <row r="398" spans="5:13" x14ac:dyDescent="0.25">
      <c r="E398" s="220"/>
      <c r="F398" s="220"/>
      <c r="G398" s="220"/>
      <c r="H398" s="220"/>
      <c r="I398" s="220"/>
      <c r="J398" s="220"/>
      <c r="K398" s="220"/>
      <c r="L398" s="220"/>
      <c r="M398" s="220"/>
    </row>
    <row r="399" spans="5:13" x14ac:dyDescent="0.25">
      <c r="E399" s="220"/>
      <c r="F399" s="220"/>
      <c r="G399" s="220"/>
      <c r="H399" s="220"/>
      <c r="I399" s="220"/>
      <c r="J399" s="220"/>
      <c r="K399" s="220"/>
      <c r="L399" s="220"/>
      <c r="M399" s="220"/>
    </row>
    <row r="400" spans="5:13" x14ac:dyDescent="0.25">
      <c r="E400" s="220"/>
      <c r="F400" s="220"/>
      <c r="G400" s="220"/>
      <c r="H400" s="220"/>
      <c r="I400" s="220"/>
      <c r="J400" s="220"/>
      <c r="K400" s="220"/>
      <c r="L400" s="220"/>
      <c r="M400" s="220"/>
    </row>
    <row r="401" spans="5:13" x14ac:dyDescent="0.25">
      <c r="E401" s="220"/>
      <c r="F401" s="220"/>
      <c r="G401" s="220"/>
      <c r="H401" s="220"/>
      <c r="I401" s="220"/>
      <c r="J401" s="220"/>
      <c r="K401" s="220"/>
      <c r="L401" s="220"/>
      <c r="M401" s="220"/>
    </row>
    <row r="402" spans="5:13" x14ac:dyDescent="0.25">
      <c r="E402" s="220"/>
      <c r="F402" s="220"/>
      <c r="G402" s="220"/>
      <c r="H402" s="220"/>
      <c r="I402" s="220"/>
      <c r="J402" s="220"/>
      <c r="K402" s="220"/>
      <c r="L402" s="220"/>
      <c r="M402" s="220"/>
    </row>
    <row r="403" spans="5:13" x14ac:dyDescent="0.25">
      <c r="E403" s="220"/>
      <c r="F403" s="220"/>
      <c r="G403" s="220"/>
      <c r="H403" s="220"/>
      <c r="I403" s="220"/>
      <c r="J403" s="220"/>
      <c r="K403" s="220"/>
      <c r="L403" s="220"/>
      <c r="M403" s="220"/>
    </row>
    <row r="404" spans="5:13" x14ac:dyDescent="0.25">
      <c r="E404" s="220"/>
      <c r="F404" s="220"/>
      <c r="G404" s="220"/>
      <c r="H404" s="220"/>
      <c r="I404" s="220"/>
      <c r="J404" s="220"/>
      <c r="K404" s="220"/>
      <c r="L404" s="220"/>
      <c r="M404" s="220"/>
    </row>
    <row r="405" spans="5:13" x14ac:dyDescent="0.25">
      <c r="E405" s="220"/>
      <c r="F405" s="220"/>
      <c r="G405" s="220"/>
      <c r="H405" s="220"/>
      <c r="I405" s="220"/>
      <c r="J405" s="220"/>
      <c r="K405" s="220"/>
      <c r="L405" s="220"/>
      <c r="M405" s="220"/>
    </row>
    <row r="406" spans="5:13" x14ac:dyDescent="0.25">
      <c r="E406" s="220"/>
      <c r="F406" s="220"/>
      <c r="G406" s="220"/>
      <c r="H406" s="220"/>
      <c r="I406" s="220"/>
      <c r="J406" s="220"/>
      <c r="K406" s="220"/>
      <c r="L406" s="220"/>
      <c r="M406" s="220"/>
    </row>
    <row r="407" spans="5:13" x14ac:dyDescent="0.25">
      <c r="E407" s="220"/>
      <c r="F407" s="220"/>
      <c r="G407" s="220"/>
      <c r="H407" s="220"/>
      <c r="I407" s="220"/>
      <c r="J407" s="220"/>
      <c r="K407" s="220"/>
      <c r="L407" s="220"/>
      <c r="M407" s="220"/>
    </row>
    <row r="408" spans="5:13" x14ac:dyDescent="0.25">
      <c r="E408" s="220"/>
      <c r="F408" s="220"/>
      <c r="G408" s="220"/>
      <c r="H408" s="220"/>
      <c r="I408" s="220"/>
      <c r="J408" s="220"/>
      <c r="K408" s="220"/>
      <c r="L408" s="220"/>
      <c r="M408" s="220"/>
    </row>
    <row r="409" spans="5:13" x14ac:dyDescent="0.25">
      <c r="E409" s="220"/>
      <c r="F409" s="220"/>
      <c r="G409" s="220"/>
      <c r="H409" s="220"/>
      <c r="I409" s="220"/>
      <c r="J409" s="220"/>
      <c r="K409" s="220"/>
      <c r="L409" s="220"/>
      <c r="M409" s="220"/>
    </row>
    <row r="410" spans="5:13" x14ac:dyDescent="0.25">
      <c r="E410" s="220"/>
      <c r="F410" s="220"/>
      <c r="G410" s="220"/>
      <c r="H410" s="220"/>
      <c r="I410" s="220"/>
      <c r="J410" s="220"/>
      <c r="K410" s="220"/>
      <c r="L410" s="220"/>
      <c r="M410" s="220"/>
    </row>
    <row r="411" spans="5:13" x14ac:dyDescent="0.25">
      <c r="E411" s="220"/>
      <c r="F411" s="220"/>
      <c r="G411" s="220"/>
      <c r="H411" s="220"/>
      <c r="I411" s="220"/>
      <c r="J411" s="220"/>
      <c r="K411" s="220"/>
      <c r="L411" s="220"/>
      <c r="M411" s="220"/>
    </row>
    <row r="412" spans="5:13" x14ac:dyDescent="0.25">
      <c r="E412" s="220"/>
      <c r="F412" s="220"/>
      <c r="G412" s="220"/>
      <c r="H412" s="220"/>
      <c r="I412" s="220"/>
      <c r="J412" s="220"/>
      <c r="K412" s="220"/>
      <c r="L412" s="220"/>
      <c r="M412" s="220"/>
    </row>
    <row r="413" spans="5:13" x14ac:dyDescent="0.25">
      <c r="E413" s="220"/>
      <c r="F413" s="220"/>
      <c r="G413" s="220"/>
      <c r="H413" s="220"/>
      <c r="I413" s="220"/>
      <c r="J413" s="220"/>
      <c r="K413" s="220"/>
      <c r="L413" s="220"/>
      <c r="M413" s="220"/>
    </row>
    <row r="414" spans="5:13" x14ac:dyDescent="0.25">
      <c r="E414" s="220"/>
      <c r="F414" s="220"/>
      <c r="G414" s="220"/>
      <c r="H414" s="220"/>
      <c r="I414" s="220"/>
      <c r="J414" s="220"/>
      <c r="K414" s="220"/>
      <c r="L414" s="220"/>
      <c r="M414" s="220"/>
    </row>
    <row r="415" spans="5:13" x14ac:dyDescent="0.25">
      <c r="E415" s="220"/>
      <c r="F415" s="220"/>
      <c r="G415" s="220"/>
      <c r="H415" s="220"/>
      <c r="I415" s="220"/>
      <c r="J415" s="220"/>
      <c r="K415" s="220"/>
      <c r="L415" s="220"/>
      <c r="M415" s="220"/>
    </row>
    <row r="416" spans="5:13" x14ac:dyDescent="0.25">
      <c r="E416" s="220"/>
      <c r="F416" s="220"/>
      <c r="G416" s="220"/>
      <c r="H416" s="220"/>
      <c r="I416" s="220"/>
      <c r="J416" s="220"/>
      <c r="K416" s="220"/>
      <c r="L416" s="220"/>
      <c r="M416" s="220"/>
    </row>
    <row r="417" spans="5:13" x14ac:dyDescent="0.25">
      <c r="E417" s="220"/>
      <c r="F417" s="220"/>
      <c r="G417" s="220"/>
      <c r="H417" s="220"/>
      <c r="I417" s="220"/>
      <c r="J417" s="220"/>
      <c r="K417" s="220"/>
      <c r="L417" s="220"/>
      <c r="M417" s="220"/>
    </row>
    <row r="418" spans="5:13" x14ac:dyDescent="0.25">
      <c r="E418" s="220"/>
      <c r="F418" s="220"/>
      <c r="G418" s="220"/>
      <c r="H418" s="220"/>
      <c r="I418" s="220"/>
      <c r="J418" s="220"/>
      <c r="K418" s="220"/>
      <c r="L418" s="220"/>
      <c r="M418" s="220"/>
    </row>
    <row r="419" spans="5:13" x14ac:dyDescent="0.25">
      <c r="E419" s="220"/>
      <c r="F419" s="220"/>
      <c r="G419" s="220"/>
      <c r="H419" s="220"/>
      <c r="I419" s="220"/>
      <c r="J419" s="220"/>
      <c r="K419" s="220"/>
      <c r="L419" s="220"/>
      <c r="M419" s="220"/>
    </row>
    <row r="420" spans="5:13" x14ac:dyDescent="0.25">
      <c r="E420" s="220"/>
      <c r="F420" s="220"/>
      <c r="G420" s="220"/>
      <c r="H420" s="220"/>
      <c r="I420" s="220"/>
      <c r="J420" s="220"/>
      <c r="K420" s="220"/>
      <c r="L420" s="220"/>
      <c r="M420" s="220"/>
    </row>
    <row r="421" spans="5:13" x14ac:dyDescent="0.25">
      <c r="E421" s="220"/>
      <c r="F421" s="220"/>
      <c r="G421" s="220"/>
      <c r="H421" s="220"/>
      <c r="I421" s="220"/>
      <c r="J421" s="220"/>
      <c r="K421" s="220"/>
      <c r="L421" s="220"/>
      <c r="M421" s="220"/>
    </row>
    <row r="422" spans="5:13" x14ac:dyDescent="0.25">
      <c r="E422" s="220"/>
      <c r="F422" s="220"/>
      <c r="G422" s="220"/>
      <c r="H422" s="220"/>
      <c r="I422" s="220"/>
      <c r="J422" s="220"/>
      <c r="K422" s="220"/>
      <c r="L422" s="220"/>
      <c r="M422" s="220"/>
    </row>
    <row r="423" spans="5:13" x14ac:dyDescent="0.25">
      <c r="E423" s="220"/>
      <c r="F423" s="220"/>
      <c r="G423" s="220"/>
      <c r="H423" s="220"/>
      <c r="I423" s="220"/>
      <c r="J423" s="220"/>
      <c r="K423" s="220"/>
      <c r="L423" s="220"/>
      <c r="M423" s="220"/>
    </row>
    <row r="424" spans="5:13" x14ac:dyDescent="0.25">
      <c r="E424" s="220"/>
      <c r="F424" s="220"/>
      <c r="G424" s="220"/>
      <c r="H424" s="220"/>
      <c r="I424" s="220"/>
      <c r="J424" s="220"/>
      <c r="K424" s="220"/>
      <c r="L424" s="220"/>
      <c r="M424" s="220"/>
    </row>
    <row r="425" spans="5:13" x14ac:dyDescent="0.25">
      <c r="E425" s="220"/>
      <c r="F425" s="220"/>
      <c r="G425" s="220"/>
      <c r="H425" s="220"/>
      <c r="I425" s="220"/>
      <c r="J425" s="220"/>
      <c r="K425" s="220"/>
      <c r="L425" s="220"/>
      <c r="M425" s="220"/>
    </row>
    <row r="426" spans="5:13" x14ac:dyDescent="0.25">
      <c r="E426" s="220"/>
      <c r="F426" s="220"/>
      <c r="G426" s="220"/>
      <c r="H426" s="220"/>
      <c r="I426" s="220"/>
      <c r="J426" s="220"/>
      <c r="K426" s="220"/>
      <c r="L426" s="220"/>
      <c r="M426" s="220"/>
    </row>
    <row r="427" spans="5:13" x14ac:dyDescent="0.25">
      <c r="E427" s="220"/>
      <c r="F427" s="220"/>
      <c r="G427" s="220"/>
      <c r="H427" s="220"/>
      <c r="I427" s="220"/>
      <c r="J427" s="220"/>
      <c r="K427" s="220"/>
      <c r="L427" s="220"/>
      <c r="M427" s="220"/>
    </row>
    <row r="428" spans="5:13" x14ac:dyDescent="0.25">
      <c r="E428" s="220"/>
      <c r="F428" s="220"/>
      <c r="G428" s="220"/>
      <c r="H428" s="220"/>
      <c r="I428" s="220"/>
      <c r="J428" s="220"/>
      <c r="K428" s="220"/>
      <c r="L428" s="220"/>
      <c r="M428" s="220"/>
    </row>
    <row r="429" spans="5:13" x14ac:dyDescent="0.25">
      <c r="E429" s="220"/>
      <c r="F429" s="220"/>
      <c r="G429" s="220"/>
      <c r="H429" s="220"/>
      <c r="I429" s="220"/>
      <c r="J429" s="220"/>
      <c r="K429" s="220"/>
      <c r="L429" s="220"/>
      <c r="M429" s="220"/>
    </row>
    <row r="430" spans="5:13" x14ac:dyDescent="0.25">
      <c r="E430" s="220"/>
      <c r="F430" s="220"/>
      <c r="G430" s="220"/>
      <c r="H430" s="220"/>
      <c r="I430" s="220"/>
      <c r="J430" s="220"/>
      <c r="K430" s="220"/>
      <c r="L430" s="220"/>
      <c r="M430" s="220"/>
    </row>
    <row r="431" spans="5:13" x14ac:dyDescent="0.25">
      <c r="E431" s="220"/>
      <c r="F431" s="220"/>
      <c r="G431" s="220"/>
      <c r="H431" s="220"/>
      <c r="I431" s="220"/>
      <c r="J431" s="220"/>
      <c r="K431" s="220"/>
      <c r="L431" s="220"/>
      <c r="M431" s="220"/>
    </row>
    <row r="432" spans="5:13" x14ac:dyDescent="0.25">
      <c r="E432" s="220"/>
      <c r="F432" s="220"/>
      <c r="G432" s="220"/>
      <c r="H432" s="220"/>
      <c r="I432" s="220"/>
      <c r="J432" s="220"/>
      <c r="K432" s="220"/>
      <c r="L432" s="220"/>
      <c r="M432" s="220"/>
    </row>
    <row r="433" spans="5:13" x14ac:dyDescent="0.25">
      <c r="E433" s="220"/>
      <c r="F433" s="220"/>
      <c r="G433" s="220"/>
      <c r="H433" s="220"/>
      <c r="I433" s="220"/>
      <c r="J433" s="220"/>
      <c r="K433" s="220"/>
      <c r="L433" s="220"/>
      <c r="M433" s="220"/>
    </row>
    <row r="434" spans="5:13" x14ac:dyDescent="0.25">
      <c r="E434" s="220"/>
      <c r="F434" s="220"/>
      <c r="G434" s="220"/>
      <c r="H434" s="220"/>
      <c r="I434" s="220"/>
      <c r="J434" s="220"/>
      <c r="K434" s="220"/>
      <c r="L434" s="220"/>
      <c r="M434" s="220"/>
    </row>
    <row r="435" spans="5:13" x14ac:dyDescent="0.25">
      <c r="E435" s="220"/>
      <c r="F435" s="220"/>
      <c r="G435" s="220"/>
      <c r="H435" s="220"/>
      <c r="I435" s="220"/>
      <c r="J435" s="220"/>
      <c r="K435" s="220"/>
      <c r="L435" s="220"/>
      <c r="M435" s="220"/>
    </row>
    <row r="436" spans="5:13" x14ac:dyDescent="0.25">
      <c r="E436" s="220"/>
      <c r="F436" s="220"/>
      <c r="G436" s="220"/>
      <c r="H436" s="220"/>
      <c r="I436" s="220"/>
      <c r="J436" s="220"/>
      <c r="K436" s="220"/>
      <c r="L436" s="220"/>
      <c r="M436" s="220"/>
    </row>
    <row r="437" spans="5:13" x14ac:dyDescent="0.25">
      <c r="E437" s="220"/>
      <c r="F437" s="220"/>
      <c r="G437" s="220"/>
      <c r="H437" s="220"/>
      <c r="I437" s="220"/>
      <c r="J437" s="220"/>
      <c r="K437" s="220"/>
      <c r="L437" s="220"/>
      <c r="M437" s="220"/>
    </row>
    <row r="438" spans="5:13" x14ac:dyDescent="0.25">
      <c r="E438" s="220"/>
      <c r="F438" s="220"/>
      <c r="G438" s="220"/>
      <c r="H438" s="220"/>
      <c r="I438" s="220"/>
      <c r="J438" s="220"/>
      <c r="K438" s="220"/>
      <c r="L438" s="220"/>
      <c r="M438" s="220"/>
    </row>
    <row r="439" spans="5:13" x14ac:dyDescent="0.25">
      <c r="E439" s="220"/>
      <c r="F439" s="220"/>
      <c r="G439" s="220"/>
      <c r="H439" s="220"/>
      <c r="I439" s="220"/>
      <c r="J439" s="220"/>
      <c r="K439" s="220"/>
      <c r="L439" s="220"/>
      <c r="M439" s="220"/>
    </row>
    <row r="440" spans="5:13" x14ac:dyDescent="0.25">
      <c r="E440" s="220"/>
      <c r="F440" s="220"/>
      <c r="G440" s="220"/>
      <c r="H440" s="220"/>
      <c r="I440" s="220"/>
      <c r="J440" s="220"/>
      <c r="K440" s="220"/>
      <c r="L440" s="220"/>
      <c r="M440" s="220"/>
    </row>
    <row r="441" spans="5:13" x14ac:dyDescent="0.25">
      <c r="E441" s="220"/>
      <c r="F441" s="220"/>
      <c r="G441" s="220"/>
      <c r="H441" s="220"/>
      <c r="I441" s="220"/>
      <c r="J441" s="220"/>
      <c r="K441" s="220"/>
      <c r="L441" s="220"/>
      <c r="M441" s="220"/>
    </row>
    <row r="442" spans="5:13" x14ac:dyDescent="0.25">
      <c r="E442" s="220"/>
      <c r="F442" s="220"/>
      <c r="G442" s="220"/>
      <c r="H442" s="220"/>
      <c r="I442" s="220"/>
      <c r="J442" s="220"/>
      <c r="K442" s="220"/>
      <c r="L442" s="220"/>
      <c r="M442" s="220"/>
    </row>
    <row r="443" spans="5:13" x14ac:dyDescent="0.25">
      <c r="E443" s="220"/>
      <c r="F443" s="220"/>
      <c r="G443" s="220"/>
      <c r="H443" s="220"/>
      <c r="I443" s="220"/>
      <c r="J443" s="220"/>
      <c r="K443" s="220"/>
      <c r="L443" s="220"/>
      <c r="M443" s="220"/>
    </row>
    <row r="444" spans="5:13" x14ac:dyDescent="0.25">
      <c r="E444" s="220"/>
      <c r="F444" s="220"/>
      <c r="G444" s="220"/>
      <c r="H444" s="220"/>
      <c r="I444" s="220"/>
      <c r="J444" s="220"/>
      <c r="K444" s="220"/>
      <c r="L444" s="220"/>
      <c r="M444" s="220"/>
    </row>
    <row r="445" spans="5:13" x14ac:dyDescent="0.25">
      <c r="E445" s="220"/>
      <c r="F445" s="220"/>
      <c r="G445" s="220"/>
      <c r="H445" s="220"/>
      <c r="I445" s="220"/>
      <c r="J445" s="220"/>
      <c r="K445" s="220"/>
      <c r="L445" s="220"/>
      <c r="M445" s="220"/>
    </row>
    <row r="446" spans="5:13" x14ac:dyDescent="0.25">
      <c r="E446" s="220"/>
      <c r="F446" s="220"/>
      <c r="G446" s="220"/>
      <c r="H446" s="220"/>
      <c r="I446" s="220"/>
      <c r="J446" s="220"/>
      <c r="K446" s="220"/>
      <c r="L446" s="220"/>
      <c r="M446" s="220"/>
    </row>
    <row r="447" spans="5:13" x14ac:dyDescent="0.25">
      <c r="E447" s="220"/>
      <c r="F447" s="220"/>
      <c r="G447" s="220"/>
      <c r="H447" s="220"/>
      <c r="I447" s="220"/>
      <c r="J447" s="220"/>
      <c r="K447" s="220"/>
      <c r="L447" s="220"/>
      <c r="M447" s="220"/>
    </row>
    <row r="448" spans="5:13" x14ac:dyDescent="0.25">
      <c r="E448" s="220"/>
      <c r="F448" s="220"/>
      <c r="G448" s="220"/>
      <c r="H448" s="220"/>
      <c r="I448" s="220"/>
      <c r="J448" s="220"/>
      <c r="K448" s="220"/>
      <c r="L448" s="220"/>
      <c r="M448" s="220"/>
    </row>
    <row r="449" spans="5:13" x14ac:dyDescent="0.25">
      <c r="E449" s="220"/>
      <c r="F449" s="220"/>
      <c r="G449" s="220"/>
      <c r="H449" s="220"/>
      <c r="I449" s="220"/>
      <c r="J449" s="220"/>
      <c r="K449" s="220"/>
      <c r="L449" s="220"/>
      <c r="M449" s="220"/>
    </row>
    <row r="450" spans="5:13" x14ac:dyDescent="0.25">
      <c r="E450" s="220"/>
      <c r="F450" s="220"/>
      <c r="G450" s="220"/>
      <c r="H450" s="220"/>
      <c r="I450" s="220"/>
      <c r="J450" s="220"/>
      <c r="K450" s="220"/>
      <c r="L450" s="220"/>
      <c r="M450" s="220"/>
    </row>
    <row r="451" spans="5:13" x14ac:dyDescent="0.25">
      <c r="E451" s="220"/>
      <c r="F451" s="220"/>
      <c r="G451" s="220"/>
      <c r="H451" s="220"/>
      <c r="I451" s="220"/>
      <c r="J451" s="220"/>
      <c r="K451" s="220"/>
      <c r="L451" s="220"/>
      <c r="M451" s="220"/>
    </row>
    <row r="452" spans="5:13" x14ac:dyDescent="0.25">
      <c r="E452" s="220"/>
      <c r="F452" s="220"/>
      <c r="G452" s="220"/>
      <c r="H452" s="220"/>
      <c r="I452" s="220"/>
      <c r="J452" s="220"/>
      <c r="K452" s="220"/>
      <c r="L452" s="220"/>
      <c r="M452" s="220"/>
    </row>
    <row r="453" spans="5:13" x14ac:dyDescent="0.25">
      <c r="E453" s="220"/>
      <c r="F453" s="220"/>
      <c r="G453" s="220"/>
      <c r="H453" s="220"/>
      <c r="I453" s="220"/>
      <c r="J453" s="220"/>
      <c r="K453" s="220"/>
      <c r="L453" s="220"/>
      <c r="M453" s="220"/>
    </row>
    <row r="454" spans="5:13" x14ac:dyDescent="0.25">
      <c r="E454" s="220"/>
      <c r="F454" s="220"/>
      <c r="G454" s="220"/>
      <c r="H454" s="220"/>
      <c r="I454" s="220"/>
      <c r="J454" s="220"/>
      <c r="K454" s="220"/>
      <c r="L454" s="220"/>
      <c r="M454" s="220"/>
    </row>
    <row r="455" spans="5:13" x14ac:dyDescent="0.25">
      <c r="E455" s="220"/>
      <c r="F455" s="220"/>
      <c r="G455" s="220"/>
      <c r="H455" s="220"/>
      <c r="I455" s="220"/>
      <c r="J455" s="220"/>
      <c r="K455" s="220"/>
      <c r="L455" s="220"/>
      <c r="M455" s="220"/>
    </row>
    <row r="456" spans="5:13" x14ac:dyDescent="0.25">
      <c r="E456" s="220"/>
      <c r="F456" s="220"/>
      <c r="G456" s="220"/>
      <c r="H456" s="220"/>
      <c r="I456" s="220"/>
      <c r="J456" s="220"/>
      <c r="K456" s="220"/>
      <c r="L456" s="220"/>
      <c r="M456" s="220"/>
    </row>
    <row r="457" spans="5:13" x14ac:dyDescent="0.25">
      <c r="E457" s="220"/>
      <c r="F457" s="220"/>
      <c r="G457" s="220"/>
      <c r="H457" s="220"/>
      <c r="I457" s="220"/>
      <c r="J457" s="220"/>
      <c r="K457" s="220"/>
      <c r="L457" s="220"/>
      <c r="M457" s="220"/>
    </row>
    <row r="458" spans="5:13" x14ac:dyDescent="0.25">
      <c r="E458" s="220"/>
      <c r="F458" s="220"/>
      <c r="G458" s="220"/>
      <c r="H458" s="220"/>
      <c r="I458" s="220"/>
      <c r="J458" s="220"/>
      <c r="K458" s="220"/>
      <c r="L458" s="220"/>
      <c r="M458" s="220"/>
    </row>
    <row r="459" spans="5:13" x14ac:dyDescent="0.25">
      <c r="E459" s="220"/>
      <c r="F459" s="220"/>
      <c r="G459" s="220"/>
      <c r="H459" s="220"/>
      <c r="I459" s="220"/>
      <c r="J459" s="220"/>
      <c r="K459" s="220"/>
      <c r="L459" s="220"/>
      <c r="M459" s="220"/>
    </row>
    <row r="460" spans="5:13" x14ac:dyDescent="0.25">
      <c r="E460" s="220"/>
      <c r="F460" s="220"/>
      <c r="G460" s="220"/>
      <c r="H460" s="220"/>
      <c r="I460" s="220"/>
      <c r="J460" s="220"/>
      <c r="K460" s="220"/>
      <c r="L460" s="220"/>
      <c r="M460" s="220"/>
    </row>
    <row r="461" spans="5:13" x14ac:dyDescent="0.25">
      <c r="E461" s="220"/>
      <c r="F461" s="220"/>
      <c r="G461" s="220"/>
      <c r="H461" s="220"/>
      <c r="I461" s="220"/>
      <c r="J461" s="220"/>
      <c r="K461" s="220"/>
      <c r="L461" s="220"/>
      <c r="M461" s="220"/>
    </row>
    <row r="462" spans="5:13" x14ac:dyDescent="0.25">
      <c r="E462" s="220"/>
      <c r="F462" s="220"/>
      <c r="G462" s="220"/>
      <c r="H462" s="220"/>
      <c r="I462" s="220"/>
      <c r="J462" s="220"/>
      <c r="K462" s="220"/>
      <c r="L462" s="220"/>
      <c r="M462" s="220"/>
    </row>
    <row r="463" spans="5:13" x14ac:dyDescent="0.25">
      <c r="E463" s="220"/>
      <c r="F463" s="220"/>
      <c r="G463" s="220"/>
      <c r="H463" s="220"/>
      <c r="I463" s="220"/>
      <c r="J463" s="220"/>
      <c r="K463" s="220"/>
      <c r="L463" s="220"/>
      <c r="M463" s="220"/>
    </row>
    <row r="464" spans="5:13" x14ac:dyDescent="0.25">
      <c r="E464" s="220"/>
      <c r="F464" s="220"/>
      <c r="G464" s="220"/>
      <c r="H464" s="220"/>
      <c r="I464" s="220"/>
      <c r="J464" s="220"/>
      <c r="K464" s="220"/>
      <c r="L464" s="220"/>
      <c r="M464" s="220"/>
    </row>
    <row r="465" spans="5:13" x14ac:dyDescent="0.25">
      <c r="E465" s="220"/>
      <c r="F465" s="220"/>
      <c r="G465" s="220"/>
      <c r="H465" s="220"/>
      <c r="I465" s="220"/>
      <c r="J465" s="220"/>
      <c r="K465" s="220"/>
      <c r="L465" s="220"/>
      <c r="M465" s="220"/>
    </row>
    <row r="466" spans="5:13" x14ac:dyDescent="0.25">
      <c r="E466" s="220"/>
      <c r="F466" s="220"/>
      <c r="G466" s="220"/>
      <c r="H466" s="220"/>
      <c r="I466" s="220"/>
      <c r="J466" s="220"/>
      <c r="K466" s="220"/>
      <c r="L466" s="220"/>
      <c r="M466" s="220"/>
    </row>
    <row r="467" spans="5:13" x14ac:dyDescent="0.25">
      <c r="E467" s="220"/>
      <c r="F467" s="220"/>
      <c r="G467" s="220"/>
      <c r="H467" s="220"/>
      <c r="I467" s="220"/>
      <c r="J467" s="220"/>
      <c r="K467" s="220"/>
      <c r="L467" s="220"/>
      <c r="M467" s="220"/>
    </row>
    <row r="468" spans="5:13" x14ac:dyDescent="0.25">
      <c r="E468" s="220"/>
      <c r="F468" s="220"/>
      <c r="G468" s="220"/>
      <c r="H468" s="220"/>
      <c r="I468" s="220"/>
      <c r="J468" s="220"/>
      <c r="K468" s="220"/>
      <c r="L468" s="220"/>
      <c r="M468" s="220"/>
    </row>
    <row r="469" spans="5:13" x14ac:dyDescent="0.25">
      <c r="E469" s="220"/>
      <c r="F469" s="220"/>
      <c r="G469" s="220"/>
      <c r="H469" s="220"/>
      <c r="I469" s="220"/>
      <c r="J469" s="220"/>
      <c r="K469" s="220"/>
      <c r="L469" s="220"/>
      <c r="M469" s="220"/>
    </row>
    <row r="470" spans="5:13" x14ac:dyDescent="0.25">
      <c r="E470" s="220"/>
      <c r="F470" s="220"/>
      <c r="G470" s="220"/>
      <c r="H470" s="220"/>
      <c r="I470" s="220"/>
      <c r="J470" s="220"/>
      <c r="K470" s="220"/>
      <c r="L470" s="220"/>
      <c r="M470" s="220"/>
    </row>
    <row r="471" spans="5:13" x14ac:dyDescent="0.25">
      <c r="E471" s="220"/>
      <c r="F471" s="220"/>
      <c r="G471" s="220"/>
      <c r="H471" s="220"/>
      <c r="I471" s="220"/>
      <c r="J471" s="220"/>
      <c r="K471" s="220"/>
      <c r="L471" s="220"/>
      <c r="M471" s="220"/>
    </row>
    <row r="472" spans="5:13" x14ac:dyDescent="0.25">
      <c r="E472" s="220"/>
      <c r="F472" s="220"/>
      <c r="G472" s="220"/>
      <c r="H472" s="220"/>
      <c r="I472" s="220"/>
      <c r="J472" s="220"/>
      <c r="K472" s="220"/>
      <c r="L472" s="220"/>
      <c r="M472" s="220"/>
    </row>
    <row r="473" spans="5:13" x14ac:dyDescent="0.25">
      <c r="E473" s="220"/>
      <c r="F473" s="220"/>
      <c r="G473" s="220"/>
      <c r="H473" s="220"/>
      <c r="I473" s="220"/>
      <c r="J473" s="220"/>
      <c r="K473" s="220"/>
      <c r="L473" s="220"/>
      <c r="M473" s="220"/>
    </row>
    <row r="474" spans="5:13" x14ac:dyDescent="0.25">
      <c r="E474" s="220"/>
      <c r="F474" s="220"/>
      <c r="G474" s="220"/>
      <c r="H474" s="220"/>
      <c r="I474" s="220"/>
      <c r="J474" s="220"/>
      <c r="K474" s="220"/>
      <c r="L474" s="220"/>
      <c r="M474" s="220"/>
    </row>
    <row r="475" spans="5:13" x14ac:dyDescent="0.25">
      <c r="E475" s="220"/>
      <c r="F475" s="220"/>
      <c r="G475" s="220"/>
      <c r="H475" s="220"/>
      <c r="I475" s="220"/>
      <c r="J475" s="220"/>
      <c r="K475" s="220"/>
      <c r="L475" s="220"/>
      <c r="M475" s="220"/>
    </row>
    <row r="476" spans="5:13" x14ac:dyDescent="0.25">
      <c r="E476" s="220"/>
      <c r="F476" s="220"/>
      <c r="G476" s="220"/>
      <c r="H476" s="220"/>
      <c r="I476" s="220"/>
      <c r="J476" s="220"/>
      <c r="K476" s="220"/>
      <c r="L476" s="220"/>
      <c r="M476" s="220"/>
    </row>
    <row r="477" spans="5:13" x14ac:dyDescent="0.25">
      <c r="E477" s="220"/>
      <c r="F477" s="220"/>
      <c r="G477" s="220"/>
      <c r="H477" s="220"/>
      <c r="I477" s="220"/>
      <c r="J477" s="220"/>
      <c r="K477" s="220"/>
      <c r="L477" s="220"/>
      <c r="M477" s="220"/>
    </row>
    <row r="478" spans="5:13" x14ac:dyDescent="0.25">
      <c r="E478" s="220"/>
      <c r="F478" s="220"/>
      <c r="G478" s="220"/>
      <c r="H478" s="220"/>
      <c r="I478" s="220"/>
      <c r="J478" s="220"/>
      <c r="K478" s="220"/>
      <c r="L478" s="220"/>
      <c r="M478" s="220"/>
    </row>
    <row r="479" spans="5:13" x14ac:dyDescent="0.25">
      <c r="E479" s="220"/>
      <c r="F479" s="220"/>
      <c r="G479" s="220"/>
      <c r="H479" s="220"/>
      <c r="I479" s="220"/>
      <c r="J479" s="220"/>
      <c r="K479" s="220"/>
      <c r="L479" s="220"/>
      <c r="M479" s="220"/>
    </row>
    <row r="480" spans="5:13" x14ac:dyDescent="0.25">
      <c r="E480" s="220"/>
      <c r="F480" s="220"/>
      <c r="G480" s="220"/>
      <c r="H480" s="220"/>
      <c r="I480" s="220"/>
      <c r="J480" s="220"/>
      <c r="K480" s="220"/>
      <c r="L480" s="220"/>
      <c r="M480" s="220"/>
    </row>
    <row r="481" spans="5:13" x14ac:dyDescent="0.25">
      <c r="E481" s="220"/>
      <c r="F481" s="220"/>
      <c r="G481" s="220"/>
      <c r="H481" s="220"/>
      <c r="I481" s="220"/>
      <c r="J481" s="220"/>
      <c r="K481" s="220"/>
      <c r="L481" s="220"/>
      <c r="M481" s="220"/>
    </row>
    <row r="482" spans="5:13" x14ac:dyDescent="0.25">
      <c r="E482" s="220"/>
      <c r="F482" s="220"/>
      <c r="G482" s="220"/>
      <c r="H482" s="220"/>
      <c r="I482" s="220"/>
      <c r="J482" s="220"/>
      <c r="K482" s="220"/>
      <c r="L482" s="220"/>
      <c r="M482" s="220"/>
    </row>
    <row r="483" spans="5:13" x14ac:dyDescent="0.25">
      <c r="E483" s="220"/>
      <c r="F483" s="220"/>
      <c r="G483" s="220"/>
      <c r="H483" s="220"/>
      <c r="I483" s="220"/>
      <c r="J483" s="220"/>
      <c r="K483" s="220"/>
      <c r="L483" s="220"/>
      <c r="M483" s="220"/>
    </row>
    <row r="484" spans="5:13" x14ac:dyDescent="0.25">
      <c r="E484" s="220"/>
      <c r="F484" s="220"/>
      <c r="G484" s="220"/>
      <c r="H484" s="220"/>
      <c r="I484" s="220"/>
      <c r="J484" s="220"/>
      <c r="K484" s="220"/>
      <c r="L484" s="220"/>
      <c r="M484" s="220"/>
    </row>
    <row r="485" spans="5:13" x14ac:dyDescent="0.25">
      <c r="E485" s="220"/>
      <c r="F485" s="220"/>
      <c r="G485" s="220"/>
      <c r="H485" s="220"/>
      <c r="I485" s="220"/>
      <c r="J485" s="220"/>
      <c r="K485" s="220"/>
      <c r="L485" s="220"/>
      <c r="M485" s="220"/>
    </row>
    <row r="486" spans="5:13" x14ac:dyDescent="0.25">
      <c r="E486" s="220"/>
      <c r="F486" s="220"/>
      <c r="G486" s="220"/>
      <c r="H486" s="220"/>
      <c r="I486" s="220"/>
      <c r="J486" s="220"/>
      <c r="K486" s="220"/>
      <c r="L486" s="220"/>
      <c r="M486" s="220"/>
    </row>
    <row r="487" spans="5:13" x14ac:dyDescent="0.25">
      <c r="E487" s="220"/>
      <c r="F487" s="220"/>
      <c r="G487" s="220"/>
      <c r="H487" s="220"/>
      <c r="I487" s="220"/>
      <c r="J487" s="220"/>
      <c r="K487" s="220"/>
      <c r="L487" s="220"/>
      <c r="M487" s="220"/>
    </row>
    <row r="488" spans="5:13" x14ac:dyDescent="0.25">
      <c r="E488" s="220"/>
      <c r="F488" s="220"/>
      <c r="G488" s="220"/>
      <c r="H488" s="220"/>
      <c r="I488" s="220"/>
      <c r="J488" s="220"/>
      <c r="K488" s="220"/>
      <c r="L488" s="220"/>
      <c r="M488" s="220"/>
    </row>
    <row r="489" spans="5:13" x14ac:dyDescent="0.25">
      <c r="E489" s="220"/>
      <c r="F489" s="220"/>
      <c r="G489" s="220"/>
      <c r="H489" s="220"/>
      <c r="I489" s="220"/>
      <c r="J489" s="220"/>
      <c r="K489" s="220"/>
      <c r="L489" s="220"/>
      <c r="M489" s="220"/>
    </row>
    <row r="490" spans="5:13" x14ac:dyDescent="0.25">
      <c r="E490" s="220"/>
      <c r="F490" s="220"/>
      <c r="G490" s="220"/>
      <c r="H490" s="220"/>
      <c r="I490" s="220"/>
      <c r="J490" s="220"/>
      <c r="K490" s="220"/>
      <c r="L490" s="220"/>
      <c r="M490" s="220"/>
    </row>
    <row r="491" spans="5:13" x14ac:dyDescent="0.25">
      <c r="E491" s="220"/>
      <c r="F491" s="220"/>
      <c r="G491" s="220"/>
      <c r="H491" s="220"/>
      <c r="I491" s="220"/>
      <c r="J491" s="220"/>
      <c r="K491" s="220"/>
      <c r="L491" s="220"/>
      <c r="M491" s="220"/>
    </row>
    <row r="492" spans="5:13" x14ac:dyDescent="0.25">
      <c r="E492" s="220"/>
      <c r="F492" s="220"/>
      <c r="G492" s="220"/>
      <c r="H492" s="220"/>
      <c r="I492" s="220"/>
      <c r="J492" s="220"/>
      <c r="K492" s="220"/>
      <c r="L492" s="220"/>
      <c r="M492" s="220"/>
    </row>
    <row r="493" spans="5:13" x14ac:dyDescent="0.25">
      <c r="E493" s="220"/>
      <c r="F493" s="220"/>
      <c r="G493" s="220"/>
      <c r="H493" s="220"/>
      <c r="I493" s="220"/>
      <c r="J493" s="220"/>
      <c r="K493" s="220"/>
      <c r="L493" s="220"/>
      <c r="M493" s="220"/>
    </row>
    <row r="494" spans="5:13" x14ac:dyDescent="0.25">
      <c r="E494" s="220"/>
      <c r="F494" s="220"/>
      <c r="G494" s="220"/>
      <c r="H494" s="220"/>
      <c r="I494" s="220"/>
      <c r="J494" s="220"/>
      <c r="K494" s="220"/>
      <c r="L494" s="220"/>
      <c r="M494" s="220"/>
    </row>
    <row r="495" spans="5:13" x14ac:dyDescent="0.25">
      <c r="E495" s="220"/>
      <c r="F495" s="220"/>
      <c r="G495" s="220"/>
      <c r="H495" s="220"/>
      <c r="I495" s="220"/>
      <c r="J495" s="220"/>
      <c r="K495" s="220"/>
      <c r="L495" s="220"/>
      <c r="M495" s="220"/>
    </row>
    <row r="496" spans="5:13" x14ac:dyDescent="0.25">
      <c r="E496" s="220"/>
      <c r="F496" s="220"/>
      <c r="G496" s="220"/>
      <c r="H496" s="220"/>
      <c r="I496" s="220"/>
      <c r="J496" s="220"/>
      <c r="K496" s="220"/>
      <c r="L496" s="220"/>
      <c r="M496" s="220"/>
    </row>
    <row r="497" spans="5:13" x14ac:dyDescent="0.25">
      <c r="E497" s="220"/>
      <c r="F497" s="220"/>
      <c r="G497" s="220"/>
      <c r="H497" s="220"/>
      <c r="I497" s="220"/>
      <c r="J497" s="220"/>
      <c r="K497" s="220"/>
      <c r="L497" s="220"/>
      <c r="M497" s="220"/>
    </row>
    <row r="498" spans="5:13" x14ac:dyDescent="0.25">
      <c r="E498" s="220"/>
      <c r="F498" s="220"/>
      <c r="G498" s="220"/>
      <c r="H498" s="220"/>
      <c r="I498" s="220"/>
      <c r="J498" s="220"/>
      <c r="K498" s="220"/>
      <c r="L498" s="220"/>
      <c r="M498" s="220"/>
    </row>
    <row r="499" spans="5:13" x14ac:dyDescent="0.25">
      <c r="E499" s="220"/>
      <c r="F499" s="220"/>
      <c r="G499" s="220"/>
      <c r="H499" s="220"/>
      <c r="I499" s="220"/>
      <c r="J499" s="220"/>
      <c r="K499" s="220"/>
      <c r="L499" s="220"/>
      <c r="M499" s="220"/>
    </row>
    <row r="500" spans="5:13" x14ac:dyDescent="0.25">
      <c r="E500" s="220"/>
      <c r="F500" s="220"/>
      <c r="G500" s="220"/>
      <c r="H500" s="220"/>
      <c r="I500" s="220"/>
      <c r="J500" s="220"/>
      <c r="K500" s="220"/>
      <c r="L500" s="220"/>
      <c r="M500" s="220"/>
    </row>
    <row r="501" spans="5:13" x14ac:dyDescent="0.25">
      <c r="E501" s="220"/>
      <c r="F501" s="220"/>
      <c r="G501" s="220"/>
      <c r="H501" s="220"/>
      <c r="I501" s="220"/>
      <c r="J501" s="220"/>
      <c r="K501" s="220"/>
      <c r="L501" s="220"/>
      <c r="M501" s="220"/>
    </row>
    <row r="502" spans="5:13" x14ac:dyDescent="0.25">
      <c r="E502" s="220"/>
      <c r="F502" s="220"/>
      <c r="G502" s="220"/>
      <c r="H502" s="220"/>
      <c r="I502" s="220"/>
      <c r="J502" s="220"/>
      <c r="K502" s="220"/>
      <c r="L502" s="220"/>
      <c r="M502" s="220"/>
    </row>
    <row r="503" spans="5:13" x14ac:dyDescent="0.25">
      <c r="E503" s="220"/>
      <c r="F503" s="220"/>
      <c r="G503" s="220"/>
      <c r="H503" s="220"/>
      <c r="I503" s="220"/>
      <c r="J503" s="220"/>
      <c r="K503" s="220"/>
      <c r="L503" s="220"/>
      <c r="M503" s="220"/>
    </row>
    <row r="504" spans="5:13" x14ac:dyDescent="0.25">
      <c r="E504" s="220"/>
      <c r="F504" s="220"/>
      <c r="G504" s="220"/>
      <c r="H504" s="220"/>
      <c r="I504" s="220"/>
      <c r="J504" s="220"/>
      <c r="K504" s="220"/>
      <c r="L504" s="220"/>
      <c r="M504" s="220"/>
    </row>
    <row r="505" spans="5:13" x14ac:dyDescent="0.25">
      <c r="E505" s="220"/>
      <c r="F505" s="220"/>
      <c r="G505" s="220"/>
      <c r="H505" s="220"/>
      <c r="I505" s="220"/>
      <c r="J505" s="220"/>
      <c r="K505" s="220"/>
      <c r="L505" s="220"/>
      <c r="M505" s="220"/>
    </row>
    <row r="506" spans="5:13" x14ac:dyDescent="0.25">
      <c r="E506" s="220"/>
      <c r="F506" s="220"/>
      <c r="G506" s="220"/>
      <c r="H506" s="220"/>
      <c r="I506" s="220"/>
      <c r="J506" s="220"/>
      <c r="K506" s="220"/>
      <c r="L506" s="220"/>
      <c r="M506" s="220"/>
    </row>
    <row r="507" spans="5:13" x14ac:dyDescent="0.25">
      <c r="E507" s="220"/>
      <c r="F507" s="220"/>
      <c r="G507" s="220"/>
      <c r="H507" s="220"/>
      <c r="I507" s="220"/>
      <c r="J507" s="220"/>
      <c r="K507" s="220"/>
      <c r="L507" s="220"/>
      <c r="M507" s="220"/>
    </row>
    <row r="508" spans="5:13" x14ac:dyDescent="0.25">
      <c r="E508" s="220"/>
      <c r="F508" s="220"/>
      <c r="G508" s="220"/>
      <c r="H508" s="220"/>
      <c r="I508" s="220"/>
      <c r="J508" s="220"/>
      <c r="K508" s="220"/>
      <c r="L508" s="220"/>
      <c r="M508" s="220"/>
    </row>
    <row r="509" spans="5:13" x14ac:dyDescent="0.25">
      <c r="E509" s="220"/>
      <c r="F509" s="220"/>
      <c r="G509" s="220"/>
      <c r="H509" s="220"/>
      <c r="I509" s="220"/>
      <c r="J509" s="220"/>
      <c r="K509" s="220"/>
      <c r="L509" s="220"/>
      <c r="M509" s="220"/>
    </row>
    <row r="510" spans="5:13" x14ac:dyDescent="0.25">
      <c r="E510" s="220"/>
      <c r="F510" s="220"/>
      <c r="G510" s="220"/>
      <c r="H510" s="220"/>
      <c r="I510" s="220"/>
      <c r="J510" s="220"/>
      <c r="K510" s="220"/>
      <c r="L510" s="220"/>
      <c r="M510" s="220"/>
    </row>
    <row r="511" spans="5:13" x14ac:dyDescent="0.25">
      <c r="E511" s="220"/>
      <c r="F511" s="220"/>
      <c r="G511" s="220"/>
      <c r="H511" s="220"/>
      <c r="I511" s="220"/>
      <c r="J511" s="220"/>
      <c r="K511" s="220"/>
      <c r="L511" s="220"/>
      <c r="M511" s="220"/>
    </row>
    <row r="512" spans="5:13" x14ac:dyDescent="0.25">
      <c r="E512" s="220"/>
      <c r="F512" s="220"/>
      <c r="G512" s="220"/>
      <c r="H512" s="220"/>
      <c r="I512" s="220"/>
      <c r="J512" s="220"/>
      <c r="K512" s="220"/>
      <c r="L512" s="220"/>
      <c r="M512" s="220"/>
    </row>
    <row r="513" spans="5:13" x14ac:dyDescent="0.25">
      <c r="E513" s="220"/>
      <c r="F513" s="220"/>
      <c r="G513" s="220"/>
      <c r="H513" s="220"/>
      <c r="I513" s="220"/>
      <c r="J513" s="220"/>
      <c r="K513" s="220"/>
      <c r="L513" s="220"/>
      <c r="M513" s="220"/>
    </row>
    <row r="514" spans="5:13" x14ac:dyDescent="0.25">
      <c r="E514" s="220"/>
      <c r="F514" s="220"/>
      <c r="G514" s="220"/>
      <c r="H514" s="220"/>
      <c r="I514" s="220"/>
      <c r="J514" s="220"/>
      <c r="K514" s="220"/>
      <c r="L514" s="220"/>
      <c r="M514" s="220"/>
    </row>
    <row r="515" spans="5:13" x14ac:dyDescent="0.25">
      <c r="E515" s="220"/>
      <c r="F515" s="220"/>
      <c r="G515" s="220"/>
      <c r="H515" s="220"/>
      <c r="I515" s="220"/>
      <c r="J515" s="220"/>
      <c r="K515" s="220"/>
      <c r="L515" s="220"/>
      <c r="M515" s="220"/>
    </row>
    <row r="516" spans="5:13" x14ac:dyDescent="0.25">
      <c r="E516" s="220"/>
      <c r="F516" s="220"/>
      <c r="G516" s="220"/>
      <c r="H516" s="220"/>
      <c r="I516" s="220"/>
      <c r="J516" s="220"/>
      <c r="K516" s="220"/>
      <c r="L516" s="220"/>
      <c r="M516" s="220"/>
    </row>
    <row r="517" spans="5:13" x14ac:dyDescent="0.25">
      <c r="E517" s="220"/>
      <c r="F517" s="220"/>
      <c r="G517" s="220"/>
      <c r="H517" s="220"/>
      <c r="I517" s="220"/>
      <c r="J517" s="220"/>
      <c r="K517" s="220"/>
      <c r="L517" s="220"/>
      <c r="M517" s="220"/>
    </row>
    <row r="518" spans="5:13" x14ac:dyDescent="0.25">
      <c r="E518" s="220"/>
      <c r="F518" s="220"/>
      <c r="G518" s="220"/>
      <c r="H518" s="220"/>
      <c r="I518" s="220"/>
      <c r="J518" s="220"/>
      <c r="K518" s="220"/>
      <c r="L518" s="220"/>
      <c r="M518" s="220"/>
    </row>
    <row r="519" spans="5:13" x14ac:dyDescent="0.25">
      <c r="E519" s="220"/>
      <c r="F519" s="220"/>
      <c r="G519" s="220"/>
      <c r="H519" s="220"/>
      <c r="I519" s="220"/>
      <c r="J519" s="220"/>
      <c r="K519" s="220"/>
      <c r="L519" s="220"/>
      <c r="M519" s="220"/>
    </row>
    <row r="520" spans="5:13" x14ac:dyDescent="0.25">
      <c r="E520" s="220"/>
      <c r="F520" s="220"/>
      <c r="G520" s="220"/>
      <c r="H520" s="220"/>
      <c r="I520" s="220"/>
      <c r="J520" s="220"/>
      <c r="K520" s="220"/>
      <c r="L520" s="220"/>
      <c r="M520" s="220"/>
    </row>
    <row r="521" spans="5:13" x14ac:dyDescent="0.25">
      <c r="E521" s="220"/>
      <c r="F521" s="220"/>
      <c r="G521" s="220"/>
      <c r="H521" s="220"/>
      <c r="I521" s="220"/>
      <c r="J521" s="220"/>
      <c r="K521" s="220"/>
      <c r="L521" s="220"/>
      <c r="M521" s="220"/>
    </row>
    <row r="522" spans="5:13" x14ac:dyDescent="0.25">
      <c r="E522" s="220"/>
      <c r="F522" s="220"/>
      <c r="G522" s="220"/>
      <c r="H522" s="220"/>
      <c r="I522" s="220"/>
      <c r="J522" s="220"/>
      <c r="K522" s="220"/>
      <c r="L522" s="220"/>
      <c r="M522" s="220"/>
    </row>
    <row r="523" spans="5:13" x14ac:dyDescent="0.25">
      <c r="E523" s="220"/>
      <c r="F523" s="220"/>
      <c r="G523" s="220"/>
      <c r="H523" s="220"/>
      <c r="I523" s="220"/>
      <c r="J523" s="220"/>
      <c r="K523" s="220"/>
      <c r="L523" s="220"/>
      <c r="M523" s="220"/>
    </row>
    <row r="524" spans="5:13" x14ac:dyDescent="0.25">
      <c r="E524" s="220"/>
      <c r="F524" s="220"/>
      <c r="G524" s="220"/>
      <c r="H524" s="220"/>
      <c r="I524" s="220"/>
      <c r="J524" s="220"/>
      <c r="K524" s="220"/>
      <c r="L524" s="220"/>
      <c r="M524" s="220"/>
    </row>
    <row r="525" spans="5:13" x14ac:dyDescent="0.25">
      <c r="E525" s="220"/>
      <c r="F525" s="220"/>
      <c r="G525" s="220"/>
      <c r="H525" s="220"/>
      <c r="I525" s="220"/>
      <c r="J525" s="220"/>
      <c r="K525" s="220"/>
      <c r="L525" s="220"/>
      <c r="M525" s="220"/>
    </row>
    <row r="526" spans="5:13" x14ac:dyDescent="0.25">
      <c r="E526" s="220"/>
      <c r="F526" s="220"/>
      <c r="G526" s="220"/>
      <c r="H526" s="220"/>
      <c r="I526" s="220"/>
      <c r="J526" s="220"/>
      <c r="K526" s="220"/>
      <c r="L526" s="220"/>
      <c r="M526" s="220"/>
    </row>
    <row r="527" spans="5:13" x14ac:dyDescent="0.25">
      <c r="E527" s="220"/>
      <c r="F527" s="220"/>
      <c r="G527" s="220"/>
      <c r="H527" s="220"/>
      <c r="I527" s="220"/>
      <c r="J527" s="220"/>
      <c r="K527" s="220"/>
      <c r="L527" s="220"/>
      <c r="M527" s="220"/>
    </row>
    <row r="528" spans="5:13" x14ac:dyDescent="0.25">
      <c r="E528" s="220"/>
      <c r="F528" s="220"/>
      <c r="G528" s="220"/>
      <c r="H528" s="220"/>
      <c r="I528" s="220"/>
      <c r="J528" s="220"/>
      <c r="K528" s="220"/>
      <c r="L528" s="220"/>
      <c r="M528" s="220"/>
    </row>
    <row r="529" spans="5:13" x14ac:dyDescent="0.25">
      <c r="E529" s="220"/>
      <c r="F529" s="220"/>
      <c r="G529" s="220"/>
      <c r="H529" s="220"/>
      <c r="I529" s="220"/>
      <c r="J529" s="220"/>
      <c r="K529" s="220"/>
      <c r="L529" s="220"/>
      <c r="M529" s="220"/>
    </row>
    <row r="530" spans="5:13" x14ac:dyDescent="0.25">
      <c r="E530" s="220"/>
      <c r="F530" s="220"/>
      <c r="G530" s="220"/>
      <c r="H530" s="220"/>
      <c r="I530" s="220"/>
      <c r="J530" s="220"/>
      <c r="K530" s="220"/>
      <c r="L530" s="220"/>
      <c r="M530" s="220"/>
    </row>
    <row r="531" spans="5:13" x14ac:dyDescent="0.25">
      <c r="E531" s="220"/>
      <c r="F531" s="220"/>
      <c r="G531" s="220"/>
      <c r="H531" s="220"/>
      <c r="I531" s="220"/>
      <c r="J531" s="220"/>
      <c r="K531" s="220"/>
      <c r="L531" s="220"/>
      <c r="M531" s="220"/>
    </row>
    <row r="532" spans="5:13" x14ac:dyDescent="0.25">
      <c r="E532" s="220"/>
      <c r="F532" s="220"/>
      <c r="G532" s="220"/>
      <c r="H532" s="220"/>
      <c r="I532" s="220"/>
      <c r="J532" s="220"/>
      <c r="K532" s="220"/>
      <c r="L532" s="220"/>
      <c r="M532" s="220"/>
    </row>
    <row r="533" spans="5:13" x14ac:dyDescent="0.25">
      <c r="E533" s="220"/>
      <c r="F533" s="220"/>
      <c r="G533" s="220"/>
      <c r="H533" s="220"/>
      <c r="I533" s="220"/>
      <c r="J533" s="220"/>
      <c r="K533" s="220"/>
      <c r="L533" s="220"/>
      <c r="M533" s="220"/>
    </row>
    <row r="534" spans="5:13" x14ac:dyDescent="0.25">
      <c r="E534" s="220"/>
      <c r="F534" s="220"/>
      <c r="G534" s="220"/>
      <c r="H534" s="220"/>
      <c r="I534" s="220"/>
      <c r="J534" s="220"/>
      <c r="K534" s="220"/>
      <c r="L534" s="220"/>
      <c r="M534" s="220"/>
    </row>
    <row r="535" spans="5:13" x14ac:dyDescent="0.25">
      <c r="E535" s="220"/>
      <c r="F535" s="220"/>
      <c r="G535" s="220"/>
      <c r="H535" s="220"/>
      <c r="I535" s="220"/>
      <c r="J535" s="220"/>
      <c r="K535" s="220"/>
      <c r="L535" s="220"/>
      <c r="M535" s="220"/>
    </row>
    <row r="536" spans="5:13" x14ac:dyDescent="0.25">
      <c r="E536" s="220"/>
      <c r="F536" s="220"/>
      <c r="G536" s="220"/>
      <c r="H536" s="220"/>
      <c r="I536" s="220"/>
      <c r="J536" s="220"/>
      <c r="K536" s="220"/>
      <c r="L536" s="220"/>
      <c r="M536" s="220"/>
    </row>
    <row r="537" spans="5:13" x14ac:dyDescent="0.25">
      <c r="E537" s="220"/>
      <c r="F537" s="220"/>
      <c r="G537" s="220"/>
      <c r="H537" s="220"/>
      <c r="I537" s="220"/>
      <c r="J537" s="220"/>
      <c r="K537" s="220"/>
      <c r="L537" s="220"/>
      <c r="M537" s="220"/>
    </row>
    <row r="538" spans="5:13" x14ac:dyDescent="0.25">
      <c r="E538" s="220"/>
      <c r="F538" s="220"/>
      <c r="G538" s="220"/>
      <c r="H538" s="220"/>
      <c r="I538" s="220"/>
      <c r="J538" s="220"/>
      <c r="K538" s="220"/>
      <c r="L538" s="220"/>
      <c r="M538" s="220"/>
    </row>
    <row r="539" spans="5:13" x14ac:dyDescent="0.25">
      <c r="E539" s="220"/>
      <c r="F539" s="220"/>
      <c r="G539" s="220"/>
      <c r="H539" s="220"/>
      <c r="I539" s="220"/>
      <c r="J539" s="220"/>
      <c r="K539" s="220"/>
      <c r="L539" s="220"/>
      <c r="M539" s="220"/>
    </row>
    <row r="540" spans="5:13" x14ac:dyDescent="0.25">
      <c r="E540" s="220"/>
      <c r="F540" s="220"/>
      <c r="G540" s="220"/>
      <c r="H540" s="220"/>
      <c r="I540" s="220"/>
      <c r="J540" s="220"/>
      <c r="K540" s="220"/>
      <c r="L540" s="220"/>
      <c r="M540" s="220"/>
    </row>
    <row r="541" spans="5:13" x14ac:dyDescent="0.25">
      <c r="E541" s="220"/>
      <c r="F541" s="220"/>
      <c r="G541" s="220"/>
      <c r="H541" s="220"/>
      <c r="I541" s="220"/>
      <c r="J541" s="220"/>
      <c r="K541" s="220"/>
      <c r="L541" s="220"/>
      <c r="M541" s="220"/>
    </row>
    <row r="542" spans="5:13" x14ac:dyDescent="0.25">
      <c r="E542" s="220"/>
      <c r="F542" s="220"/>
      <c r="G542" s="220"/>
      <c r="H542" s="220"/>
      <c r="I542" s="220"/>
      <c r="J542" s="220"/>
      <c r="K542" s="220"/>
      <c r="L542" s="220"/>
      <c r="M542" s="220"/>
    </row>
    <row r="543" spans="5:13" x14ac:dyDescent="0.25">
      <c r="E543" s="220"/>
      <c r="F543" s="220"/>
      <c r="G543" s="220"/>
      <c r="H543" s="220"/>
      <c r="I543" s="220"/>
      <c r="J543" s="220"/>
      <c r="K543" s="220"/>
      <c r="L543" s="220"/>
      <c r="M543" s="220"/>
    </row>
    <row r="544" spans="5:13" x14ac:dyDescent="0.25">
      <c r="E544" s="220"/>
      <c r="F544" s="220"/>
      <c r="G544" s="220"/>
      <c r="H544" s="220"/>
      <c r="I544" s="220"/>
      <c r="J544" s="220"/>
      <c r="K544" s="220"/>
      <c r="L544" s="220"/>
      <c r="M544" s="220"/>
    </row>
    <row r="545" spans="5:13" x14ac:dyDescent="0.25">
      <c r="E545" s="220"/>
      <c r="F545" s="220"/>
      <c r="G545" s="220"/>
      <c r="H545" s="220"/>
      <c r="I545" s="220"/>
      <c r="J545" s="220"/>
      <c r="K545" s="220"/>
      <c r="L545" s="220"/>
      <c r="M545" s="220"/>
    </row>
    <row r="546" spans="5:13" x14ac:dyDescent="0.25">
      <c r="E546" s="220"/>
      <c r="F546" s="220"/>
      <c r="G546" s="220"/>
      <c r="H546" s="220"/>
      <c r="I546" s="220"/>
      <c r="J546" s="220"/>
      <c r="K546" s="220"/>
      <c r="L546" s="220"/>
      <c r="M546" s="220"/>
    </row>
    <row r="547" spans="5:13" x14ac:dyDescent="0.25">
      <c r="E547" s="220"/>
      <c r="F547" s="220"/>
      <c r="G547" s="220"/>
      <c r="H547" s="220"/>
      <c r="I547" s="220"/>
      <c r="J547" s="220"/>
      <c r="K547" s="220"/>
      <c r="L547" s="220"/>
      <c r="M547" s="220"/>
    </row>
    <row r="548" spans="5:13" x14ac:dyDescent="0.25">
      <c r="E548" s="220"/>
      <c r="F548" s="220"/>
      <c r="G548" s="220"/>
      <c r="H548" s="220"/>
      <c r="I548" s="220"/>
      <c r="J548" s="220"/>
      <c r="K548" s="220"/>
      <c r="L548" s="220"/>
      <c r="M548" s="220"/>
    </row>
    <row r="549" spans="5:13" x14ac:dyDescent="0.25">
      <c r="E549" s="220"/>
      <c r="F549" s="220"/>
      <c r="G549" s="220"/>
      <c r="H549" s="220"/>
      <c r="I549" s="220"/>
      <c r="J549" s="220"/>
      <c r="K549" s="220"/>
      <c r="L549" s="220"/>
      <c r="M549" s="220"/>
    </row>
    <row r="550" spans="5:13" x14ac:dyDescent="0.25">
      <c r="E550" s="220"/>
      <c r="F550" s="220"/>
      <c r="G550" s="220"/>
      <c r="H550" s="220"/>
      <c r="I550" s="220"/>
      <c r="J550" s="220"/>
      <c r="K550" s="220"/>
      <c r="L550" s="220"/>
      <c r="M550" s="220"/>
    </row>
    <row r="551" spans="5:13" x14ac:dyDescent="0.25">
      <c r="E551" s="220"/>
      <c r="F551" s="220"/>
      <c r="G551" s="220"/>
      <c r="H551" s="220"/>
      <c r="I551" s="220"/>
      <c r="J551" s="220"/>
      <c r="K551" s="220"/>
      <c r="L551" s="220"/>
      <c r="M551" s="220"/>
    </row>
    <row r="552" spans="5:13" x14ac:dyDescent="0.25">
      <c r="E552" s="220"/>
      <c r="F552" s="220"/>
      <c r="G552" s="220"/>
      <c r="H552" s="220"/>
      <c r="I552" s="220"/>
      <c r="J552" s="220"/>
      <c r="K552" s="220"/>
      <c r="L552" s="220"/>
      <c r="M552" s="220"/>
    </row>
    <row r="553" spans="5:13" x14ac:dyDescent="0.25">
      <c r="E553" s="220"/>
      <c r="F553" s="220"/>
      <c r="G553" s="220"/>
      <c r="H553" s="220"/>
      <c r="I553" s="220"/>
      <c r="J553" s="220"/>
      <c r="K553" s="220"/>
      <c r="L553" s="220"/>
      <c r="M553" s="220"/>
    </row>
    <row r="554" spans="5:13" x14ac:dyDescent="0.25">
      <c r="E554" s="220"/>
      <c r="F554" s="220"/>
      <c r="G554" s="220"/>
      <c r="H554" s="220"/>
      <c r="I554" s="220"/>
      <c r="J554" s="220"/>
      <c r="K554" s="220"/>
      <c r="L554" s="220"/>
      <c r="M554" s="220"/>
    </row>
    <row r="555" spans="5:13" x14ac:dyDescent="0.25">
      <c r="E555" s="220"/>
      <c r="F555" s="220"/>
      <c r="G555" s="220"/>
      <c r="H555" s="220"/>
      <c r="I555" s="220"/>
      <c r="J555" s="220"/>
      <c r="K555" s="220"/>
      <c r="L555" s="220"/>
      <c r="M555" s="220"/>
    </row>
    <row r="556" spans="5:13" x14ac:dyDescent="0.25">
      <c r="E556" s="220"/>
      <c r="F556" s="220"/>
      <c r="G556" s="220"/>
      <c r="H556" s="220"/>
      <c r="I556" s="220"/>
      <c r="J556" s="220"/>
      <c r="K556" s="220"/>
      <c r="L556" s="220"/>
      <c r="M556" s="220"/>
    </row>
    <row r="557" spans="5:13" x14ac:dyDescent="0.25">
      <c r="E557" s="220"/>
      <c r="F557" s="220"/>
      <c r="G557" s="220"/>
      <c r="H557" s="220"/>
      <c r="I557" s="220"/>
      <c r="J557" s="220"/>
      <c r="K557" s="220"/>
      <c r="L557" s="220"/>
      <c r="M557" s="220"/>
    </row>
    <row r="558" spans="5:13" x14ac:dyDescent="0.25">
      <c r="E558" s="220"/>
      <c r="F558" s="220"/>
      <c r="G558" s="220"/>
      <c r="H558" s="220"/>
      <c r="I558" s="220"/>
      <c r="J558" s="220"/>
      <c r="K558" s="220"/>
      <c r="L558" s="220"/>
      <c r="M558" s="220"/>
    </row>
    <row r="559" spans="5:13" x14ac:dyDescent="0.25">
      <c r="E559" s="220"/>
      <c r="F559" s="220"/>
      <c r="G559" s="220"/>
      <c r="H559" s="220"/>
      <c r="I559" s="220"/>
      <c r="J559" s="220"/>
      <c r="K559" s="220"/>
      <c r="L559" s="220"/>
      <c r="M559" s="220"/>
    </row>
    <row r="560" spans="5:13" x14ac:dyDescent="0.25">
      <c r="E560" s="220"/>
      <c r="F560" s="220"/>
      <c r="G560" s="220"/>
      <c r="H560" s="220"/>
      <c r="I560" s="220"/>
      <c r="J560" s="220"/>
      <c r="K560" s="220"/>
      <c r="L560" s="220"/>
      <c r="M560" s="220"/>
    </row>
    <row r="561" spans="5:13" x14ac:dyDescent="0.25">
      <c r="E561" s="220"/>
      <c r="F561" s="220"/>
      <c r="G561" s="220"/>
      <c r="H561" s="220"/>
      <c r="I561" s="220"/>
      <c r="J561" s="220"/>
      <c r="K561" s="220"/>
      <c r="L561" s="220"/>
      <c r="M561" s="220"/>
    </row>
    <row r="562" spans="5:13" x14ac:dyDescent="0.25">
      <c r="E562" s="220"/>
      <c r="F562" s="220"/>
      <c r="G562" s="220"/>
      <c r="H562" s="220"/>
      <c r="I562" s="220"/>
      <c r="J562" s="220"/>
      <c r="K562" s="220"/>
      <c r="L562" s="220"/>
      <c r="M562" s="220"/>
    </row>
    <row r="563" spans="5:13" x14ac:dyDescent="0.25">
      <c r="E563" s="220"/>
      <c r="F563" s="220"/>
      <c r="G563" s="220"/>
      <c r="H563" s="220"/>
      <c r="I563" s="220"/>
      <c r="J563" s="220"/>
      <c r="K563" s="220"/>
      <c r="L563" s="220"/>
      <c r="M563" s="220"/>
    </row>
    <row r="564" spans="5:13" x14ac:dyDescent="0.25">
      <c r="E564" s="220"/>
      <c r="F564" s="220"/>
      <c r="G564" s="220"/>
      <c r="H564" s="220"/>
      <c r="I564" s="220"/>
      <c r="J564" s="220"/>
      <c r="K564" s="220"/>
      <c r="L564" s="220"/>
      <c r="M564" s="220"/>
    </row>
    <row r="565" spans="5:13" x14ac:dyDescent="0.25">
      <c r="E565" s="220"/>
      <c r="F565" s="220"/>
      <c r="G565" s="220"/>
      <c r="H565" s="220"/>
      <c r="I565" s="220"/>
      <c r="J565" s="220"/>
      <c r="K565" s="220"/>
      <c r="L565" s="220"/>
      <c r="M565" s="220"/>
    </row>
    <row r="566" spans="5:13" x14ac:dyDescent="0.25">
      <c r="E566" s="220"/>
      <c r="F566" s="220"/>
      <c r="G566" s="220"/>
      <c r="H566" s="220"/>
      <c r="I566" s="220"/>
      <c r="J566" s="220"/>
      <c r="K566" s="220"/>
      <c r="L566" s="220"/>
      <c r="M566" s="220"/>
    </row>
    <row r="567" spans="5:13" x14ac:dyDescent="0.25">
      <c r="E567" s="220"/>
      <c r="F567" s="220"/>
      <c r="G567" s="220"/>
      <c r="H567" s="220"/>
      <c r="I567" s="220"/>
      <c r="J567" s="220"/>
      <c r="K567" s="220"/>
      <c r="L567" s="220"/>
      <c r="M567" s="220"/>
    </row>
    <row r="568" spans="5:13" x14ac:dyDescent="0.25">
      <c r="E568" s="220"/>
      <c r="F568" s="220"/>
      <c r="G568" s="220"/>
      <c r="H568" s="220"/>
      <c r="I568" s="220"/>
      <c r="J568" s="220"/>
      <c r="K568" s="220"/>
      <c r="L568" s="220"/>
      <c r="M568" s="220"/>
    </row>
    <row r="569" spans="5:13" x14ac:dyDescent="0.25">
      <c r="E569" s="220"/>
      <c r="F569" s="220"/>
      <c r="G569" s="220"/>
      <c r="H569" s="220"/>
      <c r="I569" s="220"/>
      <c r="J569" s="220"/>
      <c r="K569" s="220"/>
      <c r="L569" s="220"/>
      <c r="M569" s="220"/>
    </row>
    <row r="570" spans="5:13" x14ac:dyDescent="0.25">
      <c r="E570" s="220"/>
      <c r="F570" s="220"/>
      <c r="G570" s="220"/>
      <c r="H570" s="220"/>
      <c r="I570" s="220"/>
      <c r="J570" s="220"/>
      <c r="K570" s="220"/>
      <c r="L570" s="220"/>
      <c r="M570" s="220"/>
    </row>
    <row r="571" spans="5:13" x14ac:dyDescent="0.25">
      <c r="E571" s="220"/>
      <c r="F571" s="220"/>
      <c r="G571" s="220"/>
      <c r="H571" s="220"/>
      <c r="I571" s="220"/>
      <c r="J571" s="220"/>
      <c r="K571" s="220"/>
      <c r="L571" s="220"/>
      <c r="M571" s="220"/>
    </row>
    <row r="572" spans="5:13" x14ac:dyDescent="0.25">
      <c r="E572" s="220"/>
      <c r="F572" s="220"/>
      <c r="G572" s="220"/>
      <c r="H572" s="220"/>
      <c r="I572" s="220"/>
      <c r="J572" s="220"/>
      <c r="K572" s="220"/>
      <c r="L572" s="220"/>
      <c r="M572" s="220"/>
    </row>
    <row r="573" spans="5:13" x14ac:dyDescent="0.25">
      <c r="E573" s="220"/>
      <c r="F573" s="220"/>
      <c r="G573" s="220"/>
      <c r="H573" s="220"/>
      <c r="I573" s="220"/>
      <c r="J573" s="220"/>
      <c r="K573" s="220"/>
      <c r="L573" s="220"/>
      <c r="M573" s="220"/>
    </row>
    <row r="574" spans="5:13" x14ac:dyDescent="0.25">
      <c r="E574" s="220"/>
      <c r="F574" s="220"/>
      <c r="G574" s="220"/>
      <c r="H574" s="220"/>
      <c r="I574" s="220"/>
      <c r="J574" s="220"/>
      <c r="K574" s="220"/>
      <c r="L574" s="220"/>
      <c r="M574" s="220"/>
    </row>
    <row r="575" spans="5:13" x14ac:dyDescent="0.25">
      <c r="E575" s="220"/>
      <c r="F575" s="220"/>
      <c r="G575" s="220"/>
      <c r="H575" s="220"/>
      <c r="I575" s="220"/>
      <c r="J575" s="220"/>
      <c r="K575" s="220"/>
      <c r="L575" s="220"/>
      <c r="M575" s="220"/>
    </row>
    <row r="576" spans="5:13" x14ac:dyDescent="0.25">
      <c r="E576" s="220"/>
      <c r="F576" s="220"/>
      <c r="G576" s="220"/>
      <c r="H576" s="220"/>
      <c r="I576" s="220"/>
      <c r="J576" s="220"/>
      <c r="K576" s="220"/>
      <c r="L576" s="220"/>
      <c r="M576" s="220"/>
    </row>
    <row r="577" spans="5:13" x14ac:dyDescent="0.25">
      <c r="E577" s="220"/>
      <c r="F577" s="220"/>
      <c r="G577" s="220"/>
      <c r="H577" s="220"/>
      <c r="I577" s="220"/>
      <c r="J577" s="220"/>
      <c r="K577" s="220"/>
      <c r="L577" s="220"/>
      <c r="M577" s="220"/>
    </row>
    <row r="578" spans="5:13" x14ac:dyDescent="0.25">
      <c r="E578" s="220"/>
      <c r="F578" s="220"/>
      <c r="G578" s="220"/>
      <c r="H578" s="220"/>
      <c r="I578" s="220"/>
      <c r="J578" s="220"/>
      <c r="K578" s="220"/>
      <c r="L578" s="220"/>
      <c r="M578" s="220"/>
    </row>
    <row r="579" spans="5:13" x14ac:dyDescent="0.25">
      <c r="E579" s="220"/>
      <c r="F579" s="220"/>
      <c r="G579" s="220"/>
      <c r="H579" s="220"/>
      <c r="I579" s="220"/>
      <c r="J579" s="220"/>
      <c r="K579" s="220"/>
      <c r="L579" s="220"/>
      <c r="M579" s="220"/>
    </row>
    <row r="580" spans="5:13" x14ac:dyDescent="0.25">
      <c r="E580" s="220"/>
      <c r="F580" s="220"/>
      <c r="G580" s="220"/>
      <c r="H580" s="220"/>
      <c r="I580" s="220"/>
      <c r="J580" s="220"/>
      <c r="K580" s="220"/>
      <c r="L580" s="220"/>
      <c r="M580" s="220"/>
    </row>
    <row r="581" spans="5:13" x14ac:dyDescent="0.25">
      <c r="E581" s="220"/>
      <c r="F581" s="220"/>
      <c r="G581" s="220"/>
      <c r="H581" s="220"/>
      <c r="I581" s="220"/>
      <c r="J581" s="220"/>
      <c r="K581" s="220"/>
      <c r="L581" s="220"/>
      <c r="M581" s="220"/>
    </row>
    <row r="582" spans="5:13" x14ac:dyDescent="0.25">
      <c r="E582" s="220"/>
      <c r="F582" s="220"/>
      <c r="G582" s="220"/>
      <c r="H582" s="220"/>
      <c r="I582" s="220"/>
      <c r="J582" s="220"/>
      <c r="K582" s="220"/>
      <c r="L582" s="220"/>
      <c r="M582" s="220"/>
    </row>
    <row r="583" spans="5:13" x14ac:dyDescent="0.25">
      <c r="E583" s="220"/>
      <c r="F583" s="220"/>
      <c r="G583" s="220"/>
      <c r="H583" s="220"/>
      <c r="I583" s="220"/>
      <c r="J583" s="220"/>
      <c r="K583" s="220"/>
      <c r="L583" s="220"/>
      <c r="M583" s="220"/>
    </row>
    <row r="584" spans="5:13" x14ac:dyDescent="0.25">
      <c r="E584" s="220"/>
      <c r="F584" s="220"/>
      <c r="G584" s="220"/>
      <c r="H584" s="220"/>
      <c r="I584" s="220"/>
      <c r="J584" s="220"/>
      <c r="K584" s="220"/>
      <c r="L584" s="220"/>
      <c r="M584" s="220"/>
    </row>
    <row r="585" spans="5:13" x14ac:dyDescent="0.25">
      <c r="E585" s="220"/>
      <c r="F585" s="220"/>
      <c r="G585" s="220"/>
      <c r="H585" s="220"/>
      <c r="I585" s="220"/>
      <c r="J585" s="220"/>
      <c r="K585" s="220"/>
      <c r="L585" s="220"/>
      <c r="M585" s="220"/>
    </row>
    <row r="586" spans="5:13" x14ac:dyDescent="0.25">
      <c r="E586" s="220"/>
      <c r="F586" s="220"/>
      <c r="G586" s="220"/>
      <c r="H586" s="220"/>
      <c r="I586" s="220"/>
      <c r="J586" s="220"/>
      <c r="K586" s="220"/>
      <c r="L586" s="220"/>
      <c r="M586" s="220"/>
    </row>
    <row r="587" spans="5:13" x14ac:dyDescent="0.25">
      <c r="E587" s="220"/>
      <c r="F587" s="220"/>
      <c r="G587" s="220"/>
      <c r="H587" s="220"/>
      <c r="I587" s="220"/>
      <c r="J587" s="220"/>
      <c r="K587" s="220"/>
      <c r="L587" s="220"/>
      <c r="M587" s="220"/>
    </row>
    <row r="588" spans="5:13" x14ac:dyDescent="0.25">
      <c r="E588" s="220"/>
      <c r="F588" s="220"/>
      <c r="G588" s="220"/>
      <c r="H588" s="220"/>
      <c r="I588" s="220"/>
      <c r="J588" s="220"/>
      <c r="K588" s="220"/>
      <c r="L588" s="220"/>
      <c r="M588" s="220"/>
    </row>
    <row r="589" spans="5:13" x14ac:dyDescent="0.25">
      <c r="E589" s="220"/>
      <c r="F589" s="220"/>
      <c r="G589" s="220"/>
      <c r="H589" s="220"/>
      <c r="I589" s="220"/>
      <c r="J589" s="220"/>
      <c r="K589" s="220"/>
      <c r="L589" s="220"/>
      <c r="M589" s="220"/>
    </row>
    <row r="590" spans="5:13" x14ac:dyDescent="0.25">
      <c r="E590" s="220"/>
      <c r="F590" s="220"/>
      <c r="G590" s="220"/>
      <c r="H590" s="220"/>
      <c r="I590" s="220"/>
      <c r="J590" s="220"/>
      <c r="K590" s="220"/>
      <c r="L590" s="220"/>
      <c r="M590" s="220"/>
    </row>
    <row r="591" spans="5:13" x14ac:dyDescent="0.25">
      <c r="E591" s="220"/>
      <c r="F591" s="220"/>
      <c r="G591" s="220"/>
      <c r="H591" s="220"/>
      <c r="I591" s="220"/>
      <c r="J591" s="220"/>
      <c r="K591" s="220"/>
      <c r="L591" s="220"/>
      <c r="M591" s="220"/>
    </row>
    <row r="592" spans="5:13" x14ac:dyDescent="0.25">
      <c r="E592" s="220"/>
      <c r="F592" s="220"/>
      <c r="G592" s="220"/>
      <c r="H592" s="220"/>
      <c r="I592" s="220"/>
      <c r="J592" s="220"/>
      <c r="K592" s="220"/>
      <c r="L592" s="220"/>
      <c r="M592" s="220"/>
    </row>
    <row r="593" spans="5:13" x14ac:dyDescent="0.25">
      <c r="E593" s="220"/>
      <c r="F593" s="220"/>
      <c r="G593" s="220"/>
      <c r="H593" s="220"/>
      <c r="I593" s="220"/>
      <c r="J593" s="220"/>
      <c r="K593" s="220"/>
      <c r="L593" s="220"/>
      <c r="M593" s="220"/>
    </row>
    <row r="594" spans="5:13" x14ac:dyDescent="0.25">
      <c r="E594" s="220"/>
      <c r="F594" s="220"/>
      <c r="G594" s="220"/>
      <c r="H594" s="220"/>
      <c r="I594" s="220"/>
      <c r="J594" s="220"/>
      <c r="K594" s="220"/>
      <c r="L594" s="220"/>
      <c r="M594" s="220"/>
    </row>
    <row r="595" spans="5:13" x14ac:dyDescent="0.25">
      <c r="E595" s="220"/>
      <c r="F595" s="220"/>
      <c r="G595" s="220"/>
      <c r="H595" s="220"/>
      <c r="I595" s="220"/>
      <c r="J595" s="220"/>
      <c r="K595" s="220"/>
      <c r="L595" s="220"/>
      <c r="M595" s="220"/>
    </row>
    <row r="596" spans="5:13" x14ac:dyDescent="0.25">
      <c r="E596" s="220"/>
      <c r="F596" s="220"/>
      <c r="G596" s="220"/>
      <c r="H596" s="220"/>
      <c r="I596" s="220"/>
      <c r="J596" s="220"/>
      <c r="K596" s="220"/>
      <c r="L596" s="220"/>
      <c r="M596" s="220"/>
    </row>
    <row r="597" spans="5:13" x14ac:dyDescent="0.25">
      <c r="E597" s="220"/>
      <c r="F597" s="220"/>
      <c r="G597" s="220"/>
      <c r="H597" s="220"/>
      <c r="I597" s="220"/>
      <c r="J597" s="220"/>
      <c r="K597" s="220"/>
      <c r="L597" s="220"/>
      <c r="M597" s="220"/>
    </row>
    <row r="598" spans="5:13" x14ac:dyDescent="0.25">
      <c r="E598" s="220"/>
      <c r="F598" s="220"/>
      <c r="G598" s="220"/>
      <c r="H598" s="220"/>
      <c r="I598" s="220"/>
      <c r="J598" s="220"/>
      <c r="K598" s="220"/>
      <c r="L598" s="220"/>
      <c r="M598" s="220"/>
    </row>
    <row r="599" spans="5:13" x14ac:dyDescent="0.25">
      <c r="E599" s="220"/>
      <c r="F599" s="220"/>
      <c r="G599" s="220"/>
      <c r="H599" s="220"/>
      <c r="I599" s="220"/>
      <c r="J599" s="220"/>
      <c r="K599" s="220"/>
      <c r="L599" s="220"/>
      <c r="M599" s="220"/>
    </row>
    <row r="600" spans="5:13" x14ac:dyDescent="0.25">
      <c r="E600" s="220"/>
      <c r="F600" s="220"/>
      <c r="G600" s="220"/>
      <c r="H600" s="220"/>
      <c r="I600" s="220"/>
      <c r="J600" s="220"/>
      <c r="K600" s="220"/>
      <c r="L600" s="220"/>
      <c r="M600" s="220"/>
    </row>
    <row r="601" spans="5:13" x14ac:dyDescent="0.25">
      <c r="E601" s="220"/>
      <c r="F601" s="220"/>
      <c r="G601" s="220"/>
      <c r="H601" s="220"/>
      <c r="I601" s="220"/>
      <c r="J601" s="220"/>
      <c r="K601" s="220"/>
      <c r="L601" s="220"/>
      <c r="M601" s="220"/>
    </row>
    <row r="602" spans="5:13" x14ac:dyDescent="0.25">
      <c r="E602" s="220"/>
      <c r="F602" s="220"/>
      <c r="G602" s="220"/>
      <c r="H602" s="220"/>
      <c r="I602" s="220"/>
      <c r="J602" s="220"/>
      <c r="K602" s="220"/>
      <c r="L602" s="220"/>
      <c r="M602" s="220"/>
    </row>
    <row r="603" spans="5:13" x14ac:dyDescent="0.25">
      <c r="E603" s="220"/>
      <c r="F603" s="220"/>
      <c r="G603" s="220"/>
      <c r="H603" s="220"/>
      <c r="I603" s="220"/>
      <c r="J603" s="220"/>
      <c r="K603" s="220"/>
      <c r="L603" s="220"/>
      <c r="M603" s="220"/>
    </row>
    <row r="604" spans="5:13" x14ac:dyDescent="0.25">
      <c r="E604" s="220"/>
      <c r="F604" s="220"/>
      <c r="G604" s="220"/>
      <c r="H604" s="220"/>
      <c r="I604" s="220"/>
      <c r="J604" s="220"/>
      <c r="K604" s="220"/>
      <c r="L604" s="220"/>
      <c r="M604" s="220"/>
    </row>
    <row r="605" spans="5:13" x14ac:dyDescent="0.25">
      <c r="E605" s="220"/>
      <c r="F605" s="220"/>
      <c r="G605" s="220"/>
      <c r="H605" s="220"/>
      <c r="I605" s="220"/>
      <c r="J605" s="220"/>
      <c r="K605" s="220"/>
      <c r="L605" s="220"/>
      <c r="M605" s="220"/>
    </row>
    <row r="606" spans="5:13" x14ac:dyDescent="0.25">
      <c r="E606" s="220"/>
      <c r="F606" s="220"/>
      <c r="G606" s="220"/>
      <c r="H606" s="220"/>
      <c r="I606" s="220"/>
      <c r="J606" s="220"/>
      <c r="K606" s="220"/>
      <c r="L606" s="220"/>
      <c r="M606" s="220"/>
    </row>
    <row r="607" spans="5:13" x14ac:dyDescent="0.25">
      <c r="E607" s="220"/>
      <c r="F607" s="220"/>
      <c r="G607" s="220"/>
      <c r="H607" s="220"/>
      <c r="I607" s="220"/>
      <c r="J607" s="220"/>
      <c r="K607" s="220"/>
      <c r="L607" s="220"/>
      <c r="M607" s="220"/>
    </row>
    <row r="608" spans="5:13" x14ac:dyDescent="0.25">
      <c r="E608" s="220"/>
      <c r="F608" s="220"/>
      <c r="G608" s="220"/>
      <c r="H608" s="220"/>
      <c r="I608" s="220"/>
      <c r="J608" s="220"/>
      <c r="K608" s="220"/>
      <c r="L608" s="220"/>
      <c r="M608" s="220"/>
    </row>
    <row r="609" spans="5:13" x14ac:dyDescent="0.25">
      <c r="E609" s="220"/>
      <c r="F609" s="220"/>
      <c r="G609" s="220"/>
      <c r="H609" s="220"/>
      <c r="I609" s="220"/>
      <c r="J609" s="220"/>
      <c r="K609" s="220"/>
      <c r="L609" s="220"/>
      <c r="M609" s="220"/>
    </row>
    <row r="610" spans="5:13" x14ac:dyDescent="0.25">
      <c r="E610" s="220"/>
      <c r="F610" s="220"/>
      <c r="G610" s="220"/>
      <c r="H610" s="220"/>
      <c r="I610" s="220"/>
      <c r="J610" s="220"/>
      <c r="K610" s="220"/>
      <c r="L610" s="220"/>
      <c r="M610" s="220"/>
    </row>
    <row r="611" spans="5:13" x14ac:dyDescent="0.25">
      <c r="E611" s="220"/>
      <c r="F611" s="220"/>
      <c r="G611" s="220"/>
      <c r="H611" s="220"/>
      <c r="I611" s="220"/>
      <c r="J611" s="220"/>
      <c r="K611" s="220"/>
      <c r="L611" s="220"/>
      <c r="M611" s="220"/>
    </row>
    <row r="612" spans="5:13" x14ac:dyDescent="0.25">
      <c r="E612" s="220"/>
      <c r="F612" s="220"/>
      <c r="G612" s="220"/>
      <c r="H612" s="220"/>
      <c r="I612" s="220"/>
      <c r="J612" s="220"/>
      <c r="K612" s="220"/>
      <c r="L612" s="220"/>
      <c r="M612" s="220"/>
    </row>
    <row r="613" spans="5:13" x14ac:dyDescent="0.25">
      <c r="E613" s="220"/>
      <c r="F613" s="220"/>
      <c r="G613" s="220"/>
      <c r="H613" s="220"/>
      <c r="I613" s="220"/>
      <c r="J613" s="220"/>
      <c r="K613" s="220"/>
      <c r="L613" s="220"/>
      <c r="M613" s="220"/>
    </row>
    <row r="614" spans="5:13" x14ac:dyDescent="0.25">
      <c r="E614" s="220"/>
      <c r="F614" s="220"/>
      <c r="G614" s="220"/>
      <c r="H614" s="220"/>
      <c r="I614" s="220"/>
      <c r="J614" s="220"/>
      <c r="K614" s="220"/>
      <c r="L614" s="220"/>
      <c r="M614" s="220"/>
    </row>
    <row r="615" spans="5:13" x14ac:dyDescent="0.25">
      <c r="E615" s="220"/>
      <c r="F615" s="220"/>
      <c r="G615" s="220"/>
      <c r="H615" s="220"/>
      <c r="I615" s="220"/>
      <c r="J615" s="220"/>
      <c r="K615" s="220"/>
      <c r="L615" s="220"/>
      <c r="M615" s="220"/>
    </row>
    <row r="616" spans="5:13" x14ac:dyDescent="0.25">
      <c r="E616" s="220"/>
      <c r="F616" s="220"/>
      <c r="G616" s="220"/>
      <c r="H616" s="220"/>
      <c r="I616" s="220"/>
      <c r="J616" s="220"/>
      <c r="K616" s="220"/>
      <c r="L616" s="220"/>
      <c r="M616" s="220"/>
    </row>
    <row r="617" spans="5:13" x14ac:dyDescent="0.25">
      <c r="E617" s="220"/>
      <c r="F617" s="220"/>
      <c r="G617" s="220"/>
      <c r="H617" s="220"/>
      <c r="I617" s="220"/>
      <c r="J617" s="220"/>
      <c r="K617" s="220"/>
      <c r="L617" s="220"/>
      <c r="M617" s="220"/>
    </row>
    <row r="618" spans="5:13" x14ac:dyDescent="0.25">
      <c r="E618" s="220"/>
      <c r="F618" s="220"/>
      <c r="G618" s="220"/>
      <c r="H618" s="220"/>
      <c r="I618" s="220"/>
      <c r="J618" s="220"/>
      <c r="K618" s="220"/>
      <c r="L618" s="220"/>
      <c r="M618" s="220"/>
    </row>
    <row r="619" spans="5:13" x14ac:dyDescent="0.25">
      <c r="E619" s="220"/>
      <c r="F619" s="220"/>
      <c r="G619" s="220"/>
      <c r="H619" s="220"/>
      <c r="I619" s="220"/>
      <c r="J619" s="220"/>
      <c r="K619" s="220"/>
      <c r="L619" s="220"/>
      <c r="M619" s="220"/>
    </row>
    <row r="620" spans="5:13" x14ac:dyDescent="0.25">
      <c r="E620" s="220"/>
      <c r="F620" s="220"/>
      <c r="G620" s="220"/>
      <c r="H620" s="220"/>
      <c r="I620" s="220"/>
      <c r="J620" s="220"/>
      <c r="K620" s="220"/>
      <c r="L620" s="220"/>
      <c r="M620" s="220"/>
    </row>
    <row r="621" spans="5:13" x14ac:dyDescent="0.25">
      <c r="E621" s="220"/>
      <c r="F621" s="220"/>
      <c r="G621" s="220"/>
      <c r="H621" s="220"/>
      <c r="I621" s="220"/>
      <c r="J621" s="220"/>
      <c r="K621" s="220"/>
      <c r="L621" s="220"/>
      <c r="M621" s="220"/>
    </row>
    <row r="622" spans="5:13" x14ac:dyDescent="0.25">
      <c r="E622" s="220"/>
      <c r="F622" s="220"/>
      <c r="G622" s="220"/>
      <c r="H622" s="220"/>
      <c r="I622" s="220"/>
      <c r="J622" s="220"/>
      <c r="K622" s="220"/>
      <c r="L622" s="220"/>
      <c r="M622" s="220"/>
    </row>
    <row r="623" spans="5:13" x14ac:dyDescent="0.25">
      <c r="E623" s="220"/>
      <c r="F623" s="220"/>
      <c r="G623" s="220"/>
      <c r="H623" s="220"/>
      <c r="I623" s="220"/>
      <c r="J623" s="220"/>
      <c r="K623" s="220"/>
      <c r="L623" s="220"/>
      <c r="M623" s="220"/>
    </row>
    <row r="624" spans="5:13" x14ac:dyDescent="0.25">
      <c r="E624" s="220"/>
      <c r="F624" s="220"/>
      <c r="G624" s="220"/>
      <c r="H624" s="220"/>
      <c r="I624" s="220"/>
      <c r="J624" s="220"/>
      <c r="K624" s="220"/>
      <c r="L624" s="220"/>
      <c r="M624" s="220"/>
    </row>
    <row r="625" spans="5:13" x14ac:dyDescent="0.25">
      <c r="E625" s="220"/>
      <c r="F625" s="220"/>
      <c r="G625" s="220"/>
      <c r="H625" s="220"/>
      <c r="I625" s="220"/>
      <c r="J625" s="220"/>
      <c r="K625" s="220"/>
      <c r="L625" s="220"/>
      <c r="M625" s="220"/>
    </row>
    <row r="626" spans="5:13" x14ac:dyDescent="0.25">
      <c r="E626" s="220"/>
      <c r="F626" s="220"/>
      <c r="G626" s="220"/>
      <c r="H626" s="220"/>
      <c r="I626" s="220"/>
      <c r="J626" s="220"/>
      <c r="K626" s="220"/>
      <c r="L626" s="220"/>
      <c r="M626" s="220"/>
    </row>
    <row r="627" spans="5:13" x14ac:dyDescent="0.25">
      <c r="E627" s="220"/>
      <c r="F627" s="220"/>
      <c r="G627" s="220"/>
      <c r="H627" s="220"/>
      <c r="I627" s="220"/>
      <c r="J627" s="220"/>
      <c r="K627" s="220"/>
      <c r="L627" s="220"/>
      <c r="M627" s="220"/>
    </row>
    <row r="628" spans="5:13" x14ac:dyDescent="0.25">
      <c r="E628" s="220"/>
      <c r="F628" s="220"/>
      <c r="G628" s="220"/>
      <c r="H628" s="220"/>
      <c r="I628" s="220"/>
      <c r="J628" s="220"/>
      <c r="K628" s="220"/>
      <c r="L628" s="220"/>
      <c r="M628" s="220"/>
    </row>
    <row r="629" spans="5:13" x14ac:dyDescent="0.25">
      <c r="E629" s="220"/>
      <c r="F629" s="220"/>
      <c r="G629" s="220"/>
      <c r="H629" s="220"/>
      <c r="I629" s="220"/>
      <c r="J629" s="220"/>
      <c r="K629" s="220"/>
      <c r="L629" s="220"/>
      <c r="M629" s="220"/>
    </row>
    <row r="630" spans="5:13" x14ac:dyDescent="0.25">
      <c r="E630" s="220"/>
      <c r="F630" s="220"/>
      <c r="G630" s="220"/>
      <c r="H630" s="220"/>
      <c r="I630" s="220"/>
      <c r="J630" s="220"/>
      <c r="K630" s="220"/>
      <c r="L630" s="220"/>
      <c r="M630" s="220"/>
    </row>
    <row r="631" spans="5:13" x14ac:dyDescent="0.25">
      <c r="E631" s="220"/>
      <c r="F631" s="220"/>
      <c r="G631" s="220"/>
      <c r="H631" s="220"/>
      <c r="I631" s="220"/>
      <c r="J631" s="220"/>
      <c r="K631" s="220"/>
      <c r="L631" s="220"/>
      <c r="M631" s="220"/>
    </row>
    <row r="632" spans="5:13" x14ac:dyDescent="0.25">
      <c r="E632" s="220"/>
      <c r="F632" s="220"/>
      <c r="G632" s="220"/>
      <c r="H632" s="220"/>
      <c r="I632" s="220"/>
      <c r="J632" s="220"/>
      <c r="K632" s="220"/>
      <c r="L632" s="220"/>
      <c r="M632" s="220"/>
    </row>
    <row r="633" spans="5:13" x14ac:dyDescent="0.25">
      <c r="E633" s="220"/>
      <c r="F633" s="220"/>
      <c r="G633" s="220"/>
      <c r="H633" s="220"/>
      <c r="I633" s="220"/>
      <c r="J633" s="220"/>
      <c r="K633" s="220"/>
      <c r="L633" s="220"/>
      <c r="M633" s="220"/>
    </row>
    <row r="634" spans="5:13" x14ac:dyDescent="0.25">
      <c r="E634" s="220"/>
      <c r="F634" s="220"/>
      <c r="G634" s="220"/>
      <c r="H634" s="220"/>
      <c r="I634" s="220"/>
      <c r="J634" s="220"/>
      <c r="K634" s="220"/>
      <c r="L634" s="220"/>
      <c r="M634" s="220"/>
    </row>
    <row r="635" spans="5:13" x14ac:dyDescent="0.25">
      <c r="E635" s="220"/>
      <c r="F635" s="220"/>
      <c r="G635" s="220"/>
      <c r="H635" s="220"/>
      <c r="I635" s="220"/>
      <c r="J635" s="220"/>
      <c r="K635" s="220"/>
      <c r="L635" s="220"/>
      <c r="M635" s="220"/>
    </row>
    <row r="636" spans="5:13" x14ac:dyDescent="0.25">
      <c r="E636" s="220"/>
      <c r="F636" s="220"/>
      <c r="G636" s="220"/>
      <c r="H636" s="220"/>
      <c r="I636" s="220"/>
      <c r="J636" s="220"/>
      <c r="K636" s="220"/>
      <c r="L636" s="220"/>
      <c r="M636" s="220"/>
    </row>
    <row r="637" spans="5:13" x14ac:dyDescent="0.25">
      <c r="E637" s="220"/>
      <c r="F637" s="220"/>
      <c r="G637" s="220"/>
      <c r="H637" s="220"/>
      <c r="I637" s="220"/>
      <c r="J637" s="220"/>
      <c r="K637" s="220"/>
      <c r="L637" s="220"/>
      <c r="M637" s="220"/>
    </row>
    <row r="638" spans="5:13" x14ac:dyDescent="0.25">
      <c r="E638" s="220"/>
      <c r="F638" s="220"/>
      <c r="G638" s="220"/>
      <c r="H638" s="220"/>
      <c r="I638" s="220"/>
      <c r="J638" s="220"/>
      <c r="K638" s="220"/>
      <c r="L638" s="220"/>
      <c r="M638" s="220"/>
    </row>
    <row r="639" spans="5:13" x14ac:dyDescent="0.25">
      <c r="E639" s="220"/>
      <c r="F639" s="220"/>
      <c r="G639" s="220"/>
      <c r="H639" s="220"/>
      <c r="I639" s="220"/>
      <c r="J639" s="220"/>
      <c r="K639" s="220"/>
      <c r="L639" s="220"/>
      <c r="M639" s="220"/>
    </row>
    <row r="640" spans="5:13" x14ac:dyDescent="0.25">
      <c r="E640" s="220"/>
      <c r="F640" s="220"/>
      <c r="G640" s="220"/>
      <c r="H640" s="220"/>
      <c r="I640" s="220"/>
      <c r="J640" s="220"/>
      <c r="K640" s="220"/>
      <c r="L640" s="220"/>
      <c r="M640" s="220"/>
    </row>
    <row r="641" spans="5:13" x14ac:dyDescent="0.25">
      <c r="E641" s="220"/>
      <c r="F641" s="220"/>
      <c r="G641" s="220"/>
      <c r="H641" s="220"/>
      <c r="I641" s="220"/>
      <c r="J641" s="220"/>
      <c r="K641" s="220"/>
      <c r="L641" s="220"/>
      <c r="M641" s="220"/>
    </row>
    <row r="642" spans="5:13" x14ac:dyDescent="0.25">
      <c r="E642" s="220"/>
      <c r="F642" s="220"/>
      <c r="G642" s="220"/>
      <c r="H642" s="220"/>
      <c r="I642" s="220"/>
      <c r="J642" s="220"/>
      <c r="K642" s="220"/>
      <c r="L642" s="220"/>
      <c r="M642" s="220"/>
    </row>
    <row r="643" spans="5:13" x14ac:dyDescent="0.25">
      <c r="E643" s="220"/>
      <c r="F643" s="220"/>
      <c r="G643" s="220"/>
      <c r="H643" s="220"/>
      <c r="I643" s="220"/>
      <c r="J643" s="220"/>
      <c r="K643" s="220"/>
      <c r="L643" s="220"/>
      <c r="M643" s="220"/>
    </row>
    <row r="644" spans="5:13" x14ac:dyDescent="0.25">
      <c r="E644" s="220"/>
      <c r="F644" s="220"/>
      <c r="G644" s="220"/>
      <c r="H644" s="220"/>
      <c r="I644" s="220"/>
      <c r="J644" s="220"/>
      <c r="K644" s="220"/>
      <c r="L644" s="220"/>
      <c r="M644" s="220"/>
    </row>
    <row r="645" spans="5:13" x14ac:dyDescent="0.25">
      <c r="E645" s="220"/>
      <c r="F645" s="220"/>
      <c r="G645" s="220"/>
      <c r="H645" s="220"/>
      <c r="I645" s="220"/>
      <c r="J645" s="220"/>
      <c r="K645" s="220"/>
      <c r="L645" s="220"/>
      <c r="M645" s="220"/>
    </row>
    <row r="646" spans="5:13" x14ac:dyDescent="0.25">
      <c r="E646" s="220"/>
      <c r="F646" s="220"/>
      <c r="G646" s="220"/>
      <c r="H646" s="220"/>
      <c r="I646" s="220"/>
      <c r="J646" s="220"/>
      <c r="K646" s="220"/>
      <c r="L646" s="220"/>
      <c r="M646" s="220"/>
    </row>
    <row r="647" spans="5:13" x14ac:dyDescent="0.25">
      <c r="E647" s="220"/>
      <c r="F647" s="220"/>
      <c r="G647" s="220"/>
      <c r="H647" s="220"/>
      <c r="I647" s="220"/>
      <c r="J647" s="220"/>
      <c r="K647" s="220"/>
      <c r="L647" s="220"/>
      <c r="M647" s="220"/>
    </row>
    <row r="648" spans="5:13" x14ac:dyDescent="0.25">
      <c r="E648" s="220"/>
      <c r="F648" s="220"/>
      <c r="G648" s="220"/>
      <c r="H648" s="220"/>
      <c r="I648" s="220"/>
      <c r="J648" s="220"/>
      <c r="K648" s="220"/>
      <c r="L648" s="220"/>
      <c r="M648" s="220"/>
    </row>
    <row r="649" spans="5:13" x14ac:dyDescent="0.25">
      <c r="E649" s="220"/>
      <c r="F649" s="220"/>
      <c r="G649" s="220"/>
      <c r="H649" s="220"/>
      <c r="I649" s="220"/>
      <c r="J649" s="220"/>
      <c r="K649" s="220"/>
      <c r="L649" s="220"/>
      <c r="M649" s="220"/>
    </row>
    <row r="650" spans="5:13" x14ac:dyDescent="0.25">
      <c r="E650" s="220"/>
      <c r="F650" s="220"/>
      <c r="G650" s="220"/>
      <c r="H650" s="220"/>
      <c r="I650" s="220"/>
      <c r="J650" s="220"/>
      <c r="K650" s="220"/>
      <c r="L650" s="220"/>
      <c r="M650" s="220"/>
    </row>
    <row r="651" spans="5:13" x14ac:dyDescent="0.25">
      <c r="E651" s="220"/>
      <c r="F651" s="220"/>
      <c r="G651" s="220"/>
      <c r="H651" s="220"/>
      <c r="I651" s="220"/>
      <c r="J651" s="220"/>
      <c r="K651" s="220"/>
      <c r="L651" s="220"/>
      <c r="M651" s="220"/>
    </row>
    <row r="652" spans="5:13" x14ac:dyDescent="0.25">
      <c r="E652" s="220"/>
      <c r="F652" s="220"/>
      <c r="G652" s="220"/>
      <c r="H652" s="220"/>
      <c r="I652" s="220"/>
      <c r="J652" s="220"/>
      <c r="K652" s="220"/>
      <c r="L652" s="220"/>
      <c r="M652" s="220"/>
    </row>
    <row r="653" spans="5:13" x14ac:dyDescent="0.25">
      <c r="E653" s="220"/>
      <c r="F653" s="220"/>
      <c r="G653" s="220"/>
      <c r="H653" s="220"/>
      <c r="I653" s="220"/>
      <c r="J653" s="220"/>
      <c r="K653" s="220"/>
      <c r="L653" s="220"/>
      <c r="M653" s="220"/>
    </row>
    <row r="654" spans="5:13" x14ac:dyDescent="0.25">
      <c r="E654" s="220"/>
      <c r="F654" s="220"/>
      <c r="G654" s="220"/>
      <c r="H654" s="220"/>
      <c r="I654" s="220"/>
      <c r="J654" s="220"/>
      <c r="K654" s="220"/>
      <c r="L654" s="220"/>
      <c r="M654" s="220"/>
    </row>
    <row r="655" spans="5:13" x14ac:dyDescent="0.25">
      <c r="E655" s="220"/>
      <c r="F655" s="220"/>
      <c r="G655" s="220"/>
      <c r="H655" s="220"/>
      <c r="I655" s="220"/>
      <c r="J655" s="220"/>
      <c r="K655" s="220"/>
      <c r="L655" s="220"/>
      <c r="M655" s="220"/>
    </row>
    <row r="656" spans="5:13" x14ac:dyDescent="0.25">
      <c r="E656" s="220"/>
      <c r="F656" s="220"/>
      <c r="G656" s="220"/>
      <c r="H656" s="220"/>
      <c r="I656" s="220"/>
      <c r="J656" s="220"/>
      <c r="K656" s="220"/>
      <c r="L656" s="220"/>
      <c r="M656" s="220"/>
    </row>
    <row r="657" spans="5:13" x14ac:dyDescent="0.25">
      <c r="E657" s="220"/>
      <c r="F657" s="220"/>
      <c r="G657" s="220"/>
      <c r="H657" s="220"/>
      <c r="I657" s="220"/>
      <c r="J657" s="220"/>
      <c r="K657" s="220"/>
      <c r="L657" s="220"/>
      <c r="M657" s="220"/>
    </row>
    <row r="658" spans="5:13" x14ac:dyDescent="0.25">
      <c r="E658" s="220"/>
      <c r="F658" s="220"/>
      <c r="G658" s="220"/>
      <c r="H658" s="220"/>
      <c r="I658" s="220"/>
      <c r="J658" s="220"/>
      <c r="K658" s="220"/>
      <c r="L658" s="220"/>
      <c r="M658" s="220"/>
    </row>
    <row r="659" spans="5:13" x14ac:dyDescent="0.25">
      <c r="E659" s="220"/>
      <c r="F659" s="220"/>
      <c r="G659" s="220"/>
      <c r="H659" s="220"/>
      <c r="I659" s="220"/>
      <c r="J659" s="220"/>
      <c r="K659" s="220"/>
      <c r="L659" s="220"/>
      <c r="M659" s="220"/>
    </row>
    <row r="660" spans="5:13" x14ac:dyDescent="0.25">
      <c r="E660" s="220"/>
      <c r="F660" s="220"/>
      <c r="G660" s="220"/>
      <c r="H660" s="220"/>
      <c r="I660" s="220"/>
      <c r="J660" s="220"/>
      <c r="K660" s="220"/>
      <c r="L660" s="220"/>
      <c r="M660" s="220"/>
    </row>
    <row r="661" spans="5:13" x14ac:dyDescent="0.25">
      <c r="E661" s="220"/>
      <c r="F661" s="220"/>
      <c r="G661" s="220"/>
      <c r="H661" s="220"/>
      <c r="I661" s="220"/>
      <c r="J661" s="220"/>
      <c r="K661" s="220"/>
      <c r="L661" s="220"/>
      <c r="M661" s="220"/>
    </row>
    <row r="662" spans="5:13" x14ac:dyDescent="0.25">
      <c r="E662" s="220"/>
      <c r="F662" s="220"/>
      <c r="G662" s="220"/>
      <c r="H662" s="220"/>
      <c r="I662" s="220"/>
      <c r="J662" s="220"/>
      <c r="K662" s="220"/>
      <c r="L662" s="220"/>
      <c r="M662" s="220"/>
    </row>
    <row r="663" spans="5:13" x14ac:dyDescent="0.25">
      <c r="E663" s="220"/>
      <c r="F663" s="220"/>
      <c r="G663" s="220"/>
      <c r="H663" s="220"/>
      <c r="I663" s="220"/>
      <c r="J663" s="220"/>
      <c r="K663" s="220"/>
      <c r="L663" s="220"/>
      <c r="M663" s="220"/>
    </row>
    <row r="664" spans="5:13" x14ac:dyDescent="0.25">
      <c r="E664" s="220"/>
      <c r="F664" s="220"/>
      <c r="G664" s="220"/>
      <c r="H664" s="220"/>
      <c r="I664" s="220"/>
      <c r="J664" s="220"/>
      <c r="K664" s="220"/>
      <c r="L664" s="220"/>
      <c r="M664" s="220"/>
    </row>
    <row r="665" spans="5:13" x14ac:dyDescent="0.25">
      <c r="E665" s="220"/>
      <c r="F665" s="220"/>
      <c r="G665" s="220"/>
      <c r="H665" s="220"/>
      <c r="I665" s="220"/>
      <c r="J665" s="220"/>
      <c r="K665" s="220"/>
      <c r="L665" s="220"/>
      <c r="M665" s="220"/>
    </row>
    <row r="666" spans="5:13" x14ac:dyDescent="0.25">
      <c r="E666" s="220"/>
      <c r="F666" s="220"/>
      <c r="G666" s="220"/>
      <c r="H666" s="220"/>
      <c r="I666" s="220"/>
      <c r="J666" s="220"/>
      <c r="K666" s="220"/>
      <c r="L666" s="220"/>
      <c r="M666" s="220"/>
    </row>
    <row r="667" spans="5:13" x14ac:dyDescent="0.25">
      <c r="E667" s="220"/>
      <c r="F667" s="220"/>
      <c r="G667" s="220"/>
      <c r="H667" s="220"/>
      <c r="I667" s="220"/>
      <c r="J667" s="220"/>
      <c r="K667" s="220"/>
      <c r="L667" s="220"/>
      <c r="M667" s="220"/>
    </row>
    <row r="668" spans="5:13" x14ac:dyDescent="0.25">
      <c r="E668" s="220"/>
      <c r="F668" s="220"/>
      <c r="G668" s="220"/>
      <c r="H668" s="220"/>
      <c r="I668" s="220"/>
      <c r="J668" s="220"/>
      <c r="K668" s="220"/>
      <c r="L668" s="220"/>
      <c r="M668" s="220"/>
    </row>
    <row r="669" spans="5:13" x14ac:dyDescent="0.25">
      <c r="E669" s="220"/>
      <c r="F669" s="220"/>
      <c r="G669" s="220"/>
      <c r="H669" s="220"/>
      <c r="I669" s="220"/>
      <c r="J669" s="220"/>
      <c r="K669" s="220"/>
      <c r="L669" s="220"/>
      <c r="M669" s="220"/>
    </row>
    <row r="670" spans="5:13" x14ac:dyDescent="0.25">
      <c r="E670" s="220"/>
      <c r="F670" s="220"/>
      <c r="G670" s="220"/>
      <c r="H670" s="220"/>
      <c r="I670" s="220"/>
      <c r="J670" s="220"/>
      <c r="K670" s="220"/>
      <c r="L670" s="220"/>
      <c r="M670" s="220"/>
    </row>
    <row r="671" spans="5:13" x14ac:dyDescent="0.25">
      <c r="E671" s="220"/>
      <c r="F671" s="220"/>
      <c r="G671" s="220"/>
      <c r="H671" s="220"/>
      <c r="I671" s="220"/>
      <c r="J671" s="220"/>
      <c r="K671" s="220"/>
      <c r="L671" s="220"/>
      <c r="M671" s="220"/>
    </row>
    <row r="672" spans="5:13" x14ac:dyDescent="0.25">
      <c r="E672" s="220"/>
      <c r="F672" s="220"/>
      <c r="G672" s="220"/>
      <c r="H672" s="220"/>
      <c r="I672" s="220"/>
      <c r="J672" s="220"/>
      <c r="K672" s="220"/>
      <c r="L672" s="220"/>
      <c r="M672" s="220"/>
    </row>
    <row r="673" spans="5:13" x14ac:dyDescent="0.25">
      <c r="E673" s="220"/>
      <c r="F673" s="220"/>
      <c r="G673" s="220"/>
      <c r="H673" s="220"/>
      <c r="I673" s="220"/>
      <c r="J673" s="220"/>
      <c r="K673" s="220"/>
      <c r="L673" s="220"/>
      <c r="M673" s="220"/>
    </row>
    <row r="674" spans="5:13" x14ac:dyDescent="0.25">
      <c r="E674" s="220"/>
      <c r="F674" s="220"/>
      <c r="G674" s="220"/>
      <c r="H674" s="220"/>
      <c r="I674" s="220"/>
      <c r="J674" s="220"/>
      <c r="K674" s="220"/>
      <c r="L674" s="220"/>
      <c r="M674" s="220"/>
    </row>
    <row r="675" spans="5:13" x14ac:dyDescent="0.25">
      <c r="E675" s="220"/>
      <c r="F675" s="220"/>
      <c r="G675" s="220"/>
      <c r="H675" s="220"/>
      <c r="I675" s="220"/>
      <c r="J675" s="220"/>
      <c r="K675" s="220"/>
      <c r="L675" s="220"/>
      <c r="M675" s="220"/>
    </row>
    <row r="676" spans="5:13" x14ac:dyDescent="0.25">
      <c r="E676" s="220"/>
      <c r="F676" s="220"/>
      <c r="G676" s="220"/>
      <c r="H676" s="220"/>
      <c r="I676" s="220"/>
      <c r="J676" s="220"/>
      <c r="K676" s="220"/>
      <c r="L676" s="220"/>
      <c r="M676" s="220"/>
    </row>
    <row r="677" spans="5:13" x14ac:dyDescent="0.25">
      <c r="E677" s="220"/>
      <c r="F677" s="220"/>
      <c r="G677" s="220"/>
      <c r="H677" s="220"/>
      <c r="I677" s="220"/>
      <c r="J677" s="220"/>
      <c r="K677" s="220"/>
      <c r="L677" s="220"/>
      <c r="M677" s="220"/>
    </row>
    <row r="678" spans="5:13" x14ac:dyDescent="0.25">
      <c r="E678" s="220"/>
      <c r="F678" s="220"/>
      <c r="G678" s="220"/>
      <c r="H678" s="220"/>
      <c r="I678" s="220"/>
      <c r="J678" s="220"/>
      <c r="K678" s="220"/>
      <c r="L678" s="220"/>
      <c r="M678" s="220"/>
    </row>
    <row r="679" spans="5:13" x14ac:dyDescent="0.25">
      <c r="E679" s="220"/>
      <c r="F679" s="220"/>
      <c r="G679" s="220"/>
      <c r="H679" s="220"/>
      <c r="I679" s="220"/>
      <c r="J679" s="220"/>
      <c r="K679" s="220"/>
      <c r="L679" s="220"/>
      <c r="M679" s="220"/>
    </row>
    <row r="680" spans="5:13" x14ac:dyDescent="0.25">
      <c r="E680" s="220"/>
      <c r="F680" s="220"/>
      <c r="G680" s="220"/>
      <c r="H680" s="220"/>
      <c r="I680" s="220"/>
      <c r="J680" s="220"/>
      <c r="K680" s="220"/>
      <c r="L680" s="220"/>
      <c r="M680" s="220"/>
    </row>
    <row r="681" spans="5:13" x14ac:dyDescent="0.25">
      <c r="E681" s="220"/>
      <c r="F681" s="220"/>
      <c r="G681" s="220"/>
      <c r="H681" s="220"/>
      <c r="I681" s="220"/>
      <c r="J681" s="220"/>
      <c r="K681" s="220"/>
      <c r="L681" s="220"/>
      <c r="M681" s="220"/>
    </row>
    <row r="682" spans="5:13" x14ac:dyDescent="0.25">
      <c r="E682" s="220"/>
      <c r="F682" s="220"/>
      <c r="G682" s="220"/>
      <c r="H682" s="220"/>
      <c r="I682" s="220"/>
      <c r="J682" s="220"/>
      <c r="K682" s="220"/>
      <c r="L682" s="220"/>
      <c r="M682" s="220"/>
    </row>
    <row r="683" spans="5:13" x14ac:dyDescent="0.25">
      <c r="E683" s="220"/>
      <c r="F683" s="220"/>
      <c r="G683" s="220"/>
      <c r="H683" s="220"/>
      <c r="I683" s="220"/>
      <c r="J683" s="220"/>
      <c r="K683" s="220"/>
      <c r="L683" s="220"/>
      <c r="M683" s="220"/>
    </row>
    <row r="684" spans="5:13" x14ac:dyDescent="0.25">
      <c r="E684" s="220"/>
      <c r="F684" s="220"/>
      <c r="G684" s="220"/>
      <c r="H684" s="220"/>
      <c r="I684" s="220"/>
      <c r="J684" s="220"/>
      <c r="K684" s="220"/>
      <c r="L684" s="220"/>
      <c r="M684" s="220"/>
    </row>
    <row r="685" spans="5:13" x14ac:dyDescent="0.25">
      <c r="E685" s="220"/>
      <c r="F685" s="220"/>
      <c r="G685" s="220"/>
      <c r="H685" s="220"/>
      <c r="I685" s="220"/>
      <c r="J685" s="220"/>
      <c r="K685" s="220"/>
      <c r="L685" s="220"/>
      <c r="M685" s="220"/>
    </row>
    <row r="686" spans="5:13" x14ac:dyDescent="0.25">
      <c r="E686" s="220"/>
      <c r="F686" s="220"/>
      <c r="G686" s="220"/>
      <c r="H686" s="220"/>
      <c r="I686" s="220"/>
      <c r="J686" s="220"/>
      <c r="K686" s="220"/>
      <c r="L686" s="220"/>
      <c r="M686" s="220"/>
    </row>
    <row r="687" spans="5:13" x14ac:dyDescent="0.25">
      <c r="E687" s="220"/>
      <c r="F687" s="220"/>
      <c r="G687" s="220"/>
      <c r="H687" s="220"/>
      <c r="I687" s="220"/>
      <c r="J687" s="220"/>
      <c r="K687" s="220"/>
      <c r="L687" s="220"/>
      <c r="M687" s="220"/>
    </row>
    <row r="688" spans="5:13" x14ac:dyDescent="0.25">
      <c r="E688" s="220"/>
      <c r="F688" s="220"/>
      <c r="G688" s="220"/>
      <c r="H688" s="220"/>
      <c r="I688" s="220"/>
      <c r="J688" s="220"/>
      <c r="K688" s="220"/>
      <c r="L688" s="220"/>
      <c r="M688" s="220"/>
    </row>
    <row r="689" spans="5:13" x14ac:dyDescent="0.25">
      <c r="E689" s="220"/>
      <c r="F689" s="220"/>
      <c r="G689" s="220"/>
      <c r="H689" s="220"/>
      <c r="I689" s="220"/>
      <c r="J689" s="220"/>
      <c r="K689" s="220"/>
      <c r="L689" s="220"/>
      <c r="M689" s="220"/>
    </row>
    <row r="690" spans="5:13" x14ac:dyDescent="0.25">
      <c r="E690" s="220"/>
      <c r="F690" s="220"/>
      <c r="G690" s="220"/>
      <c r="H690" s="220"/>
      <c r="I690" s="220"/>
      <c r="J690" s="220"/>
      <c r="K690" s="220"/>
      <c r="L690" s="220"/>
      <c r="M690" s="220"/>
    </row>
    <row r="691" spans="5:13" x14ac:dyDescent="0.25">
      <c r="E691" s="220"/>
      <c r="F691" s="220"/>
      <c r="G691" s="220"/>
      <c r="H691" s="220"/>
      <c r="I691" s="220"/>
      <c r="J691" s="220"/>
      <c r="K691" s="220"/>
      <c r="L691" s="220"/>
      <c r="M691" s="220"/>
    </row>
    <row r="692" spans="5:13" x14ac:dyDescent="0.25">
      <c r="E692" s="220"/>
      <c r="F692" s="220"/>
      <c r="G692" s="220"/>
      <c r="H692" s="220"/>
      <c r="I692" s="220"/>
      <c r="J692" s="220"/>
      <c r="K692" s="220"/>
      <c r="L692" s="220"/>
      <c r="M692" s="220"/>
    </row>
    <row r="693" spans="5:13" x14ac:dyDescent="0.25">
      <c r="E693" s="220"/>
      <c r="F693" s="220"/>
      <c r="G693" s="220"/>
      <c r="H693" s="220"/>
      <c r="I693" s="220"/>
      <c r="J693" s="220"/>
      <c r="K693" s="220"/>
      <c r="L693" s="220"/>
      <c r="M693" s="220"/>
    </row>
    <row r="694" spans="5:13" x14ac:dyDescent="0.25">
      <c r="E694" s="220"/>
      <c r="F694" s="220"/>
      <c r="G694" s="220"/>
      <c r="H694" s="220"/>
      <c r="I694" s="220"/>
      <c r="J694" s="220"/>
      <c r="K694" s="220"/>
      <c r="L694" s="220"/>
      <c r="M694" s="220"/>
    </row>
    <row r="695" spans="5:13" x14ac:dyDescent="0.25">
      <c r="E695" s="220"/>
      <c r="F695" s="220"/>
      <c r="G695" s="220"/>
      <c r="H695" s="220"/>
      <c r="I695" s="220"/>
      <c r="J695" s="220"/>
      <c r="K695" s="220"/>
      <c r="L695" s="220"/>
      <c r="M695" s="220"/>
    </row>
    <row r="696" spans="5:13" x14ac:dyDescent="0.25">
      <c r="E696" s="220"/>
      <c r="F696" s="220"/>
      <c r="G696" s="220"/>
      <c r="H696" s="220"/>
      <c r="I696" s="220"/>
      <c r="J696" s="220"/>
      <c r="K696" s="220"/>
      <c r="L696" s="220"/>
      <c r="M696" s="220"/>
    </row>
    <row r="697" spans="5:13" x14ac:dyDescent="0.25">
      <c r="E697" s="220"/>
      <c r="F697" s="220"/>
      <c r="G697" s="220"/>
      <c r="H697" s="220"/>
      <c r="I697" s="220"/>
      <c r="J697" s="220"/>
      <c r="K697" s="220"/>
      <c r="L697" s="220"/>
      <c r="M697" s="220"/>
    </row>
    <row r="698" spans="5:13" x14ac:dyDescent="0.25">
      <c r="E698" s="220"/>
      <c r="F698" s="220"/>
      <c r="G698" s="220"/>
      <c r="H698" s="220"/>
      <c r="I698" s="220"/>
      <c r="J698" s="220"/>
      <c r="K698" s="220"/>
      <c r="L698" s="220"/>
      <c r="M698" s="220"/>
    </row>
    <row r="699" spans="5:13" x14ac:dyDescent="0.25">
      <c r="E699" s="220"/>
      <c r="F699" s="220"/>
      <c r="G699" s="220"/>
      <c r="H699" s="220"/>
      <c r="I699" s="220"/>
      <c r="J699" s="220"/>
      <c r="K699" s="220"/>
      <c r="L699" s="220"/>
      <c r="M699" s="220"/>
    </row>
    <row r="700" spans="5:13" x14ac:dyDescent="0.25">
      <c r="E700" s="220"/>
      <c r="F700" s="220"/>
      <c r="G700" s="220"/>
      <c r="H700" s="220"/>
      <c r="I700" s="220"/>
      <c r="J700" s="220"/>
      <c r="K700" s="220"/>
      <c r="L700" s="220"/>
      <c r="M700" s="220"/>
    </row>
    <row r="701" spans="5:13" x14ac:dyDescent="0.25">
      <c r="E701" s="220"/>
      <c r="F701" s="220"/>
      <c r="G701" s="220"/>
      <c r="H701" s="220"/>
      <c r="I701" s="220"/>
      <c r="J701" s="220"/>
      <c r="K701" s="220"/>
      <c r="L701" s="220"/>
      <c r="M701" s="220"/>
    </row>
    <row r="702" spans="5:13" x14ac:dyDescent="0.25">
      <c r="E702" s="220"/>
      <c r="F702" s="220"/>
      <c r="G702" s="220"/>
      <c r="H702" s="220"/>
      <c r="I702" s="220"/>
      <c r="J702" s="220"/>
      <c r="K702" s="220"/>
      <c r="L702" s="220"/>
      <c r="M702" s="220"/>
    </row>
    <row r="703" spans="5:13" x14ac:dyDescent="0.25">
      <c r="E703" s="220"/>
      <c r="F703" s="220"/>
      <c r="G703" s="220"/>
      <c r="H703" s="220"/>
      <c r="I703" s="220"/>
      <c r="J703" s="220"/>
      <c r="K703" s="220"/>
      <c r="L703" s="220"/>
      <c r="M703" s="220"/>
    </row>
    <row r="704" spans="5:13" x14ac:dyDescent="0.25">
      <c r="E704" s="220"/>
      <c r="F704" s="220"/>
      <c r="G704" s="220"/>
      <c r="H704" s="220"/>
      <c r="I704" s="220"/>
      <c r="J704" s="220"/>
      <c r="K704" s="220"/>
      <c r="L704" s="220"/>
      <c r="M704" s="220"/>
    </row>
    <row r="705" spans="5:13" x14ac:dyDescent="0.25">
      <c r="E705" s="220"/>
      <c r="F705" s="220"/>
      <c r="G705" s="220"/>
      <c r="H705" s="220"/>
      <c r="I705" s="220"/>
      <c r="J705" s="220"/>
      <c r="K705" s="220"/>
      <c r="L705" s="220"/>
      <c r="M705" s="220"/>
    </row>
    <row r="706" spans="5:13" x14ac:dyDescent="0.25">
      <c r="E706" s="220"/>
      <c r="F706" s="220"/>
      <c r="G706" s="220"/>
      <c r="H706" s="220"/>
      <c r="I706" s="220"/>
      <c r="J706" s="220"/>
      <c r="K706" s="220"/>
      <c r="L706" s="220"/>
      <c r="M706" s="220"/>
    </row>
    <row r="707" spans="5:13" x14ac:dyDescent="0.25">
      <c r="E707" s="220"/>
      <c r="F707" s="220"/>
      <c r="G707" s="220"/>
      <c r="H707" s="220"/>
      <c r="I707" s="220"/>
      <c r="J707" s="220"/>
      <c r="K707" s="220"/>
      <c r="L707" s="220"/>
      <c r="M707" s="220"/>
    </row>
    <row r="708" spans="5:13" x14ac:dyDescent="0.25">
      <c r="E708" s="220"/>
      <c r="F708" s="220"/>
      <c r="G708" s="220"/>
      <c r="H708" s="220"/>
      <c r="I708" s="220"/>
      <c r="J708" s="220"/>
      <c r="K708" s="220"/>
      <c r="L708" s="220"/>
      <c r="M708" s="220"/>
    </row>
    <row r="709" spans="5:13" x14ac:dyDescent="0.25">
      <c r="E709" s="220"/>
      <c r="F709" s="220"/>
      <c r="G709" s="220"/>
      <c r="H709" s="220"/>
      <c r="I709" s="220"/>
      <c r="J709" s="220"/>
      <c r="K709" s="220"/>
      <c r="L709" s="220"/>
      <c r="M709" s="220"/>
    </row>
    <row r="710" spans="5:13" x14ac:dyDescent="0.25">
      <c r="E710" s="220"/>
      <c r="F710" s="220"/>
      <c r="G710" s="220"/>
      <c r="H710" s="220"/>
      <c r="I710" s="220"/>
      <c r="J710" s="220"/>
      <c r="K710" s="220"/>
      <c r="L710" s="220"/>
      <c r="M710" s="220"/>
    </row>
    <row r="711" spans="5:13" x14ac:dyDescent="0.25">
      <c r="E711" s="220"/>
      <c r="F711" s="220"/>
      <c r="G711" s="220"/>
      <c r="H711" s="220"/>
      <c r="I711" s="220"/>
      <c r="J711" s="220"/>
      <c r="K711" s="220"/>
      <c r="L711" s="220"/>
      <c r="M711" s="220"/>
    </row>
    <row r="712" spans="5:13" x14ac:dyDescent="0.25">
      <c r="E712" s="220"/>
      <c r="F712" s="220"/>
      <c r="G712" s="220"/>
      <c r="H712" s="220"/>
      <c r="I712" s="220"/>
      <c r="J712" s="220"/>
      <c r="K712" s="220"/>
      <c r="L712" s="220"/>
      <c r="M712" s="220"/>
    </row>
    <row r="713" spans="5:13" x14ac:dyDescent="0.25">
      <c r="E713" s="220"/>
      <c r="F713" s="220"/>
      <c r="G713" s="220"/>
      <c r="H713" s="220"/>
      <c r="I713" s="220"/>
      <c r="J713" s="220"/>
      <c r="K713" s="220"/>
      <c r="L713" s="220"/>
      <c r="M713" s="220"/>
    </row>
    <row r="714" spans="5:13" x14ac:dyDescent="0.25">
      <c r="E714" s="220"/>
      <c r="F714" s="220"/>
      <c r="G714" s="220"/>
      <c r="H714" s="220"/>
      <c r="I714" s="220"/>
      <c r="J714" s="220"/>
      <c r="K714" s="220"/>
      <c r="L714" s="220"/>
      <c r="M714" s="220"/>
    </row>
    <row r="715" spans="5:13" x14ac:dyDescent="0.25">
      <c r="E715" s="220"/>
      <c r="F715" s="220"/>
      <c r="G715" s="220"/>
      <c r="H715" s="220"/>
      <c r="I715" s="220"/>
      <c r="J715" s="220"/>
      <c r="K715" s="220"/>
      <c r="L715" s="220"/>
      <c r="M715" s="220"/>
    </row>
    <row r="716" spans="5:13" x14ac:dyDescent="0.25">
      <c r="E716" s="220"/>
      <c r="F716" s="220"/>
      <c r="G716" s="220"/>
      <c r="H716" s="220"/>
      <c r="I716" s="220"/>
      <c r="J716" s="220"/>
      <c r="K716" s="220"/>
      <c r="L716" s="220"/>
      <c r="M716" s="220"/>
    </row>
    <row r="717" spans="5:13" x14ac:dyDescent="0.25">
      <c r="E717" s="220"/>
      <c r="F717" s="220"/>
      <c r="G717" s="220"/>
      <c r="H717" s="220"/>
      <c r="I717" s="220"/>
      <c r="J717" s="220"/>
      <c r="K717" s="220"/>
      <c r="L717" s="220"/>
      <c r="M717" s="220"/>
    </row>
    <row r="718" spans="5:13" x14ac:dyDescent="0.25">
      <c r="E718" s="220"/>
      <c r="F718" s="220"/>
      <c r="G718" s="220"/>
      <c r="H718" s="220"/>
      <c r="I718" s="220"/>
      <c r="J718" s="220"/>
      <c r="K718" s="220"/>
      <c r="L718" s="220"/>
      <c r="M718" s="220"/>
    </row>
    <row r="719" spans="5:13" x14ac:dyDescent="0.25">
      <c r="E719" s="220"/>
      <c r="F719" s="220"/>
      <c r="G719" s="220"/>
      <c r="H719" s="220"/>
      <c r="I719" s="220"/>
      <c r="J719" s="220"/>
      <c r="K719" s="220"/>
      <c r="L719" s="220"/>
      <c r="M719" s="220"/>
    </row>
    <row r="720" spans="5:13" x14ac:dyDescent="0.25">
      <c r="E720" s="220"/>
      <c r="F720" s="220"/>
      <c r="G720" s="220"/>
      <c r="H720" s="220"/>
      <c r="I720" s="220"/>
      <c r="J720" s="220"/>
      <c r="K720" s="220"/>
      <c r="L720" s="220"/>
      <c r="M720" s="220"/>
    </row>
    <row r="721" spans="5:13" x14ac:dyDescent="0.25">
      <c r="E721" s="220"/>
      <c r="F721" s="220"/>
      <c r="G721" s="220"/>
      <c r="H721" s="220"/>
      <c r="I721" s="220"/>
      <c r="J721" s="220"/>
      <c r="K721" s="220"/>
      <c r="L721" s="220"/>
      <c r="M721" s="220"/>
    </row>
    <row r="722" spans="5:13" x14ac:dyDescent="0.25">
      <c r="E722" s="220"/>
      <c r="F722" s="220"/>
      <c r="G722" s="220"/>
      <c r="H722" s="220"/>
      <c r="I722" s="220"/>
      <c r="J722" s="220"/>
      <c r="K722" s="220"/>
      <c r="L722" s="220"/>
      <c r="M722" s="220"/>
    </row>
    <row r="723" spans="5:13" x14ac:dyDescent="0.25">
      <c r="E723" s="220"/>
      <c r="F723" s="220"/>
      <c r="G723" s="220"/>
      <c r="H723" s="220"/>
      <c r="I723" s="220"/>
      <c r="J723" s="220"/>
      <c r="K723" s="220"/>
      <c r="L723" s="220"/>
      <c r="M723" s="220"/>
    </row>
    <row r="724" spans="5:13" x14ac:dyDescent="0.25">
      <c r="E724" s="220"/>
      <c r="F724" s="220"/>
      <c r="G724" s="220"/>
      <c r="H724" s="220"/>
      <c r="I724" s="220"/>
      <c r="J724" s="220"/>
      <c r="K724" s="220"/>
      <c r="L724" s="220"/>
      <c r="M724" s="220"/>
    </row>
    <row r="725" spans="5:13" x14ac:dyDescent="0.25">
      <c r="E725" s="220"/>
      <c r="F725" s="220"/>
      <c r="G725" s="220"/>
      <c r="H725" s="220"/>
      <c r="I725" s="220"/>
      <c r="J725" s="220"/>
      <c r="K725" s="220"/>
      <c r="L725" s="220"/>
      <c r="M725" s="220"/>
    </row>
    <row r="726" spans="5:13" x14ac:dyDescent="0.25">
      <c r="E726" s="220"/>
      <c r="F726" s="220"/>
      <c r="G726" s="220"/>
      <c r="H726" s="220"/>
      <c r="I726" s="220"/>
      <c r="J726" s="220"/>
      <c r="K726" s="220"/>
      <c r="L726" s="220"/>
      <c r="M726" s="220"/>
    </row>
    <row r="727" spans="5:13" x14ac:dyDescent="0.25">
      <c r="E727" s="220"/>
      <c r="F727" s="220"/>
      <c r="G727" s="220"/>
      <c r="H727" s="220"/>
      <c r="I727" s="220"/>
      <c r="J727" s="220"/>
      <c r="K727" s="220"/>
      <c r="L727" s="220"/>
      <c r="M727" s="220"/>
    </row>
    <row r="728" spans="5:13" x14ac:dyDescent="0.25">
      <c r="E728" s="220"/>
      <c r="F728" s="220"/>
      <c r="G728" s="220"/>
      <c r="H728" s="220"/>
      <c r="I728" s="220"/>
      <c r="J728" s="220"/>
      <c r="K728" s="220"/>
      <c r="L728" s="220"/>
      <c r="M728" s="220"/>
    </row>
    <row r="729" spans="5:13" x14ac:dyDescent="0.25">
      <c r="E729" s="220"/>
      <c r="F729" s="220"/>
      <c r="G729" s="220"/>
      <c r="H729" s="220"/>
      <c r="I729" s="220"/>
      <c r="J729" s="220"/>
      <c r="K729" s="220"/>
      <c r="L729" s="220"/>
      <c r="M729" s="220"/>
    </row>
    <row r="730" spans="5:13" x14ac:dyDescent="0.25">
      <c r="E730" s="220"/>
      <c r="F730" s="220"/>
      <c r="G730" s="220"/>
      <c r="H730" s="220"/>
      <c r="I730" s="220"/>
      <c r="J730" s="220"/>
      <c r="K730" s="220"/>
      <c r="L730" s="220"/>
      <c r="M730" s="220"/>
    </row>
    <row r="731" spans="5:13" x14ac:dyDescent="0.25">
      <c r="E731" s="220"/>
      <c r="F731" s="220"/>
      <c r="G731" s="220"/>
      <c r="H731" s="220"/>
      <c r="I731" s="220"/>
      <c r="J731" s="220"/>
      <c r="K731" s="220"/>
      <c r="L731" s="220"/>
      <c r="M731" s="220"/>
    </row>
    <row r="732" spans="5:13" x14ac:dyDescent="0.25">
      <c r="E732" s="220"/>
      <c r="F732" s="220"/>
      <c r="G732" s="220"/>
      <c r="H732" s="220"/>
      <c r="I732" s="220"/>
      <c r="J732" s="220"/>
      <c r="K732" s="220"/>
      <c r="L732" s="220"/>
      <c r="M732" s="220"/>
    </row>
    <row r="733" spans="5:13" x14ac:dyDescent="0.25">
      <c r="E733" s="220"/>
      <c r="F733" s="220"/>
      <c r="G733" s="220"/>
      <c r="H733" s="220"/>
      <c r="I733" s="220"/>
      <c r="J733" s="220"/>
      <c r="K733" s="220"/>
      <c r="L733" s="220"/>
      <c r="M733" s="220"/>
    </row>
    <row r="734" spans="5:13" x14ac:dyDescent="0.25">
      <c r="E734" s="220"/>
      <c r="F734" s="220"/>
      <c r="G734" s="220"/>
      <c r="H734" s="220"/>
      <c r="I734" s="220"/>
      <c r="J734" s="220"/>
      <c r="K734" s="220"/>
      <c r="L734" s="220"/>
      <c r="M734" s="220"/>
    </row>
    <row r="735" spans="5:13" x14ac:dyDescent="0.25">
      <c r="E735" s="220"/>
      <c r="F735" s="220"/>
      <c r="G735" s="220"/>
      <c r="H735" s="220"/>
      <c r="I735" s="220"/>
      <c r="J735" s="220"/>
      <c r="K735" s="220"/>
      <c r="L735" s="220"/>
      <c r="M735" s="220"/>
    </row>
    <row r="736" spans="5:13" x14ac:dyDescent="0.25">
      <c r="E736" s="220"/>
      <c r="F736" s="220"/>
      <c r="G736" s="220"/>
      <c r="H736" s="220"/>
      <c r="I736" s="220"/>
      <c r="J736" s="220"/>
      <c r="K736" s="220"/>
      <c r="L736" s="220"/>
      <c r="M736" s="220"/>
    </row>
    <row r="737" spans="5:13" x14ac:dyDescent="0.25">
      <c r="E737" s="220"/>
      <c r="F737" s="220"/>
      <c r="G737" s="220"/>
      <c r="H737" s="220"/>
      <c r="I737" s="220"/>
      <c r="J737" s="220"/>
      <c r="K737" s="220"/>
      <c r="L737" s="220"/>
      <c r="M737" s="220"/>
    </row>
    <row r="738" spans="5:13" x14ac:dyDescent="0.25">
      <c r="E738" s="220"/>
      <c r="F738" s="220"/>
      <c r="G738" s="220"/>
      <c r="H738" s="220"/>
      <c r="I738" s="220"/>
      <c r="J738" s="220"/>
      <c r="K738" s="220"/>
      <c r="L738" s="220"/>
      <c r="M738" s="220"/>
    </row>
    <row r="739" spans="5:13" x14ac:dyDescent="0.25">
      <c r="E739" s="220"/>
      <c r="F739" s="220"/>
      <c r="G739" s="220"/>
      <c r="H739" s="220"/>
      <c r="I739" s="220"/>
      <c r="J739" s="220"/>
      <c r="K739" s="220"/>
      <c r="L739" s="220"/>
      <c r="M739" s="220"/>
    </row>
    <row r="740" spans="5:13" x14ac:dyDescent="0.25">
      <c r="E740" s="220"/>
      <c r="F740" s="220"/>
      <c r="G740" s="220"/>
      <c r="H740" s="220"/>
      <c r="I740" s="220"/>
      <c r="J740" s="220"/>
      <c r="K740" s="220"/>
      <c r="L740" s="220"/>
      <c r="M740" s="220"/>
    </row>
    <row r="741" spans="5:13" x14ac:dyDescent="0.25">
      <c r="E741" s="220"/>
      <c r="F741" s="220"/>
      <c r="G741" s="220"/>
      <c r="H741" s="220"/>
      <c r="I741" s="220"/>
      <c r="J741" s="220"/>
      <c r="K741" s="220"/>
      <c r="L741" s="220"/>
      <c r="M741" s="220"/>
    </row>
    <row r="742" spans="5:13" x14ac:dyDescent="0.25">
      <c r="E742" s="220"/>
      <c r="F742" s="220"/>
      <c r="G742" s="220"/>
      <c r="H742" s="220"/>
      <c r="I742" s="220"/>
      <c r="J742" s="220"/>
      <c r="K742" s="220"/>
      <c r="L742" s="220"/>
      <c r="M742" s="220"/>
    </row>
    <row r="743" spans="5:13" x14ac:dyDescent="0.25">
      <c r="E743" s="220"/>
      <c r="F743" s="220"/>
      <c r="G743" s="220"/>
      <c r="H743" s="220"/>
      <c r="I743" s="220"/>
      <c r="J743" s="220"/>
      <c r="K743" s="220"/>
      <c r="L743" s="220"/>
      <c r="M743" s="220"/>
    </row>
    <row r="744" spans="5:13" x14ac:dyDescent="0.25">
      <c r="E744" s="220"/>
      <c r="F744" s="220"/>
      <c r="G744" s="220"/>
      <c r="H744" s="220"/>
      <c r="I744" s="220"/>
      <c r="J744" s="220"/>
      <c r="K744" s="220"/>
      <c r="L744" s="220"/>
      <c r="M744" s="220"/>
    </row>
    <row r="745" spans="5:13" x14ac:dyDescent="0.25">
      <c r="E745" s="220"/>
      <c r="F745" s="220"/>
      <c r="G745" s="220"/>
      <c r="H745" s="220"/>
      <c r="I745" s="220"/>
      <c r="J745" s="220"/>
      <c r="K745" s="220"/>
      <c r="L745" s="220"/>
      <c r="M745" s="220"/>
    </row>
    <row r="746" spans="5:13" x14ac:dyDescent="0.25">
      <c r="E746" s="220"/>
      <c r="F746" s="220"/>
      <c r="G746" s="220"/>
      <c r="H746" s="220"/>
      <c r="I746" s="220"/>
      <c r="J746" s="220"/>
      <c r="K746" s="220"/>
      <c r="L746" s="220"/>
      <c r="M746" s="220"/>
    </row>
    <row r="747" spans="5:13" x14ac:dyDescent="0.25">
      <c r="E747" s="220"/>
      <c r="F747" s="220"/>
      <c r="G747" s="220"/>
      <c r="H747" s="220"/>
      <c r="I747" s="220"/>
      <c r="J747" s="220"/>
      <c r="K747" s="220"/>
      <c r="L747" s="220"/>
      <c r="M747" s="220"/>
    </row>
    <row r="748" spans="5:13" x14ac:dyDescent="0.25">
      <c r="E748" s="220"/>
      <c r="F748" s="220"/>
      <c r="G748" s="220"/>
      <c r="H748" s="220"/>
      <c r="I748" s="220"/>
      <c r="J748" s="220"/>
      <c r="K748" s="220"/>
      <c r="L748" s="220"/>
      <c r="M748" s="220"/>
    </row>
    <row r="749" spans="5:13" x14ac:dyDescent="0.25">
      <c r="E749" s="220"/>
      <c r="F749" s="220"/>
      <c r="G749" s="220"/>
      <c r="H749" s="220"/>
      <c r="I749" s="220"/>
      <c r="J749" s="220"/>
      <c r="K749" s="220"/>
      <c r="L749" s="220"/>
      <c r="M749" s="220"/>
    </row>
    <row r="750" spans="5:13" x14ac:dyDescent="0.25">
      <c r="E750" s="220"/>
      <c r="F750" s="220"/>
      <c r="G750" s="220"/>
      <c r="H750" s="220"/>
      <c r="I750" s="220"/>
      <c r="J750" s="220"/>
      <c r="K750" s="220"/>
      <c r="L750" s="220"/>
      <c r="M750" s="220"/>
    </row>
    <row r="751" spans="5:13" x14ac:dyDescent="0.25">
      <c r="E751" s="220"/>
      <c r="F751" s="220"/>
      <c r="G751" s="220"/>
      <c r="H751" s="220"/>
      <c r="I751" s="220"/>
      <c r="J751" s="220"/>
      <c r="K751" s="220"/>
      <c r="L751" s="220"/>
      <c r="M751" s="220"/>
    </row>
    <row r="752" spans="5:13" x14ac:dyDescent="0.25">
      <c r="E752" s="220"/>
      <c r="F752" s="220"/>
      <c r="G752" s="220"/>
      <c r="H752" s="220"/>
      <c r="I752" s="220"/>
      <c r="J752" s="220"/>
      <c r="K752" s="220"/>
      <c r="L752" s="220"/>
      <c r="M752" s="220"/>
    </row>
    <row r="753" spans="5:13" x14ac:dyDescent="0.25">
      <c r="E753" s="220"/>
      <c r="F753" s="220"/>
      <c r="G753" s="220"/>
      <c r="H753" s="220"/>
      <c r="I753" s="220"/>
      <c r="J753" s="220"/>
      <c r="K753" s="220"/>
      <c r="L753" s="220"/>
      <c r="M753" s="220"/>
    </row>
    <row r="754" spans="5:13" x14ac:dyDescent="0.25">
      <c r="E754" s="220"/>
      <c r="F754" s="220"/>
      <c r="G754" s="220"/>
      <c r="H754" s="220"/>
      <c r="I754" s="220"/>
      <c r="J754" s="220"/>
      <c r="K754" s="220"/>
      <c r="L754" s="220"/>
      <c r="M754" s="220"/>
    </row>
    <row r="755" spans="5:13" x14ac:dyDescent="0.25">
      <c r="E755" s="220"/>
      <c r="F755" s="220"/>
      <c r="G755" s="220"/>
      <c r="H755" s="220"/>
      <c r="I755" s="220"/>
      <c r="J755" s="220"/>
      <c r="K755" s="220"/>
      <c r="L755" s="220"/>
      <c r="M755" s="220"/>
    </row>
    <row r="756" spans="5:13" x14ac:dyDescent="0.25">
      <c r="E756" s="220"/>
      <c r="F756" s="220"/>
      <c r="G756" s="220"/>
      <c r="H756" s="220"/>
      <c r="I756" s="220"/>
      <c r="J756" s="220"/>
      <c r="K756" s="220"/>
      <c r="L756" s="220"/>
      <c r="M756" s="220"/>
    </row>
    <row r="757" spans="5:13" x14ac:dyDescent="0.25">
      <c r="E757" s="220"/>
      <c r="F757" s="220"/>
      <c r="G757" s="220"/>
      <c r="H757" s="220"/>
      <c r="I757" s="220"/>
      <c r="J757" s="220"/>
      <c r="K757" s="220"/>
      <c r="L757" s="220"/>
      <c r="M757" s="220"/>
    </row>
    <row r="758" spans="5:13" x14ac:dyDescent="0.25">
      <c r="E758" s="220"/>
      <c r="F758" s="220"/>
      <c r="G758" s="220"/>
      <c r="H758" s="220"/>
      <c r="I758" s="220"/>
      <c r="J758" s="220"/>
      <c r="K758" s="220"/>
      <c r="L758" s="220"/>
      <c r="M758" s="220"/>
    </row>
    <row r="759" spans="5:13" x14ac:dyDescent="0.25">
      <c r="E759" s="220"/>
      <c r="F759" s="220"/>
      <c r="G759" s="220"/>
      <c r="H759" s="220"/>
      <c r="I759" s="220"/>
      <c r="J759" s="220"/>
      <c r="K759" s="220"/>
      <c r="L759" s="220"/>
      <c r="M759" s="220"/>
    </row>
    <row r="760" spans="5:13" x14ac:dyDescent="0.25">
      <c r="E760" s="220"/>
      <c r="F760" s="220"/>
      <c r="G760" s="220"/>
      <c r="H760" s="220"/>
      <c r="I760" s="220"/>
      <c r="J760" s="220"/>
      <c r="K760" s="220"/>
      <c r="L760" s="220"/>
      <c r="M760" s="220"/>
    </row>
    <row r="761" spans="5:13" x14ac:dyDescent="0.25">
      <c r="E761" s="220"/>
      <c r="F761" s="220"/>
      <c r="G761" s="220"/>
      <c r="H761" s="220"/>
      <c r="I761" s="220"/>
      <c r="J761" s="220"/>
      <c r="K761" s="220"/>
      <c r="L761" s="220"/>
      <c r="M761" s="220"/>
    </row>
    <row r="762" spans="5:13" x14ac:dyDescent="0.25">
      <c r="E762" s="220"/>
      <c r="F762" s="220"/>
      <c r="G762" s="220"/>
      <c r="H762" s="220"/>
      <c r="I762" s="220"/>
      <c r="J762" s="220"/>
      <c r="K762" s="220"/>
      <c r="L762" s="220"/>
      <c r="M762" s="220"/>
    </row>
    <row r="763" spans="5:13" x14ac:dyDescent="0.25">
      <c r="E763" s="220"/>
      <c r="F763" s="220"/>
      <c r="G763" s="220"/>
      <c r="H763" s="220"/>
      <c r="I763" s="220"/>
      <c r="J763" s="220"/>
      <c r="K763" s="220"/>
      <c r="L763" s="220"/>
      <c r="M763" s="220"/>
    </row>
    <row r="764" spans="5:13" x14ac:dyDescent="0.25">
      <c r="E764" s="220"/>
      <c r="F764" s="220"/>
      <c r="G764" s="220"/>
      <c r="H764" s="220"/>
      <c r="I764" s="220"/>
      <c r="J764" s="220"/>
      <c r="K764" s="220"/>
      <c r="L764" s="220"/>
      <c r="M764" s="220"/>
    </row>
    <row r="765" spans="5:13" x14ac:dyDescent="0.25">
      <c r="E765" s="220"/>
      <c r="F765" s="220"/>
      <c r="G765" s="220"/>
      <c r="H765" s="220"/>
      <c r="I765" s="220"/>
      <c r="J765" s="220"/>
      <c r="K765" s="220"/>
      <c r="L765" s="220"/>
      <c r="M765" s="220"/>
    </row>
    <row r="766" spans="5:13" x14ac:dyDescent="0.25">
      <c r="E766" s="220"/>
      <c r="F766" s="220"/>
      <c r="G766" s="220"/>
      <c r="H766" s="220"/>
      <c r="I766" s="220"/>
      <c r="J766" s="220"/>
      <c r="K766" s="220"/>
      <c r="L766" s="220"/>
      <c r="M766" s="220"/>
    </row>
    <row r="767" spans="5:13" x14ac:dyDescent="0.25">
      <c r="E767" s="220"/>
      <c r="F767" s="220"/>
      <c r="G767" s="220"/>
      <c r="H767" s="220"/>
      <c r="I767" s="220"/>
      <c r="J767" s="220"/>
      <c r="K767" s="220"/>
      <c r="L767" s="220"/>
      <c r="M767" s="220"/>
    </row>
    <row r="768" spans="5:13" x14ac:dyDescent="0.25">
      <c r="E768" s="220"/>
      <c r="F768" s="220"/>
      <c r="G768" s="220"/>
      <c r="H768" s="220"/>
      <c r="I768" s="220"/>
      <c r="J768" s="220"/>
      <c r="K768" s="220"/>
      <c r="L768" s="220"/>
      <c r="M768" s="220"/>
    </row>
    <row r="769" spans="5:13" x14ac:dyDescent="0.25">
      <c r="E769" s="220"/>
      <c r="F769" s="220"/>
      <c r="G769" s="220"/>
      <c r="H769" s="220"/>
      <c r="I769" s="220"/>
      <c r="J769" s="220"/>
      <c r="K769" s="220"/>
      <c r="L769" s="220"/>
      <c r="M769" s="220"/>
    </row>
    <row r="770" spans="5:13" x14ac:dyDescent="0.25">
      <c r="E770" s="220"/>
      <c r="F770" s="220"/>
      <c r="G770" s="220"/>
      <c r="H770" s="220"/>
      <c r="I770" s="220"/>
      <c r="J770" s="220"/>
      <c r="K770" s="220"/>
      <c r="L770" s="220"/>
      <c r="M770" s="220"/>
    </row>
    <row r="771" spans="5:13" x14ac:dyDescent="0.25">
      <c r="E771" s="220"/>
      <c r="F771" s="220"/>
      <c r="G771" s="220"/>
      <c r="H771" s="220"/>
      <c r="I771" s="220"/>
      <c r="J771" s="220"/>
      <c r="K771" s="220"/>
      <c r="L771" s="220"/>
      <c r="M771" s="220"/>
    </row>
    <row r="772" spans="5:13" x14ac:dyDescent="0.25">
      <c r="E772" s="220"/>
      <c r="F772" s="220"/>
      <c r="G772" s="220"/>
      <c r="H772" s="220"/>
      <c r="I772" s="220"/>
      <c r="J772" s="220"/>
      <c r="K772" s="220"/>
      <c r="L772" s="220"/>
      <c r="M772" s="220"/>
    </row>
    <row r="773" spans="5:13" x14ac:dyDescent="0.25">
      <c r="E773" s="220"/>
      <c r="F773" s="220"/>
      <c r="G773" s="220"/>
      <c r="H773" s="220"/>
      <c r="I773" s="220"/>
      <c r="J773" s="220"/>
      <c r="K773" s="220"/>
      <c r="L773" s="220"/>
      <c r="M773" s="220"/>
    </row>
    <row r="774" spans="5:13" x14ac:dyDescent="0.25">
      <c r="E774" s="220"/>
      <c r="F774" s="220"/>
      <c r="G774" s="220"/>
      <c r="H774" s="220"/>
      <c r="I774" s="220"/>
      <c r="J774" s="220"/>
      <c r="K774" s="220"/>
      <c r="L774" s="220"/>
      <c r="M774" s="220"/>
    </row>
    <row r="775" spans="5:13" x14ac:dyDescent="0.25">
      <c r="E775" s="220"/>
      <c r="F775" s="220"/>
      <c r="G775" s="220"/>
      <c r="H775" s="220"/>
      <c r="I775" s="220"/>
      <c r="J775" s="220"/>
      <c r="K775" s="220"/>
      <c r="L775" s="220"/>
      <c r="M775" s="220"/>
    </row>
    <row r="776" spans="5:13" x14ac:dyDescent="0.25">
      <c r="E776" s="220"/>
      <c r="F776" s="220"/>
      <c r="G776" s="220"/>
      <c r="H776" s="220"/>
      <c r="I776" s="220"/>
      <c r="J776" s="220"/>
      <c r="K776" s="220"/>
      <c r="L776" s="220"/>
      <c r="M776" s="220"/>
    </row>
    <row r="777" spans="5:13" x14ac:dyDescent="0.25">
      <c r="E777" s="220"/>
      <c r="F777" s="220"/>
      <c r="G777" s="220"/>
      <c r="H777" s="220"/>
      <c r="I777" s="220"/>
      <c r="J777" s="220"/>
      <c r="K777" s="220"/>
      <c r="L777" s="220"/>
      <c r="M777" s="220"/>
    </row>
    <row r="778" spans="5:13" x14ac:dyDescent="0.25">
      <c r="E778" s="220"/>
      <c r="F778" s="220"/>
      <c r="G778" s="220"/>
      <c r="H778" s="220"/>
      <c r="I778" s="220"/>
      <c r="J778" s="220"/>
      <c r="K778" s="220"/>
      <c r="L778" s="220"/>
      <c r="M778" s="220"/>
    </row>
    <row r="779" spans="5:13" x14ac:dyDescent="0.25">
      <c r="E779" s="220"/>
      <c r="F779" s="220"/>
      <c r="G779" s="220"/>
      <c r="H779" s="220"/>
      <c r="I779" s="220"/>
      <c r="J779" s="220"/>
      <c r="K779" s="220"/>
      <c r="L779" s="220"/>
      <c r="M779" s="220"/>
    </row>
    <row r="780" spans="5:13" x14ac:dyDescent="0.25">
      <c r="E780" s="220"/>
      <c r="F780" s="220"/>
      <c r="G780" s="220"/>
      <c r="H780" s="220"/>
      <c r="I780" s="220"/>
      <c r="J780" s="220"/>
      <c r="K780" s="220"/>
      <c r="L780" s="220"/>
      <c r="M780" s="220"/>
    </row>
    <row r="781" spans="5:13" x14ac:dyDescent="0.25">
      <c r="E781" s="220"/>
      <c r="F781" s="220"/>
      <c r="G781" s="220"/>
      <c r="H781" s="220"/>
      <c r="I781" s="220"/>
      <c r="J781" s="220"/>
      <c r="K781" s="220"/>
      <c r="L781" s="220"/>
      <c r="M781" s="220"/>
    </row>
    <row r="782" spans="5:13" x14ac:dyDescent="0.25">
      <c r="E782" s="220"/>
      <c r="F782" s="220"/>
      <c r="G782" s="220"/>
      <c r="H782" s="220"/>
      <c r="I782" s="220"/>
      <c r="J782" s="220"/>
      <c r="K782" s="220"/>
      <c r="L782" s="220"/>
      <c r="M782" s="220"/>
    </row>
    <row r="783" spans="5:13" x14ac:dyDescent="0.25">
      <c r="E783" s="220"/>
      <c r="F783" s="220"/>
      <c r="G783" s="220"/>
      <c r="H783" s="220"/>
      <c r="I783" s="220"/>
      <c r="J783" s="220"/>
      <c r="K783" s="220"/>
      <c r="L783" s="220"/>
      <c r="M783" s="220"/>
    </row>
    <row r="784" spans="5:13" x14ac:dyDescent="0.25">
      <c r="E784" s="220"/>
      <c r="F784" s="220"/>
      <c r="G784" s="220"/>
      <c r="H784" s="220"/>
      <c r="I784" s="220"/>
      <c r="J784" s="220"/>
      <c r="K784" s="220"/>
      <c r="L784" s="220"/>
      <c r="M784" s="220"/>
    </row>
    <row r="785" spans="5:13" x14ac:dyDescent="0.25">
      <c r="E785" s="220"/>
      <c r="F785" s="220"/>
      <c r="G785" s="220"/>
      <c r="H785" s="220"/>
      <c r="I785" s="220"/>
      <c r="J785" s="220"/>
      <c r="K785" s="220"/>
      <c r="L785" s="220"/>
      <c r="M785" s="220"/>
    </row>
    <row r="786" spans="5:13" x14ac:dyDescent="0.25">
      <c r="E786" s="220"/>
      <c r="F786" s="220"/>
      <c r="G786" s="220"/>
      <c r="H786" s="220"/>
      <c r="I786" s="220"/>
      <c r="J786" s="220"/>
      <c r="K786" s="220"/>
      <c r="L786" s="220"/>
      <c r="M786" s="220"/>
    </row>
    <row r="787" spans="5:13" x14ac:dyDescent="0.25">
      <c r="E787" s="220"/>
      <c r="F787" s="220"/>
      <c r="G787" s="220"/>
      <c r="H787" s="220"/>
      <c r="I787" s="220"/>
      <c r="J787" s="220"/>
      <c r="K787" s="220"/>
      <c r="L787" s="220"/>
      <c r="M787" s="220"/>
    </row>
    <row r="788" spans="5:13" x14ac:dyDescent="0.25">
      <c r="E788" s="220"/>
      <c r="F788" s="220"/>
      <c r="G788" s="220"/>
      <c r="H788" s="220"/>
      <c r="I788" s="220"/>
      <c r="J788" s="220"/>
      <c r="K788" s="220"/>
      <c r="L788" s="220"/>
      <c r="M788" s="220"/>
    </row>
    <row r="789" spans="5:13" x14ac:dyDescent="0.25">
      <c r="E789" s="220"/>
      <c r="F789" s="220"/>
      <c r="G789" s="220"/>
      <c r="H789" s="220"/>
      <c r="I789" s="220"/>
      <c r="J789" s="220"/>
      <c r="K789" s="220"/>
      <c r="L789" s="220"/>
      <c r="M789" s="220"/>
    </row>
    <row r="790" spans="5:13" x14ac:dyDescent="0.25">
      <c r="E790" s="220"/>
      <c r="F790" s="220"/>
      <c r="G790" s="220"/>
      <c r="H790" s="220"/>
      <c r="I790" s="220"/>
      <c r="J790" s="220"/>
      <c r="K790" s="220"/>
      <c r="L790" s="220"/>
      <c r="M790" s="220"/>
    </row>
    <row r="791" spans="5:13" x14ac:dyDescent="0.25">
      <c r="E791" s="220"/>
      <c r="F791" s="220"/>
      <c r="G791" s="220"/>
      <c r="H791" s="220"/>
      <c r="I791" s="220"/>
      <c r="J791" s="220"/>
      <c r="K791" s="220"/>
      <c r="L791" s="220"/>
      <c r="M791" s="220"/>
    </row>
    <row r="792" spans="5:13" x14ac:dyDescent="0.25">
      <c r="E792" s="220"/>
      <c r="F792" s="220"/>
      <c r="G792" s="220"/>
      <c r="H792" s="220"/>
      <c r="I792" s="220"/>
      <c r="J792" s="220"/>
      <c r="K792" s="220"/>
      <c r="L792" s="220"/>
      <c r="M792" s="220"/>
    </row>
    <row r="793" spans="5:13" x14ac:dyDescent="0.25">
      <c r="E793" s="220"/>
      <c r="F793" s="220"/>
      <c r="G793" s="220"/>
      <c r="H793" s="220"/>
      <c r="I793" s="220"/>
      <c r="J793" s="220"/>
      <c r="K793" s="220"/>
      <c r="L793" s="220"/>
      <c r="M793" s="220"/>
    </row>
    <row r="794" spans="5:13" x14ac:dyDescent="0.25">
      <c r="E794" s="220"/>
      <c r="F794" s="220"/>
      <c r="G794" s="220"/>
      <c r="H794" s="220"/>
      <c r="I794" s="220"/>
      <c r="J794" s="220"/>
      <c r="K794" s="220"/>
      <c r="L794" s="220"/>
      <c r="M794" s="220"/>
    </row>
    <row r="795" spans="5:13" x14ac:dyDescent="0.25">
      <c r="E795" s="220"/>
      <c r="F795" s="220"/>
      <c r="G795" s="220"/>
      <c r="H795" s="220"/>
      <c r="I795" s="220"/>
      <c r="J795" s="220"/>
      <c r="K795" s="220"/>
      <c r="L795" s="220"/>
      <c r="M795" s="220"/>
    </row>
    <row r="796" spans="5:13" x14ac:dyDescent="0.25">
      <c r="E796" s="220"/>
      <c r="F796" s="220"/>
      <c r="G796" s="220"/>
      <c r="H796" s="220"/>
      <c r="I796" s="220"/>
      <c r="J796" s="220"/>
      <c r="K796" s="220"/>
      <c r="L796" s="220"/>
      <c r="M796" s="220"/>
    </row>
    <row r="797" spans="5:13" x14ac:dyDescent="0.25">
      <c r="E797" s="220"/>
      <c r="F797" s="220"/>
      <c r="G797" s="220"/>
      <c r="H797" s="220"/>
      <c r="I797" s="220"/>
      <c r="J797" s="220"/>
      <c r="K797" s="220"/>
      <c r="L797" s="220"/>
      <c r="M797" s="220"/>
    </row>
    <row r="798" spans="5:13" x14ac:dyDescent="0.25">
      <c r="E798" s="220"/>
      <c r="F798" s="220"/>
      <c r="G798" s="220"/>
      <c r="H798" s="220"/>
      <c r="I798" s="220"/>
      <c r="J798" s="220"/>
      <c r="K798" s="220"/>
      <c r="L798" s="220"/>
      <c r="M798" s="220"/>
    </row>
    <row r="799" spans="5:13" x14ac:dyDescent="0.25">
      <c r="E799" s="220"/>
      <c r="F799" s="220"/>
      <c r="G799" s="220"/>
      <c r="H799" s="220"/>
      <c r="I799" s="220"/>
      <c r="J799" s="220"/>
      <c r="K799" s="220"/>
      <c r="L799" s="220"/>
      <c r="M799" s="220"/>
    </row>
    <row r="800" spans="5:13" x14ac:dyDescent="0.25">
      <c r="E800" s="220"/>
      <c r="F800" s="220"/>
      <c r="G800" s="220"/>
      <c r="H800" s="220"/>
      <c r="I800" s="220"/>
      <c r="J800" s="220"/>
      <c r="K800" s="220"/>
      <c r="L800" s="220"/>
      <c r="M800" s="220"/>
    </row>
    <row r="801" spans="5:13" x14ac:dyDescent="0.25">
      <c r="E801" s="220"/>
      <c r="F801" s="220"/>
      <c r="G801" s="220"/>
      <c r="H801" s="220"/>
      <c r="I801" s="220"/>
      <c r="J801" s="220"/>
      <c r="K801" s="220"/>
      <c r="L801" s="220"/>
      <c r="M801" s="220"/>
    </row>
    <row r="802" spans="5:13" x14ac:dyDescent="0.25">
      <c r="E802" s="220"/>
      <c r="F802" s="220"/>
      <c r="G802" s="220"/>
      <c r="H802" s="220"/>
      <c r="I802" s="220"/>
      <c r="J802" s="220"/>
      <c r="K802" s="220"/>
      <c r="L802" s="220"/>
      <c r="M802" s="220"/>
    </row>
    <row r="803" spans="5:13" x14ac:dyDescent="0.25">
      <c r="E803" s="220"/>
      <c r="F803" s="220"/>
      <c r="G803" s="220"/>
      <c r="H803" s="220"/>
      <c r="I803" s="220"/>
      <c r="J803" s="220"/>
      <c r="K803" s="220"/>
      <c r="L803" s="220"/>
      <c r="M803" s="220"/>
    </row>
    <row r="804" spans="5:13" x14ac:dyDescent="0.25">
      <c r="E804" s="220"/>
      <c r="F804" s="220"/>
      <c r="G804" s="220"/>
      <c r="H804" s="220"/>
      <c r="I804" s="220"/>
      <c r="J804" s="220"/>
      <c r="K804" s="220"/>
      <c r="L804" s="220"/>
      <c r="M804" s="220"/>
    </row>
    <row r="805" spans="5:13" x14ac:dyDescent="0.25">
      <c r="E805" s="220"/>
      <c r="F805" s="220"/>
      <c r="G805" s="220"/>
      <c r="H805" s="220"/>
      <c r="I805" s="220"/>
      <c r="J805" s="220"/>
      <c r="K805" s="220"/>
      <c r="L805" s="220"/>
      <c r="M805" s="220"/>
    </row>
    <row r="806" spans="5:13" x14ac:dyDescent="0.25">
      <c r="E806" s="220"/>
      <c r="F806" s="220"/>
      <c r="G806" s="220"/>
      <c r="H806" s="220"/>
      <c r="I806" s="220"/>
      <c r="J806" s="220"/>
      <c r="K806" s="220"/>
      <c r="L806" s="220"/>
      <c r="M806" s="220"/>
    </row>
    <row r="807" spans="5:13" x14ac:dyDescent="0.25">
      <c r="E807" s="220"/>
      <c r="F807" s="220"/>
      <c r="G807" s="220"/>
      <c r="H807" s="220"/>
      <c r="I807" s="220"/>
      <c r="J807" s="220"/>
      <c r="K807" s="220"/>
      <c r="L807" s="220"/>
      <c r="M807" s="220"/>
    </row>
    <row r="808" spans="5:13" x14ac:dyDescent="0.25">
      <c r="E808" s="220"/>
      <c r="F808" s="220"/>
      <c r="G808" s="220"/>
      <c r="H808" s="220"/>
      <c r="I808" s="220"/>
      <c r="J808" s="220"/>
      <c r="K808" s="220"/>
      <c r="L808" s="220"/>
      <c r="M808" s="220"/>
    </row>
    <row r="809" spans="5:13" x14ac:dyDescent="0.25">
      <c r="E809" s="220"/>
      <c r="F809" s="220"/>
      <c r="G809" s="220"/>
      <c r="H809" s="220"/>
      <c r="I809" s="220"/>
      <c r="J809" s="220"/>
      <c r="K809" s="220"/>
      <c r="L809" s="220"/>
      <c r="M809" s="220"/>
    </row>
    <row r="810" spans="5:13" x14ac:dyDescent="0.25">
      <c r="E810" s="220"/>
      <c r="F810" s="220"/>
      <c r="G810" s="220"/>
      <c r="H810" s="220"/>
      <c r="I810" s="220"/>
      <c r="J810" s="220"/>
      <c r="K810" s="220"/>
      <c r="L810" s="220"/>
      <c r="M810" s="220"/>
    </row>
    <row r="811" spans="5:13" x14ac:dyDescent="0.25">
      <c r="E811" s="220"/>
      <c r="F811" s="220"/>
      <c r="G811" s="220"/>
      <c r="H811" s="220"/>
      <c r="I811" s="220"/>
      <c r="J811" s="220"/>
      <c r="K811" s="220"/>
      <c r="L811" s="220"/>
      <c r="M811" s="220"/>
    </row>
    <row r="812" spans="5:13" x14ac:dyDescent="0.25">
      <c r="E812" s="220"/>
      <c r="F812" s="220"/>
      <c r="G812" s="220"/>
      <c r="H812" s="220"/>
      <c r="I812" s="220"/>
      <c r="J812" s="220"/>
      <c r="K812" s="220"/>
      <c r="L812" s="220"/>
      <c r="M812" s="220"/>
    </row>
    <row r="813" spans="5:13" x14ac:dyDescent="0.25">
      <c r="E813" s="220"/>
      <c r="F813" s="220"/>
      <c r="G813" s="220"/>
      <c r="H813" s="220"/>
      <c r="I813" s="220"/>
      <c r="J813" s="220"/>
      <c r="K813" s="220"/>
      <c r="L813" s="220"/>
      <c r="M813" s="220"/>
    </row>
    <row r="814" spans="5:13" x14ac:dyDescent="0.25">
      <c r="E814" s="220"/>
      <c r="F814" s="220"/>
      <c r="G814" s="220"/>
      <c r="H814" s="220"/>
      <c r="I814" s="220"/>
      <c r="J814" s="220"/>
      <c r="K814" s="220"/>
      <c r="L814" s="220"/>
      <c r="M814" s="220"/>
    </row>
    <row r="815" spans="5:13" x14ac:dyDescent="0.25">
      <c r="E815" s="220"/>
      <c r="F815" s="220"/>
      <c r="G815" s="220"/>
      <c r="H815" s="220"/>
      <c r="I815" s="220"/>
      <c r="J815" s="220"/>
      <c r="K815" s="220"/>
      <c r="L815" s="220"/>
      <c r="M815" s="220"/>
    </row>
    <row r="816" spans="5:13" x14ac:dyDescent="0.25">
      <c r="E816" s="220"/>
      <c r="F816" s="220"/>
      <c r="G816" s="220"/>
      <c r="H816" s="220"/>
      <c r="I816" s="220"/>
      <c r="J816" s="220"/>
      <c r="K816" s="220"/>
      <c r="L816" s="220"/>
      <c r="M816" s="220"/>
    </row>
    <row r="817" spans="5:13" x14ac:dyDescent="0.25">
      <c r="E817" s="220"/>
      <c r="F817" s="220"/>
      <c r="G817" s="220"/>
      <c r="H817" s="220"/>
      <c r="I817" s="220"/>
      <c r="J817" s="220"/>
      <c r="K817" s="220"/>
      <c r="L817" s="220"/>
      <c r="M817" s="220"/>
    </row>
    <row r="818" spans="5:13" x14ac:dyDescent="0.25">
      <c r="E818" s="220"/>
      <c r="F818" s="220"/>
      <c r="G818" s="220"/>
      <c r="H818" s="220"/>
      <c r="I818" s="220"/>
      <c r="J818" s="220"/>
      <c r="K818" s="220"/>
      <c r="L818" s="220"/>
      <c r="M818" s="220"/>
    </row>
    <row r="819" spans="5:13" x14ac:dyDescent="0.25">
      <c r="E819" s="220"/>
      <c r="F819" s="220"/>
      <c r="G819" s="220"/>
      <c r="H819" s="220"/>
      <c r="I819" s="220"/>
      <c r="J819" s="220"/>
      <c r="K819" s="220"/>
      <c r="L819" s="220"/>
      <c r="M819" s="220"/>
    </row>
    <row r="820" spans="5:13" x14ac:dyDescent="0.25">
      <c r="E820" s="220"/>
      <c r="F820" s="220"/>
      <c r="G820" s="220"/>
      <c r="H820" s="220"/>
      <c r="I820" s="220"/>
      <c r="J820" s="220"/>
      <c r="K820" s="220"/>
      <c r="L820" s="220"/>
      <c r="M820" s="220"/>
    </row>
    <row r="821" spans="5:13" x14ac:dyDescent="0.25">
      <c r="E821" s="220"/>
      <c r="F821" s="220"/>
      <c r="G821" s="220"/>
      <c r="H821" s="220"/>
      <c r="I821" s="220"/>
      <c r="J821" s="220"/>
      <c r="K821" s="220"/>
      <c r="L821" s="220"/>
      <c r="M821" s="220"/>
    </row>
    <row r="822" spans="5:13" x14ac:dyDescent="0.25">
      <c r="E822" s="220"/>
      <c r="F822" s="220"/>
      <c r="G822" s="220"/>
      <c r="H822" s="220"/>
      <c r="I822" s="220"/>
      <c r="J822" s="220"/>
      <c r="K822" s="220"/>
      <c r="L822" s="220"/>
      <c r="M822" s="220"/>
    </row>
    <row r="823" spans="5:13" x14ac:dyDescent="0.25">
      <c r="E823" s="220"/>
      <c r="F823" s="220"/>
      <c r="G823" s="220"/>
      <c r="H823" s="220"/>
      <c r="I823" s="220"/>
      <c r="J823" s="220"/>
      <c r="K823" s="220"/>
      <c r="L823" s="220"/>
      <c r="M823" s="220"/>
    </row>
    <row r="824" spans="5:13" x14ac:dyDescent="0.25">
      <c r="E824" s="220"/>
      <c r="F824" s="220"/>
      <c r="G824" s="220"/>
      <c r="H824" s="220"/>
      <c r="I824" s="220"/>
      <c r="J824" s="220"/>
      <c r="K824" s="220"/>
      <c r="L824" s="220"/>
      <c r="M824" s="220"/>
    </row>
    <row r="825" spans="5:13" x14ac:dyDescent="0.25">
      <c r="E825" s="220"/>
      <c r="F825" s="220"/>
      <c r="G825" s="220"/>
      <c r="H825" s="220"/>
      <c r="I825" s="220"/>
      <c r="J825" s="220"/>
      <c r="K825" s="220"/>
      <c r="L825" s="220"/>
      <c r="M825" s="220"/>
    </row>
    <row r="826" spans="5:13" x14ac:dyDescent="0.25">
      <c r="E826" s="220"/>
      <c r="F826" s="220"/>
      <c r="G826" s="220"/>
      <c r="H826" s="220"/>
      <c r="I826" s="220"/>
      <c r="J826" s="220"/>
      <c r="K826" s="220"/>
      <c r="L826" s="220"/>
      <c r="M826" s="220"/>
    </row>
    <row r="827" spans="5:13" x14ac:dyDescent="0.25">
      <c r="E827" s="220"/>
      <c r="F827" s="220"/>
      <c r="G827" s="220"/>
      <c r="H827" s="220"/>
      <c r="I827" s="220"/>
      <c r="J827" s="220"/>
      <c r="K827" s="220"/>
      <c r="L827" s="220"/>
      <c r="M827" s="220"/>
    </row>
    <row r="828" spans="5:13" x14ac:dyDescent="0.25">
      <c r="E828" s="220"/>
      <c r="F828" s="220"/>
      <c r="G828" s="220"/>
      <c r="H828" s="220"/>
      <c r="I828" s="220"/>
      <c r="J828" s="220"/>
      <c r="K828" s="220"/>
      <c r="L828" s="220"/>
      <c r="M828" s="220"/>
    </row>
    <row r="829" spans="5:13" x14ac:dyDescent="0.25">
      <c r="E829" s="220"/>
      <c r="F829" s="220"/>
      <c r="G829" s="220"/>
      <c r="H829" s="220"/>
      <c r="I829" s="220"/>
      <c r="J829" s="220"/>
      <c r="K829" s="220"/>
      <c r="L829" s="220"/>
      <c r="M829" s="220"/>
    </row>
    <row r="830" spans="5:13" x14ac:dyDescent="0.25">
      <c r="E830" s="220"/>
      <c r="F830" s="220"/>
      <c r="G830" s="220"/>
      <c r="H830" s="220"/>
      <c r="I830" s="220"/>
      <c r="J830" s="220"/>
      <c r="K830" s="220"/>
      <c r="L830" s="220"/>
      <c r="M830" s="220"/>
    </row>
    <row r="831" spans="5:13" x14ac:dyDescent="0.25">
      <c r="E831" s="220"/>
      <c r="F831" s="220"/>
      <c r="G831" s="220"/>
      <c r="H831" s="220"/>
      <c r="I831" s="220"/>
      <c r="J831" s="220"/>
      <c r="K831" s="220"/>
      <c r="L831" s="220"/>
      <c r="M831" s="220"/>
    </row>
    <row r="832" spans="5:13" x14ac:dyDescent="0.25">
      <c r="E832" s="220"/>
      <c r="F832" s="220"/>
      <c r="G832" s="220"/>
      <c r="H832" s="220"/>
      <c r="I832" s="220"/>
      <c r="J832" s="220"/>
      <c r="K832" s="220"/>
      <c r="L832" s="220"/>
      <c r="M832" s="220"/>
    </row>
    <row r="833" spans="5:13" x14ac:dyDescent="0.25">
      <c r="E833" s="220"/>
      <c r="F833" s="220"/>
      <c r="G833" s="220"/>
      <c r="H833" s="220"/>
      <c r="I833" s="220"/>
      <c r="J833" s="220"/>
      <c r="K833" s="220"/>
      <c r="L833" s="220"/>
      <c r="M833" s="220"/>
    </row>
    <row r="834" spans="5:13" x14ac:dyDescent="0.25">
      <c r="E834" s="220"/>
      <c r="F834" s="220"/>
      <c r="G834" s="220"/>
      <c r="H834" s="220"/>
      <c r="I834" s="220"/>
      <c r="J834" s="220"/>
      <c r="K834" s="220"/>
      <c r="L834" s="220"/>
      <c r="M834" s="220"/>
    </row>
    <row r="835" spans="5:13" x14ac:dyDescent="0.25">
      <c r="E835" s="220"/>
      <c r="F835" s="220"/>
      <c r="G835" s="220"/>
      <c r="H835" s="220"/>
      <c r="I835" s="220"/>
      <c r="J835" s="220"/>
      <c r="K835" s="220"/>
      <c r="L835" s="220"/>
      <c r="M835" s="220"/>
    </row>
    <row r="836" spans="5:13" x14ac:dyDescent="0.25">
      <c r="E836" s="220"/>
      <c r="F836" s="220"/>
      <c r="G836" s="220"/>
      <c r="H836" s="220"/>
      <c r="I836" s="220"/>
      <c r="J836" s="220"/>
      <c r="K836" s="220"/>
      <c r="L836" s="220"/>
      <c r="M836" s="220"/>
    </row>
    <row r="837" spans="5:13" x14ac:dyDescent="0.25">
      <c r="E837" s="220"/>
      <c r="F837" s="220"/>
      <c r="G837" s="220"/>
      <c r="H837" s="220"/>
      <c r="I837" s="220"/>
      <c r="J837" s="220"/>
      <c r="K837" s="220"/>
      <c r="L837" s="220"/>
      <c r="M837" s="220"/>
    </row>
    <row r="838" spans="5:13" x14ac:dyDescent="0.25">
      <c r="E838" s="220"/>
      <c r="F838" s="220"/>
      <c r="G838" s="220"/>
      <c r="H838" s="220"/>
      <c r="I838" s="220"/>
      <c r="J838" s="220"/>
      <c r="K838" s="220"/>
      <c r="L838" s="220"/>
      <c r="M838" s="220"/>
    </row>
    <row r="839" spans="5:13" x14ac:dyDescent="0.25">
      <c r="E839" s="220"/>
      <c r="F839" s="220"/>
      <c r="G839" s="220"/>
      <c r="H839" s="220"/>
      <c r="I839" s="220"/>
      <c r="J839" s="220"/>
      <c r="K839" s="220"/>
      <c r="L839" s="220"/>
      <c r="M839" s="220"/>
    </row>
    <row r="840" spans="5:13" x14ac:dyDescent="0.25">
      <c r="E840" s="220"/>
      <c r="F840" s="220"/>
      <c r="G840" s="220"/>
      <c r="H840" s="220"/>
      <c r="I840" s="220"/>
      <c r="J840" s="220"/>
      <c r="K840" s="220"/>
      <c r="L840" s="220"/>
      <c r="M840" s="220"/>
    </row>
    <row r="841" spans="5:13" x14ac:dyDescent="0.25">
      <c r="E841" s="220"/>
      <c r="F841" s="220"/>
      <c r="G841" s="220"/>
      <c r="H841" s="220"/>
      <c r="I841" s="220"/>
      <c r="J841" s="220"/>
      <c r="K841" s="220"/>
      <c r="L841" s="220"/>
      <c r="M841" s="220"/>
    </row>
    <row r="842" spans="5:13" x14ac:dyDescent="0.25">
      <c r="E842" s="220"/>
      <c r="F842" s="220"/>
      <c r="G842" s="220"/>
      <c r="H842" s="220"/>
      <c r="I842" s="220"/>
      <c r="J842" s="220"/>
      <c r="K842" s="220"/>
      <c r="L842" s="220"/>
      <c r="M842" s="220"/>
    </row>
    <row r="843" spans="5:13" x14ac:dyDescent="0.25">
      <c r="E843" s="220"/>
      <c r="F843" s="220"/>
      <c r="G843" s="220"/>
      <c r="H843" s="220"/>
      <c r="I843" s="220"/>
      <c r="J843" s="220"/>
      <c r="K843" s="220"/>
      <c r="L843" s="220"/>
      <c r="M843" s="220"/>
    </row>
    <row r="844" spans="5:13" x14ac:dyDescent="0.25">
      <c r="E844" s="220"/>
      <c r="F844" s="220"/>
      <c r="G844" s="220"/>
      <c r="H844" s="220"/>
      <c r="I844" s="220"/>
      <c r="J844" s="220"/>
      <c r="K844" s="220"/>
      <c r="L844" s="220"/>
      <c r="M844" s="220"/>
    </row>
    <row r="845" spans="5:13" x14ac:dyDescent="0.25">
      <c r="E845" s="220"/>
      <c r="F845" s="220"/>
      <c r="G845" s="220"/>
      <c r="H845" s="220"/>
      <c r="I845" s="220"/>
      <c r="J845" s="220"/>
      <c r="K845" s="220"/>
      <c r="L845" s="220"/>
      <c r="M845" s="220"/>
    </row>
    <row r="846" spans="5:13" x14ac:dyDescent="0.25">
      <c r="E846" s="220"/>
      <c r="F846" s="220"/>
      <c r="G846" s="220"/>
      <c r="H846" s="220"/>
      <c r="I846" s="220"/>
      <c r="J846" s="220"/>
      <c r="K846" s="220"/>
      <c r="L846" s="220"/>
      <c r="M846" s="220"/>
    </row>
    <row r="847" spans="5:13" x14ac:dyDescent="0.25">
      <c r="E847" s="220"/>
      <c r="F847" s="220"/>
      <c r="G847" s="220"/>
      <c r="H847" s="220"/>
      <c r="I847" s="220"/>
      <c r="J847" s="220"/>
      <c r="K847" s="220"/>
      <c r="L847" s="220"/>
      <c r="M847" s="220"/>
    </row>
    <row r="848" spans="5:13" x14ac:dyDescent="0.25">
      <c r="E848" s="220"/>
      <c r="F848" s="220"/>
      <c r="G848" s="220"/>
      <c r="H848" s="220"/>
      <c r="I848" s="220"/>
      <c r="J848" s="220"/>
      <c r="K848" s="220"/>
      <c r="L848" s="220"/>
      <c r="M848" s="220"/>
    </row>
    <row r="849" spans="5:13" x14ac:dyDescent="0.25">
      <c r="E849" s="220"/>
      <c r="F849" s="220"/>
      <c r="G849" s="220"/>
      <c r="H849" s="220"/>
      <c r="I849" s="220"/>
      <c r="J849" s="220"/>
      <c r="K849" s="220"/>
      <c r="L849" s="220"/>
      <c r="M849" s="220"/>
    </row>
    <row r="850" spans="5:13" x14ac:dyDescent="0.25">
      <c r="E850" s="220"/>
      <c r="F850" s="220"/>
      <c r="G850" s="220"/>
      <c r="H850" s="220"/>
      <c r="I850" s="220"/>
      <c r="J850" s="220"/>
      <c r="K850" s="220"/>
      <c r="L850" s="220"/>
      <c r="M850" s="220"/>
    </row>
    <row r="851" spans="5:13" x14ac:dyDescent="0.25">
      <c r="E851" s="220"/>
      <c r="F851" s="220"/>
      <c r="G851" s="220"/>
      <c r="H851" s="220"/>
      <c r="I851" s="220"/>
      <c r="J851" s="220"/>
      <c r="K851" s="220"/>
      <c r="L851" s="220"/>
      <c r="M851" s="220"/>
    </row>
    <row r="852" spans="5:13" x14ac:dyDescent="0.25">
      <c r="E852" s="220"/>
      <c r="F852" s="220"/>
      <c r="G852" s="220"/>
      <c r="H852" s="220"/>
      <c r="I852" s="220"/>
      <c r="J852" s="220"/>
      <c r="K852" s="220"/>
      <c r="L852" s="220"/>
      <c r="M852" s="220"/>
    </row>
    <row r="853" spans="5:13" x14ac:dyDescent="0.25">
      <c r="E853" s="220"/>
      <c r="F853" s="220"/>
      <c r="G853" s="220"/>
      <c r="H853" s="220"/>
      <c r="I853" s="220"/>
      <c r="J853" s="220"/>
      <c r="K853" s="220"/>
      <c r="L853" s="220"/>
      <c r="M853" s="220"/>
    </row>
    <row r="854" spans="5:13" x14ac:dyDescent="0.25">
      <c r="E854" s="220"/>
      <c r="F854" s="220"/>
      <c r="G854" s="220"/>
      <c r="H854" s="220"/>
      <c r="I854" s="220"/>
      <c r="J854" s="220"/>
      <c r="K854" s="220"/>
      <c r="L854" s="220"/>
      <c r="M854" s="220"/>
    </row>
    <row r="855" spans="5:13" x14ac:dyDescent="0.25">
      <c r="E855" s="220"/>
      <c r="F855" s="220"/>
      <c r="G855" s="220"/>
      <c r="H855" s="220"/>
      <c r="I855" s="220"/>
      <c r="J855" s="220"/>
      <c r="K855" s="220"/>
      <c r="L855" s="220"/>
      <c r="M855" s="220"/>
    </row>
    <row r="856" spans="5:13" x14ac:dyDescent="0.25">
      <c r="E856" s="220"/>
      <c r="F856" s="220"/>
      <c r="G856" s="220"/>
      <c r="H856" s="220"/>
      <c r="I856" s="220"/>
      <c r="J856" s="220"/>
      <c r="K856" s="220"/>
      <c r="L856" s="220"/>
      <c r="M856" s="220"/>
    </row>
    <row r="857" spans="5:13" x14ac:dyDescent="0.25">
      <c r="E857" s="220"/>
      <c r="F857" s="220"/>
      <c r="G857" s="220"/>
      <c r="H857" s="220"/>
      <c r="I857" s="220"/>
      <c r="J857" s="220"/>
      <c r="K857" s="220"/>
      <c r="L857" s="220"/>
      <c r="M857" s="220"/>
    </row>
    <row r="858" spans="5:13" x14ac:dyDescent="0.25">
      <c r="E858" s="220"/>
      <c r="F858" s="220"/>
      <c r="G858" s="220"/>
      <c r="H858" s="220"/>
      <c r="I858" s="220"/>
      <c r="J858" s="220"/>
      <c r="K858" s="220"/>
      <c r="L858" s="220"/>
      <c r="M858" s="220"/>
    </row>
    <row r="859" spans="5:13" x14ac:dyDescent="0.25">
      <c r="E859" s="220"/>
      <c r="F859" s="220"/>
      <c r="G859" s="220"/>
      <c r="H859" s="220"/>
      <c r="I859" s="220"/>
      <c r="J859" s="220"/>
      <c r="K859" s="220"/>
      <c r="L859" s="220"/>
      <c r="M859" s="220"/>
    </row>
    <row r="860" spans="5:13" x14ac:dyDescent="0.25">
      <c r="E860" s="220"/>
      <c r="F860" s="220"/>
      <c r="G860" s="220"/>
      <c r="H860" s="220"/>
      <c r="I860" s="220"/>
      <c r="J860" s="220"/>
      <c r="K860" s="220"/>
      <c r="L860" s="220"/>
      <c r="M860" s="220"/>
    </row>
    <row r="861" spans="5:13" x14ac:dyDescent="0.25">
      <c r="E861" s="220"/>
      <c r="F861" s="220"/>
      <c r="G861" s="220"/>
      <c r="H861" s="220"/>
      <c r="I861" s="220"/>
      <c r="J861" s="220"/>
      <c r="K861" s="220"/>
      <c r="L861" s="220"/>
      <c r="M861" s="220"/>
    </row>
    <row r="862" spans="5:13" x14ac:dyDescent="0.25">
      <c r="E862" s="220"/>
      <c r="F862" s="220"/>
      <c r="G862" s="220"/>
      <c r="H862" s="220"/>
      <c r="I862" s="220"/>
      <c r="J862" s="220"/>
      <c r="K862" s="220"/>
      <c r="L862" s="220"/>
      <c r="M862" s="220"/>
    </row>
    <row r="863" spans="5:13" x14ac:dyDescent="0.25">
      <c r="E863" s="220"/>
      <c r="F863" s="220"/>
      <c r="G863" s="220"/>
      <c r="H863" s="220"/>
      <c r="I863" s="220"/>
      <c r="J863" s="220"/>
      <c r="K863" s="220"/>
      <c r="L863" s="220"/>
      <c r="M863" s="220"/>
    </row>
    <row r="864" spans="5:13" x14ac:dyDescent="0.25">
      <c r="E864" s="220"/>
      <c r="F864" s="220"/>
      <c r="G864" s="220"/>
      <c r="H864" s="220"/>
      <c r="I864" s="220"/>
      <c r="J864" s="220"/>
      <c r="K864" s="220"/>
      <c r="L864" s="220"/>
      <c r="M864" s="220"/>
    </row>
    <row r="865" spans="5:13" x14ac:dyDescent="0.25">
      <c r="E865" s="220"/>
      <c r="F865" s="220"/>
      <c r="G865" s="220"/>
      <c r="H865" s="220"/>
      <c r="I865" s="220"/>
      <c r="J865" s="220"/>
      <c r="K865" s="220"/>
      <c r="L865" s="220"/>
      <c r="M865" s="220"/>
    </row>
    <row r="866" spans="5:13" x14ac:dyDescent="0.25">
      <c r="E866" s="220"/>
      <c r="F866" s="220"/>
      <c r="G866" s="220"/>
      <c r="H866" s="220"/>
      <c r="I866" s="220"/>
      <c r="J866" s="220"/>
      <c r="K866" s="220"/>
      <c r="L866" s="220"/>
      <c r="M866" s="220"/>
    </row>
    <row r="867" spans="5:13" x14ac:dyDescent="0.25">
      <c r="E867" s="220"/>
      <c r="F867" s="220"/>
      <c r="G867" s="220"/>
      <c r="H867" s="220"/>
      <c r="I867" s="220"/>
      <c r="J867" s="220"/>
      <c r="K867" s="220"/>
      <c r="L867" s="220"/>
      <c r="M867" s="220"/>
    </row>
    <row r="868" spans="5:13" x14ac:dyDescent="0.25">
      <c r="E868" s="220"/>
      <c r="F868" s="220"/>
      <c r="G868" s="220"/>
      <c r="H868" s="220"/>
      <c r="I868" s="220"/>
      <c r="J868" s="220"/>
      <c r="K868" s="220"/>
      <c r="L868" s="220"/>
      <c r="M868" s="220"/>
    </row>
    <row r="869" spans="5:13" x14ac:dyDescent="0.25">
      <c r="E869" s="220"/>
      <c r="F869" s="220"/>
      <c r="G869" s="220"/>
      <c r="H869" s="220"/>
      <c r="I869" s="220"/>
      <c r="J869" s="220"/>
      <c r="K869" s="220"/>
      <c r="L869" s="220"/>
      <c r="M869" s="220"/>
    </row>
    <row r="870" spans="5:13" x14ac:dyDescent="0.25">
      <c r="E870" s="220"/>
      <c r="F870" s="220"/>
      <c r="G870" s="220"/>
      <c r="H870" s="220"/>
      <c r="I870" s="220"/>
      <c r="J870" s="220"/>
      <c r="K870" s="220"/>
      <c r="L870" s="220"/>
      <c r="M870" s="220"/>
    </row>
    <row r="871" spans="5:13" x14ac:dyDescent="0.25">
      <c r="E871" s="220"/>
      <c r="F871" s="220"/>
      <c r="G871" s="220"/>
      <c r="H871" s="220"/>
      <c r="I871" s="220"/>
      <c r="J871" s="220"/>
      <c r="K871" s="220"/>
      <c r="L871" s="220"/>
      <c r="M871" s="220"/>
    </row>
    <row r="872" spans="5:13" x14ac:dyDescent="0.25">
      <c r="E872" s="220"/>
      <c r="F872" s="220"/>
      <c r="G872" s="220"/>
      <c r="H872" s="220"/>
      <c r="I872" s="220"/>
      <c r="J872" s="220"/>
      <c r="K872" s="220"/>
      <c r="L872" s="220"/>
      <c r="M872" s="220"/>
    </row>
    <row r="873" spans="5:13" x14ac:dyDescent="0.25">
      <c r="E873" s="220"/>
      <c r="F873" s="220"/>
      <c r="G873" s="220"/>
      <c r="H873" s="220"/>
      <c r="I873" s="220"/>
      <c r="J873" s="220"/>
      <c r="K873" s="220"/>
      <c r="L873" s="220"/>
      <c r="M873" s="220"/>
    </row>
    <row r="874" spans="5:13" x14ac:dyDescent="0.25">
      <c r="E874" s="220"/>
      <c r="F874" s="220"/>
      <c r="G874" s="220"/>
      <c r="H874" s="220"/>
      <c r="I874" s="220"/>
      <c r="J874" s="220"/>
      <c r="K874" s="220"/>
      <c r="L874" s="220"/>
      <c r="M874" s="220"/>
    </row>
    <row r="875" spans="5:13" x14ac:dyDescent="0.25">
      <c r="E875" s="220"/>
      <c r="F875" s="220"/>
      <c r="G875" s="220"/>
      <c r="H875" s="220"/>
      <c r="I875" s="220"/>
      <c r="J875" s="220"/>
      <c r="K875" s="220"/>
      <c r="L875" s="220"/>
      <c r="M875" s="220"/>
    </row>
    <row r="876" spans="5:13" x14ac:dyDescent="0.25">
      <c r="E876" s="220"/>
      <c r="F876" s="220"/>
      <c r="G876" s="220"/>
      <c r="H876" s="220"/>
      <c r="I876" s="220"/>
      <c r="J876" s="220"/>
      <c r="K876" s="220"/>
      <c r="L876" s="220"/>
      <c r="M876" s="220"/>
    </row>
    <row r="877" spans="5:13" x14ac:dyDescent="0.25">
      <c r="E877" s="220"/>
      <c r="F877" s="220"/>
      <c r="G877" s="220"/>
      <c r="H877" s="220"/>
      <c r="I877" s="220"/>
      <c r="J877" s="220"/>
      <c r="K877" s="220"/>
      <c r="L877" s="220"/>
      <c r="M877" s="220"/>
    </row>
    <row r="878" spans="5:13" x14ac:dyDescent="0.25">
      <c r="E878" s="220"/>
      <c r="F878" s="220"/>
      <c r="G878" s="220"/>
      <c r="H878" s="220"/>
      <c r="I878" s="220"/>
      <c r="J878" s="220"/>
      <c r="K878" s="220"/>
      <c r="L878" s="220"/>
      <c r="M878" s="220"/>
    </row>
    <row r="879" spans="5:13" x14ac:dyDescent="0.25">
      <c r="E879" s="220"/>
      <c r="F879" s="220"/>
      <c r="G879" s="220"/>
      <c r="H879" s="220"/>
      <c r="I879" s="220"/>
      <c r="J879" s="220"/>
      <c r="K879" s="220"/>
      <c r="L879" s="220"/>
      <c r="M879" s="220"/>
    </row>
    <row r="880" spans="5:13" x14ac:dyDescent="0.25">
      <c r="E880" s="220"/>
      <c r="F880" s="220"/>
      <c r="G880" s="220"/>
      <c r="H880" s="220"/>
      <c r="I880" s="220"/>
      <c r="J880" s="220"/>
      <c r="K880" s="220"/>
      <c r="L880" s="220"/>
      <c r="M880" s="220"/>
    </row>
    <row r="881" spans="5:13" x14ac:dyDescent="0.25">
      <c r="E881" s="220"/>
      <c r="F881" s="220"/>
      <c r="G881" s="220"/>
      <c r="H881" s="220"/>
      <c r="I881" s="220"/>
      <c r="J881" s="220"/>
      <c r="K881" s="220"/>
      <c r="L881" s="220"/>
      <c r="M881" s="220"/>
    </row>
    <row r="882" spans="5:13" x14ac:dyDescent="0.25">
      <c r="E882" s="220"/>
      <c r="F882" s="220"/>
      <c r="G882" s="220"/>
      <c r="H882" s="220"/>
      <c r="I882" s="220"/>
      <c r="J882" s="220"/>
      <c r="K882" s="220"/>
      <c r="L882" s="220"/>
      <c r="M882" s="220"/>
    </row>
    <row r="883" spans="5:13" x14ac:dyDescent="0.25">
      <c r="E883" s="220"/>
      <c r="F883" s="220"/>
      <c r="G883" s="220"/>
      <c r="H883" s="220"/>
      <c r="I883" s="220"/>
      <c r="J883" s="220"/>
      <c r="K883" s="220"/>
      <c r="L883" s="220"/>
      <c r="M883" s="220"/>
    </row>
    <row r="884" spans="5:13" x14ac:dyDescent="0.25">
      <c r="E884" s="220"/>
      <c r="F884" s="220"/>
      <c r="G884" s="220"/>
      <c r="H884" s="220"/>
      <c r="I884" s="220"/>
      <c r="J884" s="220"/>
      <c r="K884" s="220"/>
      <c r="L884" s="220"/>
      <c r="M884" s="220"/>
    </row>
    <row r="885" spans="5:13" x14ac:dyDescent="0.25">
      <c r="E885" s="220"/>
      <c r="F885" s="220"/>
      <c r="G885" s="220"/>
      <c r="H885" s="220"/>
      <c r="I885" s="220"/>
      <c r="J885" s="220"/>
      <c r="K885" s="220"/>
      <c r="L885" s="220"/>
      <c r="M885" s="220"/>
    </row>
    <row r="886" spans="5:13" x14ac:dyDescent="0.25">
      <c r="E886" s="220"/>
      <c r="F886" s="220"/>
      <c r="G886" s="220"/>
      <c r="H886" s="220"/>
      <c r="I886" s="220"/>
      <c r="J886" s="220"/>
      <c r="K886" s="220"/>
      <c r="L886" s="220"/>
      <c r="M886" s="220"/>
    </row>
    <row r="887" spans="5:13" x14ac:dyDescent="0.25">
      <c r="E887" s="220"/>
      <c r="F887" s="220"/>
      <c r="G887" s="220"/>
      <c r="H887" s="220"/>
      <c r="I887" s="220"/>
      <c r="J887" s="220"/>
      <c r="K887" s="220"/>
      <c r="L887" s="220"/>
      <c r="M887" s="220"/>
    </row>
    <row r="888" spans="5:13" x14ac:dyDescent="0.25">
      <c r="E888" s="220"/>
      <c r="F888" s="220"/>
      <c r="G888" s="220"/>
      <c r="H888" s="220"/>
      <c r="I888" s="220"/>
      <c r="J888" s="220"/>
      <c r="K888" s="220"/>
      <c r="L888" s="220"/>
      <c r="M888" s="220"/>
    </row>
    <row r="889" spans="5:13" x14ac:dyDescent="0.25">
      <c r="E889" s="220"/>
      <c r="F889" s="220"/>
      <c r="G889" s="220"/>
      <c r="H889" s="220"/>
      <c r="I889" s="220"/>
      <c r="J889" s="220"/>
      <c r="K889" s="220"/>
      <c r="L889" s="220"/>
      <c r="M889" s="220"/>
    </row>
    <row r="890" spans="5:13" x14ac:dyDescent="0.25">
      <c r="E890" s="220"/>
      <c r="F890" s="220"/>
      <c r="G890" s="220"/>
      <c r="H890" s="220"/>
      <c r="I890" s="220"/>
      <c r="J890" s="220"/>
      <c r="K890" s="220"/>
      <c r="L890" s="220"/>
      <c r="M890" s="220"/>
    </row>
    <row r="891" spans="5:13" x14ac:dyDescent="0.25">
      <c r="E891" s="220"/>
      <c r="F891" s="220"/>
      <c r="G891" s="220"/>
      <c r="H891" s="220"/>
      <c r="I891" s="220"/>
      <c r="J891" s="220"/>
      <c r="K891" s="220"/>
      <c r="L891" s="220"/>
      <c r="M891" s="220"/>
    </row>
    <row r="892" spans="5:13" x14ac:dyDescent="0.25">
      <c r="E892" s="220"/>
      <c r="F892" s="220"/>
      <c r="G892" s="220"/>
      <c r="H892" s="220"/>
      <c r="I892" s="220"/>
      <c r="J892" s="220"/>
      <c r="K892" s="220"/>
      <c r="L892" s="220"/>
      <c r="M892" s="220"/>
    </row>
    <row r="893" spans="5:13" x14ac:dyDescent="0.25">
      <c r="E893" s="220"/>
      <c r="F893" s="220"/>
      <c r="G893" s="220"/>
      <c r="H893" s="220"/>
      <c r="I893" s="220"/>
      <c r="J893" s="220"/>
      <c r="K893" s="220"/>
      <c r="L893" s="220"/>
      <c r="M893" s="220"/>
    </row>
    <row r="894" spans="5:13" x14ac:dyDescent="0.25">
      <c r="E894" s="220"/>
      <c r="F894" s="220"/>
      <c r="G894" s="220"/>
      <c r="H894" s="220"/>
      <c r="I894" s="220"/>
      <c r="J894" s="220"/>
      <c r="K894" s="220"/>
      <c r="L894" s="220"/>
      <c r="M894" s="220"/>
    </row>
    <row r="895" spans="5:13" x14ac:dyDescent="0.25">
      <c r="E895" s="220"/>
      <c r="F895" s="220"/>
      <c r="G895" s="220"/>
      <c r="H895" s="220"/>
      <c r="I895" s="220"/>
      <c r="J895" s="220"/>
      <c r="K895" s="220"/>
      <c r="L895" s="220"/>
      <c r="M895" s="220"/>
    </row>
    <row r="896" spans="5:13" x14ac:dyDescent="0.25">
      <c r="E896" s="220"/>
      <c r="F896" s="220"/>
      <c r="G896" s="220"/>
      <c r="H896" s="220"/>
      <c r="I896" s="220"/>
      <c r="J896" s="220"/>
      <c r="K896" s="220"/>
      <c r="L896" s="220"/>
      <c r="M896" s="220"/>
    </row>
    <row r="897" spans="5:13" x14ac:dyDescent="0.25">
      <c r="E897" s="220"/>
      <c r="F897" s="220"/>
      <c r="G897" s="220"/>
      <c r="H897" s="220"/>
      <c r="I897" s="220"/>
      <c r="J897" s="220"/>
      <c r="K897" s="220"/>
      <c r="L897" s="220"/>
      <c r="M897" s="220"/>
    </row>
    <row r="898" spans="5:13" x14ac:dyDescent="0.25">
      <c r="E898" s="220"/>
      <c r="F898" s="220"/>
      <c r="G898" s="220"/>
      <c r="H898" s="220"/>
      <c r="I898" s="220"/>
      <c r="J898" s="220"/>
      <c r="K898" s="220"/>
      <c r="L898" s="220"/>
      <c r="M898" s="220"/>
    </row>
    <row r="899" spans="5:13" x14ac:dyDescent="0.25">
      <c r="E899" s="220"/>
      <c r="F899" s="220"/>
      <c r="G899" s="220"/>
      <c r="H899" s="220"/>
      <c r="I899" s="220"/>
      <c r="J899" s="220"/>
      <c r="K899" s="220"/>
      <c r="L899" s="220"/>
      <c r="M899" s="220"/>
    </row>
    <row r="900" spans="5:13" x14ac:dyDescent="0.25">
      <c r="E900" s="220"/>
      <c r="F900" s="220"/>
      <c r="G900" s="220"/>
      <c r="H900" s="220"/>
      <c r="I900" s="220"/>
      <c r="J900" s="220"/>
      <c r="K900" s="220"/>
      <c r="L900" s="220"/>
      <c r="M900" s="220"/>
    </row>
    <row r="901" spans="5:13" x14ac:dyDescent="0.25">
      <c r="E901" s="220"/>
      <c r="F901" s="220"/>
      <c r="G901" s="220"/>
      <c r="H901" s="220"/>
      <c r="I901" s="220"/>
      <c r="J901" s="220"/>
      <c r="K901" s="220"/>
      <c r="L901" s="220"/>
      <c r="M901" s="220"/>
    </row>
    <row r="902" spans="5:13" x14ac:dyDescent="0.25">
      <c r="E902" s="220"/>
      <c r="F902" s="220"/>
      <c r="G902" s="220"/>
      <c r="H902" s="220"/>
      <c r="I902" s="220"/>
      <c r="J902" s="220"/>
      <c r="K902" s="220"/>
      <c r="L902" s="220"/>
      <c r="M902" s="220"/>
    </row>
    <row r="903" spans="5:13" x14ac:dyDescent="0.25">
      <c r="E903" s="220"/>
      <c r="F903" s="220"/>
      <c r="G903" s="220"/>
      <c r="H903" s="220"/>
      <c r="I903" s="220"/>
      <c r="J903" s="220"/>
      <c r="K903" s="220"/>
      <c r="L903" s="220"/>
      <c r="M903" s="220"/>
    </row>
    <row r="904" spans="5:13" x14ac:dyDescent="0.25">
      <c r="E904" s="220"/>
      <c r="F904" s="220"/>
      <c r="G904" s="220"/>
      <c r="H904" s="220"/>
      <c r="I904" s="220"/>
      <c r="J904" s="220"/>
      <c r="K904" s="220"/>
      <c r="L904" s="220"/>
      <c r="M904" s="220"/>
    </row>
    <row r="905" spans="5:13" x14ac:dyDescent="0.25">
      <c r="E905" s="220"/>
      <c r="F905" s="220"/>
      <c r="G905" s="220"/>
      <c r="H905" s="220"/>
      <c r="I905" s="220"/>
      <c r="J905" s="220"/>
      <c r="K905" s="220"/>
      <c r="L905" s="220"/>
      <c r="M905" s="220"/>
    </row>
    <row r="906" spans="5:13" x14ac:dyDescent="0.25">
      <c r="E906" s="220"/>
      <c r="F906" s="220"/>
      <c r="G906" s="220"/>
      <c r="H906" s="220"/>
      <c r="I906" s="220"/>
      <c r="J906" s="220"/>
      <c r="K906" s="220"/>
      <c r="L906" s="220"/>
      <c r="M906" s="220"/>
    </row>
    <row r="907" spans="5:13" x14ac:dyDescent="0.25">
      <c r="E907" s="220"/>
      <c r="F907" s="220"/>
      <c r="G907" s="220"/>
      <c r="H907" s="220"/>
      <c r="I907" s="220"/>
      <c r="J907" s="220"/>
      <c r="K907" s="220"/>
      <c r="L907" s="220"/>
      <c r="M907" s="220"/>
    </row>
    <row r="908" spans="5:13" x14ac:dyDescent="0.25">
      <c r="E908" s="220"/>
      <c r="F908" s="220"/>
      <c r="G908" s="220"/>
      <c r="H908" s="220"/>
      <c r="I908" s="220"/>
      <c r="J908" s="220"/>
      <c r="K908" s="220"/>
      <c r="L908" s="220"/>
      <c r="M908" s="220"/>
    </row>
    <row r="909" spans="5:13" x14ac:dyDescent="0.25">
      <c r="E909" s="220"/>
      <c r="F909" s="220"/>
      <c r="G909" s="220"/>
      <c r="H909" s="220"/>
      <c r="I909" s="220"/>
      <c r="J909" s="220"/>
      <c r="K909" s="220"/>
      <c r="L909" s="220"/>
      <c r="M909" s="220"/>
    </row>
    <row r="910" spans="5:13" x14ac:dyDescent="0.25">
      <c r="E910" s="220"/>
      <c r="F910" s="220"/>
      <c r="G910" s="220"/>
      <c r="H910" s="220"/>
      <c r="I910" s="220"/>
      <c r="J910" s="220"/>
      <c r="K910" s="220"/>
      <c r="L910" s="220"/>
      <c r="M910" s="220"/>
    </row>
    <row r="911" spans="5:13" x14ac:dyDescent="0.25">
      <c r="E911" s="220"/>
      <c r="F911" s="220"/>
      <c r="G911" s="220"/>
      <c r="H911" s="220"/>
      <c r="I911" s="220"/>
      <c r="J911" s="220"/>
      <c r="K911" s="220"/>
      <c r="L911" s="220"/>
      <c r="M911" s="220"/>
    </row>
    <row r="912" spans="5:13" x14ac:dyDescent="0.25">
      <c r="E912" s="220"/>
      <c r="F912" s="220"/>
      <c r="G912" s="220"/>
      <c r="H912" s="220"/>
      <c r="I912" s="220"/>
      <c r="J912" s="220"/>
      <c r="K912" s="220"/>
      <c r="L912" s="220"/>
      <c r="M912" s="220"/>
    </row>
    <row r="913" spans="5:13" x14ac:dyDescent="0.25">
      <c r="E913" s="220"/>
      <c r="F913" s="220"/>
      <c r="G913" s="220"/>
      <c r="H913" s="220"/>
      <c r="I913" s="220"/>
      <c r="J913" s="220"/>
      <c r="K913" s="220"/>
      <c r="L913" s="220"/>
      <c r="M913" s="220"/>
    </row>
    <row r="914" spans="5:13" x14ac:dyDescent="0.25">
      <c r="E914" s="220"/>
      <c r="F914" s="220"/>
      <c r="G914" s="220"/>
      <c r="H914" s="220"/>
      <c r="I914" s="220"/>
      <c r="J914" s="220"/>
      <c r="K914" s="220"/>
      <c r="L914" s="220"/>
      <c r="M914" s="220"/>
    </row>
    <row r="915" spans="5:13" x14ac:dyDescent="0.25">
      <c r="E915" s="220"/>
      <c r="F915" s="220"/>
      <c r="G915" s="220"/>
      <c r="H915" s="220"/>
      <c r="I915" s="220"/>
      <c r="J915" s="220"/>
      <c r="K915" s="220"/>
      <c r="L915" s="220"/>
      <c r="M915" s="220"/>
    </row>
    <row r="916" spans="5:13" x14ac:dyDescent="0.25">
      <c r="E916" s="220"/>
      <c r="F916" s="220"/>
      <c r="G916" s="220"/>
      <c r="H916" s="220"/>
      <c r="I916" s="220"/>
      <c r="J916" s="220"/>
      <c r="K916" s="220"/>
      <c r="L916" s="220"/>
      <c r="M916" s="220"/>
    </row>
    <row r="917" spans="5:13" x14ac:dyDescent="0.25">
      <c r="E917" s="220"/>
      <c r="F917" s="220"/>
      <c r="G917" s="220"/>
      <c r="H917" s="220"/>
      <c r="I917" s="220"/>
      <c r="J917" s="220"/>
      <c r="K917" s="220"/>
      <c r="L917" s="220"/>
      <c r="M917" s="220"/>
    </row>
    <row r="918" spans="5:13" x14ac:dyDescent="0.25">
      <c r="E918" s="220"/>
      <c r="F918" s="220"/>
      <c r="G918" s="220"/>
      <c r="H918" s="220"/>
      <c r="I918" s="220"/>
      <c r="J918" s="220"/>
      <c r="K918" s="220"/>
      <c r="L918" s="220"/>
      <c r="M918" s="220"/>
    </row>
    <row r="919" spans="5:13" x14ac:dyDescent="0.25">
      <c r="E919" s="220"/>
      <c r="F919" s="220"/>
      <c r="G919" s="220"/>
      <c r="H919" s="220"/>
      <c r="I919" s="220"/>
      <c r="J919" s="220"/>
      <c r="K919" s="220"/>
      <c r="L919" s="220"/>
      <c r="M919" s="220"/>
    </row>
    <row r="920" spans="5:13" x14ac:dyDescent="0.25">
      <c r="E920" s="220"/>
      <c r="F920" s="220"/>
      <c r="G920" s="220"/>
      <c r="H920" s="220"/>
      <c r="I920" s="220"/>
      <c r="J920" s="220"/>
      <c r="K920" s="220"/>
      <c r="L920" s="220"/>
      <c r="M920" s="220"/>
    </row>
    <row r="921" spans="5:13" x14ac:dyDescent="0.25">
      <c r="E921" s="220"/>
      <c r="F921" s="220"/>
      <c r="G921" s="220"/>
      <c r="H921" s="220"/>
      <c r="I921" s="220"/>
      <c r="J921" s="220"/>
      <c r="K921" s="220"/>
      <c r="L921" s="220"/>
      <c r="M921" s="220"/>
    </row>
    <row r="922" spans="5:13" x14ac:dyDescent="0.25">
      <c r="E922" s="220"/>
      <c r="F922" s="220"/>
      <c r="G922" s="220"/>
      <c r="H922" s="220"/>
      <c r="I922" s="220"/>
      <c r="J922" s="220"/>
      <c r="K922" s="220"/>
      <c r="L922" s="220"/>
      <c r="M922" s="220"/>
    </row>
    <row r="923" spans="5:13" x14ac:dyDescent="0.25">
      <c r="E923" s="220"/>
      <c r="F923" s="220"/>
      <c r="G923" s="220"/>
      <c r="H923" s="220"/>
      <c r="I923" s="220"/>
      <c r="J923" s="220"/>
      <c r="K923" s="220"/>
      <c r="L923" s="220"/>
      <c r="M923" s="220"/>
    </row>
    <row r="924" spans="5:13" x14ac:dyDescent="0.25">
      <c r="E924" s="220"/>
      <c r="F924" s="220"/>
      <c r="G924" s="220"/>
      <c r="H924" s="220"/>
      <c r="I924" s="220"/>
      <c r="J924" s="220"/>
      <c r="K924" s="220"/>
      <c r="L924" s="220"/>
      <c r="M924" s="220"/>
    </row>
    <row r="925" spans="5:13" x14ac:dyDescent="0.25">
      <c r="E925" s="220"/>
      <c r="F925" s="220"/>
      <c r="G925" s="220"/>
      <c r="H925" s="220"/>
      <c r="I925" s="220"/>
      <c r="J925" s="220"/>
      <c r="K925" s="220"/>
      <c r="L925" s="220"/>
      <c r="M925" s="220"/>
    </row>
    <row r="926" spans="5:13" x14ac:dyDescent="0.25">
      <c r="E926" s="220"/>
      <c r="F926" s="220"/>
      <c r="G926" s="220"/>
      <c r="H926" s="220"/>
      <c r="I926" s="220"/>
      <c r="J926" s="220"/>
      <c r="K926" s="220"/>
      <c r="L926" s="220"/>
      <c r="M926" s="220"/>
    </row>
    <row r="927" spans="5:13" x14ac:dyDescent="0.25">
      <c r="E927" s="220"/>
      <c r="F927" s="220"/>
      <c r="G927" s="220"/>
      <c r="H927" s="220"/>
      <c r="I927" s="220"/>
      <c r="J927" s="220"/>
      <c r="K927" s="220"/>
      <c r="L927" s="220"/>
      <c r="M927" s="220"/>
    </row>
    <row r="928" spans="5:13" x14ac:dyDescent="0.25">
      <c r="E928" s="220"/>
      <c r="F928" s="220"/>
      <c r="G928" s="220"/>
      <c r="H928" s="220"/>
      <c r="I928" s="220"/>
      <c r="J928" s="220"/>
      <c r="K928" s="220"/>
      <c r="L928" s="220"/>
      <c r="M928" s="220"/>
    </row>
    <row r="929" spans="5:13" x14ac:dyDescent="0.25">
      <c r="E929" s="220"/>
      <c r="F929" s="220"/>
      <c r="G929" s="220"/>
      <c r="H929" s="220"/>
      <c r="I929" s="220"/>
      <c r="J929" s="220"/>
      <c r="K929" s="220"/>
      <c r="L929" s="220"/>
      <c r="M929" s="220"/>
    </row>
    <row r="930" spans="5:13" x14ac:dyDescent="0.25">
      <c r="E930" s="220"/>
      <c r="F930" s="220"/>
      <c r="G930" s="220"/>
      <c r="H930" s="220"/>
      <c r="I930" s="220"/>
      <c r="J930" s="220"/>
      <c r="K930" s="220"/>
      <c r="L930" s="220"/>
      <c r="M930" s="220"/>
    </row>
    <row r="931" spans="5:13" x14ac:dyDescent="0.25">
      <c r="E931" s="220"/>
      <c r="F931" s="220"/>
      <c r="G931" s="220"/>
      <c r="H931" s="220"/>
      <c r="I931" s="220"/>
      <c r="J931" s="220"/>
      <c r="K931" s="220"/>
      <c r="L931" s="220"/>
      <c r="M931" s="220"/>
    </row>
    <row r="932" spans="5:13" x14ac:dyDescent="0.25">
      <c r="E932" s="220"/>
      <c r="F932" s="220"/>
      <c r="G932" s="220"/>
      <c r="H932" s="220"/>
      <c r="I932" s="220"/>
      <c r="J932" s="220"/>
      <c r="K932" s="220"/>
      <c r="L932" s="220"/>
      <c r="M932" s="220"/>
    </row>
    <row r="933" spans="5:13" x14ac:dyDescent="0.25">
      <c r="E933" s="220"/>
      <c r="F933" s="220"/>
      <c r="G933" s="220"/>
      <c r="H933" s="220"/>
      <c r="I933" s="220"/>
      <c r="J933" s="220"/>
      <c r="K933" s="220"/>
      <c r="L933" s="220"/>
      <c r="M933" s="220"/>
    </row>
    <row r="934" spans="5:13" x14ac:dyDescent="0.25">
      <c r="E934" s="220"/>
      <c r="F934" s="220"/>
      <c r="G934" s="220"/>
      <c r="H934" s="220"/>
      <c r="I934" s="220"/>
      <c r="J934" s="220"/>
      <c r="K934" s="220"/>
      <c r="L934" s="220"/>
      <c r="M934" s="220"/>
    </row>
    <row r="935" spans="5:13" x14ac:dyDescent="0.25">
      <c r="E935" s="220"/>
      <c r="F935" s="220"/>
      <c r="G935" s="220"/>
      <c r="H935" s="220"/>
      <c r="I935" s="220"/>
      <c r="J935" s="220"/>
      <c r="K935" s="220"/>
      <c r="L935" s="220"/>
      <c r="M935" s="220"/>
    </row>
    <row r="936" spans="5:13" x14ac:dyDescent="0.25">
      <c r="E936" s="220"/>
      <c r="F936" s="220"/>
      <c r="G936" s="220"/>
      <c r="H936" s="220"/>
      <c r="I936" s="220"/>
      <c r="J936" s="220"/>
      <c r="K936" s="220"/>
      <c r="L936" s="220"/>
      <c r="M936" s="220"/>
    </row>
    <row r="937" spans="5:13" x14ac:dyDescent="0.25">
      <c r="E937" s="220"/>
      <c r="F937" s="220"/>
      <c r="G937" s="220"/>
      <c r="H937" s="220"/>
      <c r="I937" s="220"/>
      <c r="J937" s="220"/>
      <c r="K937" s="220"/>
      <c r="L937" s="220"/>
      <c r="M937" s="220"/>
    </row>
    <row r="938" spans="5:13" x14ac:dyDescent="0.25">
      <c r="E938" s="220"/>
      <c r="F938" s="220"/>
      <c r="G938" s="220"/>
      <c r="H938" s="220"/>
      <c r="I938" s="220"/>
      <c r="J938" s="220"/>
      <c r="K938" s="220"/>
      <c r="L938" s="220"/>
      <c r="M938" s="220"/>
    </row>
    <row r="939" spans="5:13" x14ac:dyDescent="0.25">
      <c r="E939" s="220"/>
      <c r="F939" s="220"/>
      <c r="G939" s="220"/>
      <c r="H939" s="220"/>
      <c r="I939" s="220"/>
      <c r="J939" s="220"/>
      <c r="K939" s="220"/>
      <c r="L939" s="220"/>
      <c r="M939" s="220"/>
    </row>
    <row r="940" spans="5:13" x14ac:dyDescent="0.25">
      <c r="E940" s="220"/>
      <c r="F940" s="220"/>
      <c r="G940" s="220"/>
      <c r="H940" s="220"/>
      <c r="I940" s="220"/>
      <c r="J940" s="220"/>
      <c r="K940" s="220"/>
      <c r="L940" s="220"/>
      <c r="M940" s="220"/>
    </row>
    <row r="941" spans="5:13" x14ac:dyDescent="0.25">
      <c r="E941" s="220"/>
      <c r="F941" s="220"/>
      <c r="G941" s="220"/>
      <c r="H941" s="220"/>
      <c r="I941" s="220"/>
      <c r="J941" s="220"/>
      <c r="K941" s="220"/>
      <c r="L941" s="220"/>
      <c r="M941" s="220"/>
    </row>
    <row r="942" spans="5:13" x14ac:dyDescent="0.25">
      <c r="E942" s="220"/>
      <c r="F942" s="220"/>
      <c r="G942" s="220"/>
      <c r="H942" s="220"/>
      <c r="I942" s="220"/>
      <c r="J942" s="220"/>
      <c r="K942" s="220"/>
      <c r="L942" s="220"/>
      <c r="M942" s="220"/>
    </row>
    <row r="943" spans="5:13" x14ac:dyDescent="0.25">
      <c r="E943" s="220"/>
      <c r="F943" s="220"/>
      <c r="G943" s="220"/>
      <c r="H943" s="220"/>
      <c r="I943" s="220"/>
      <c r="J943" s="220"/>
      <c r="K943" s="220"/>
      <c r="L943" s="220"/>
      <c r="M943" s="220"/>
    </row>
    <row r="944" spans="5:13" x14ac:dyDescent="0.25">
      <c r="E944" s="220"/>
      <c r="F944" s="220"/>
      <c r="G944" s="220"/>
      <c r="H944" s="220"/>
      <c r="I944" s="220"/>
      <c r="J944" s="220"/>
      <c r="K944" s="220"/>
      <c r="L944" s="220"/>
      <c r="M944" s="220"/>
    </row>
    <row r="945" spans="5:13" x14ac:dyDescent="0.25">
      <c r="E945" s="220"/>
      <c r="F945" s="220"/>
      <c r="G945" s="220"/>
      <c r="H945" s="220"/>
      <c r="I945" s="220"/>
      <c r="J945" s="220"/>
      <c r="K945" s="220"/>
      <c r="L945" s="220"/>
      <c r="M945" s="220"/>
    </row>
    <row r="946" spans="5:13" x14ac:dyDescent="0.25">
      <c r="E946" s="220"/>
      <c r="F946" s="220"/>
      <c r="G946" s="220"/>
      <c r="H946" s="220"/>
      <c r="I946" s="220"/>
      <c r="J946" s="220"/>
      <c r="K946" s="220"/>
      <c r="L946" s="220"/>
      <c r="M946" s="220"/>
    </row>
    <row r="947" spans="5:13" x14ac:dyDescent="0.25">
      <c r="E947" s="220"/>
      <c r="F947" s="220"/>
      <c r="G947" s="220"/>
      <c r="H947" s="220"/>
      <c r="I947" s="220"/>
      <c r="J947" s="220"/>
      <c r="K947" s="220"/>
      <c r="L947" s="220"/>
      <c r="M947" s="220"/>
    </row>
    <row r="948" spans="5:13" x14ac:dyDescent="0.25">
      <c r="E948" s="220"/>
      <c r="F948" s="220"/>
      <c r="G948" s="220"/>
      <c r="H948" s="220"/>
      <c r="I948" s="220"/>
      <c r="J948" s="220"/>
      <c r="K948" s="220"/>
      <c r="L948" s="220"/>
      <c r="M948" s="220"/>
    </row>
    <row r="949" spans="5:13" x14ac:dyDescent="0.25">
      <c r="E949" s="220"/>
      <c r="F949" s="220"/>
      <c r="G949" s="220"/>
      <c r="H949" s="220"/>
      <c r="I949" s="220"/>
      <c r="J949" s="220"/>
      <c r="K949" s="220"/>
      <c r="L949" s="220"/>
      <c r="M949" s="220"/>
    </row>
    <row r="950" spans="5:13" x14ac:dyDescent="0.25">
      <c r="E950" s="220"/>
      <c r="F950" s="220"/>
      <c r="G950" s="220"/>
      <c r="H950" s="220"/>
      <c r="I950" s="220"/>
      <c r="J950" s="220"/>
      <c r="K950" s="220"/>
      <c r="L950" s="220"/>
      <c r="M950" s="220"/>
    </row>
    <row r="951" spans="5:13" x14ac:dyDescent="0.25">
      <c r="E951" s="220"/>
      <c r="F951" s="220"/>
      <c r="G951" s="220"/>
      <c r="H951" s="220"/>
      <c r="I951" s="220"/>
      <c r="J951" s="220"/>
      <c r="K951" s="220"/>
      <c r="L951" s="220"/>
      <c r="M951" s="220"/>
    </row>
    <row r="952" spans="5:13" x14ac:dyDescent="0.25">
      <c r="E952" s="220"/>
      <c r="F952" s="220"/>
      <c r="G952" s="220"/>
      <c r="H952" s="220"/>
      <c r="I952" s="220"/>
      <c r="J952" s="220"/>
      <c r="K952" s="220"/>
      <c r="L952" s="220"/>
      <c r="M952" s="220"/>
    </row>
    <row r="953" spans="5:13" x14ac:dyDescent="0.25">
      <c r="E953" s="220"/>
      <c r="F953" s="220"/>
      <c r="G953" s="220"/>
      <c r="H953" s="220"/>
      <c r="I953" s="220"/>
      <c r="J953" s="220"/>
      <c r="K953" s="220"/>
      <c r="L953" s="220"/>
      <c r="M953" s="220"/>
    </row>
    <row r="954" spans="5:13" x14ac:dyDescent="0.25">
      <c r="E954" s="220"/>
      <c r="F954" s="220"/>
      <c r="G954" s="220"/>
      <c r="H954" s="220"/>
      <c r="I954" s="220"/>
      <c r="J954" s="220"/>
      <c r="K954" s="220"/>
      <c r="L954" s="220"/>
      <c r="M954" s="220"/>
    </row>
    <row r="955" spans="5:13" x14ac:dyDescent="0.25">
      <c r="E955" s="220"/>
      <c r="F955" s="220"/>
      <c r="G955" s="220"/>
      <c r="H955" s="220"/>
      <c r="I955" s="220"/>
      <c r="J955" s="220"/>
      <c r="K955" s="220"/>
      <c r="L955" s="220"/>
      <c r="M955" s="220"/>
    </row>
    <row r="956" spans="5:13" x14ac:dyDescent="0.25">
      <c r="E956" s="220"/>
      <c r="F956" s="220"/>
      <c r="G956" s="220"/>
      <c r="H956" s="220"/>
      <c r="I956" s="220"/>
      <c r="J956" s="220"/>
      <c r="K956" s="220"/>
      <c r="L956" s="220"/>
      <c r="M956" s="220"/>
    </row>
    <row r="957" spans="5:13" x14ac:dyDescent="0.25">
      <c r="E957" s="220"/>
      <c r="F957" s="220"/>
      <c r="G957" s="220"/>
      <c r="H957" s="220"/>
      <c r="I957" s="220"/>
      <c r="J957" s="220"/>
      <c r="K957" s="220"/>
      <c r="L957" s="220"/>
      <c r="M957" s="220"/>
    </row>
    <row r="958" spans="5:13" x14ac:dyDescent="0.25">
      <c r="E958" s="220"/>
      <c r="F958" s="220"/>
      <c r="G958" s="220"/>
      <c r="H958" s="220"/>
      <c r="I958" s="220"/>
      <c r="J958" s="220"/>
      <c r="K958" s="220"/>
      <c r="L958" s="220"/>
      <c r="M958" s="220"/>
    </row>
    <row r="959" spans="5:13" x14ac:dyDescent="0.25">
      <c r="E959" s="220"/>
      <c r="F959" s="220"/>
      <c r="G959" s="220"/>
      <c r="H959" s="220"/>
      <c r="I959" s="220"/>
      <c r="J959" s="220"/>
      <c r="K959" s="220"/>
      <c r="L959" s="220"/>
      <c r="M959" s="220"/>
    </row>
    <row r="960" spans="5:13" x14ac:dyDescent="0.25">
      <c r="E960" s="220"/>
      <c r="F960" s="220"/>
      <c r="G960" s="220"/>
      <c r="H960" s="220"/>
      <c r="I960" s="220"/>
      <c r="J960" s="220"/>
      <c r="K960" s="220"/>
      <c r="L960" s="220"/>
      <c r="M960" s="220"/>
    </row>
    <row r="961" spans="5:13" x14ac:dyDescent="0.25">
      <c r="E961" s="220"/>
      <c r="F961" s="220"/>
      <c r="G961" s="220"/>
      <c r="H961" s="220"/>
      <c r="I961" s="220"/>
      <c r="J961" s="220"/>
      <c r="K961" s="220"/>
      <c r="L961" s="220"/>
      <c r="M961" s="220"/>
    </row>
    <row r="962" spans="5:13" x14ac:dyDescent="0.25">
      <c r="E962" s="220"/>
      <c r="F962" s="220"/>
      <c r="G962" s="220"/>
      <c r="H962" s="220"/>
      <c r="I962" s="220"/>
      <c r="J962" s="220"/>
      <c r="K962" s="220"/>
      <c r="L962" s="220"/>
      <c r="M962" s="220"/>
    </row>
    <row r="963" spans="5:13" x14ac:dyDescent="0.25">
      <c r="E963" s="220"/>
      <c r="F963" s="220"/>
      <c r="G963" s="220"/>
      <c r="H963" s="220"/>
      <c r="I963" s="220"/>
      <c r="J963" s="220"/>
      <c r="K963" s="220"/>
      <c r="L963" s="220"/>
      <c r="M963" s="220"/>
    </row>
    <row r="964" spans="5:13" x14ac:dyDescent="0.25">
      <c r="E964" s="220"/>
      <c r="F964" s="220"/>
      <c r="G964" s="220"/>
      <c r="H964" s="220"/>
      <c r="I964" s="220"/>
      <c r="J964" s="220"/>
      <c r="K964" s="220"/>
      <c r="L964" s="220"/>
      <c r="M964" s="220"/>
    </row>
    <row r="965" spans="5:13" x14ac:dyDescent="0.25">
      <c r="E965" s="220"/>
      <c r="F965" s="220"/>
      <c r="G965" s="220"/>
      <c r="H965" s="220"/>
      <c r="I965" s="220"/>
      <c r="J965" s="220"/>
      <c r="K965" s="220"/>
      <c r="L965" s="220"/>
      <c r="M965" s="220"/>
    </row>
    <row r="966" spans="5:13" x14ac:dyDescent="0.25">
      <c r="E966" s="220"/>
      <c r="F966" s="220"/>
      <c r="G966" s="220"/>
      <c r="H966" s="220"/>
      <c r="I966" s="220"/>
      <c r="J966" s="220"/>
      <c r="K966" s="220"/>
      <c r="L966" s="220"/>
      <c r="M966" s="220"/>
    </row>
    <row r="967" spans="5:13" x14ac:dyDescent="0.25">
      <c r="E967" s="220"/>
      <c r="F967" s="220"/>
      <c r="G967" s="220"/>
      <c r="H967" s="220"/>
      <c r="I967" s="220"/>
      <c r="J967" s="220"/>
      <c r="K967" s="220"/>
      <c r="L967" s="220"/>
      <c r="M967" s="220"/>
    </row>
    <row r="968" spans="5:13" x14ac:dyDescent="0.25">
      <c r="E968" s="220"/>
      <c r="F968" s="220"/>
      <c r="G968" s="220"/>
      <c r="H968" s="220"/>
      <c r="I968" s="220"/>
      <c r="J968" s="220"/>
      <c r="K968" s="220"/>
      <c r="L968" s="220"/>
      <c r="M968" s="220"/>
    </row>
    <row r="969" spans="5:13" x14ac:dyDescent="0.25">
      <c r="E969" s="220"/>
      <c r="F969" s="220"/>
      <c r="G969" s="220"/>
      <c r="H969" s="220"/>
      <c r="I969" s="220"/>
      <c r="J969" s="220"/>
      <c r="K969" s="220"/>
      <c r="L969" s="220"/>
      <c r="M969" s="220"/>
    </row>
    <row r="970" spans="5:13" x14ac:dyDescent="0.25">
      <c r="E970" s="220"/>
      <c r="F970" s="220"/>
      <c r="G970" s="220"/>
      <c r="H970" s="220"/>
      <c r="I970" s="220"/>
      <c r="J970" s="220"/>
      <c r="K970" s="220"/>
      <c r="L970" s="220"/>
      <c r="M970" s="220"/>
    </row>
    <row r="971" spans="5:13" x14ac:dyDescent="0.25">
      <c r="E971" s="220"/>
      <c r="F971" s="220"/>
      <c r="G971" s="220"/>
      <c r="H971" s="220"/>
      <c r="I971" s="220"/>
      <c r="J971" s="220"/>
      <c r="K971" s="220"/>
      <c r="L971" s="220"/>
      <c r="M971" s="220"/>
    </row>
    <row r="972" spans="5:13" x14ac:dyDescent="0.25">
      <c r="E972" s="220"/>
      <c r="F972" s="220"/>
      <c r="G972" s="220"/>
      <c r="H972" s="220"/>
      <c r="I972" s="220"/>
      <c r="J972" s="220"/>
      <c r="K972" s="220"/>
      <c r="L972" s="220"/>
      <c r="M972" s="220"/>
    </row>
    <row r="973" spans="5:13" x14ac:dyDescent="0.25">
      <c r="E973" s="220"/>
      <c r="F973" s="220"/>
      <c r="G973" s="220"/>
      <c r="H973" s="220"/>
      <c r="I973" s="220"/>
      <c r="J973" s="220"/>
      <c r="K973" s="220"/>
      <c r="L973" s="220"/>
      <c r="M973" s="220"/>
    </row>
    <row r="974" spans="5:13" x14ac:dyDescent="0.25">
      <c r="E974" s="220"/>
      <c r="F974" s="220"/>
      <c r="G974" s="220"/>
      <c r="H974" s="220"/>
      <c r="I974" s="220"/>
      <c r="J974" s="220"/>
      <c r="K974" s="220"/>
      <c r="L974" s="220"/>
      <c r="M974" s="220"/>
    </row>
    <row r="975" spans="5:13" x14ac:dyDescent="0.25">
      <c r="E975" s="220"/>
      <c r="F975" s="220"/>
      <c r="G975" s="220"/>
      <c r="H975" s="220"/>
      <c r="I975" s="220"/>
      <c r="J975" s="220"/>
      <c r="K975" s="220"/>
      <c r="L975" s="220"/>
      <c r="M975" s="220"/>
    </row>
    <row r="976" spans="5:13" x14ac:dyDescent="0.25">
      <c r="E976" s="220"/>
      <c r="F976" s="220"/>
      <c r="G976" s="220"/>
      <c r="H976" s="220"/>
      <c r="I976" s="220"/>
      <c r="J976" s="220"/>
      <c r="K976" s="220"/>
      <c r="L976" s="220"/>
      <c r="M976" s="220"/>
    </row>
    <row r="977" spans="5:13" x14ac:dyDescent="0.25">
      <c r="E977" s="220"/>
      <c r="F977" s="220"/>
      <c r="G977" s="220"/>
      <c r="H977" s="220"/>
      <c r="I977" s="220"/>
      <c r="J977" s="220"/>
      <c r="K977" s="220"/>
      <c r="L977" s="220"/>
      <c r="M977" s="220"/>
    </row>
    <row r="978" spans="5:13" x14ac:dyDescent="0.25">
      <c r="E978" s="220"/>
      <c r="F978" s="220"/>
      <c r="G978" s="220"/>
      <c r="H978" s="220"/>
      <c r="I978" s="220"/>
      <c r="J978" s="220"/>
      <c r="K978" s="220"/>
      <c r="L978" s="220"/>
      <c r="M978" s="220"/>
    </row>
    <row r="979" spans="5:13" x14ac:dyDescent="0.25">
      <c r="E979" s="220"/>
      <c r="F979" s="220"/>
      <c r="G979" s="220"/>
      <c r="H979" s="220"/>
      <c r="I979" s="220"/>
      <c r="J979" s="220"/>
      <c r="K979" s="220"/>
      <c r="L979" s="220"/>
      <c r="M979" s="220"/>
    </row>
    <row r="980" spans="5:13" x14ac:dyDescent="0.25">
      <c r="E980" s="220"/>
      <c r="F980" s="220"/>
      <c r="G980" s="220"/>
      <c r="H980" s="220"/>
      <c r="I980" s="220"/>
      <c r="J980" s="220"/>
      <c r="K980" s="220"/>
      <c r="L980" s="220"/>
      <c r="M980" s="220"/>
    </row>
    <row r="981" spans="5:13" x14ac:dyDescent="0.25">
      <c r="E981" s="220"/>
      <c r="F981" s="220"/>
      <c r="G981" s="220"/>
      <c r="H981" s="220"/>
      <c r="I981" s="220"/>
      <c r="J981" s="220"/>
      <c r="K981" s="220"/>
      <c r="L981" s="220"/>
      <c r="M981" s="220"/>
    </row>
    <row r="982" spans="5:13" x14ac:dyDescent="0.25">
      <c r="E982" s="220"/>
      <c r="F982" s="220"/>
      <c r="G982" s="220"/>
      <c r="H982" s="220"/>
      <c r="I982" s="220"/>
      <c r="J982" s="220"/>
      <c r="K982" s="220"/>
      <c r="L982" s="220"/>
      <c r="M982" s="220"/>
    </row>
    <row r="983" spans="5:13" x14ac:dyDescent="0.25">
      <c r="E983" s="220"/>
      <c r="F983" s="220"/>
      <c r="G983" s="220"/>
      <c r="H983" s="220"/>
      <c r="I983" s="220"/>
      <c r="J983" s="220"/>
      <c r="K983" s="220"/>
      <c r="L983" s="220"/>
      <c r="M983" s="220"/>
    </row>
    <row r="984" spans="5:13" x14ac:dyDescent="0.25">
      <c r="E984" s="220"/>
      <c r="F984" s="220"/>
      <c r="G984" s="220"/>
      <c r="H984" s="220"/>
      <c r="I984" s="220"/>
      <c r="J984" s="220"/>
      <c r="K984" s="220"/>
      <c r="L984" s="220"/>
      <c r="M984" s="220"/>
    </row>
    <row r="985" spans="5:13" x14ac:dyDescent="0.25">
      <c r="E985" s="220"/>
      <c r="F985" s="220"/>
      <c r="G985" s="220"/>
      <c r="H985" s="220"/>
      <c r="I985" s="220"/>
      <c r="J985" s="220"/>
      <c r="K985" s="220"/>
      <c r="L985" s="220"/>
      <c r="M985" s="220"/>
    </row>
    <row r="986" spans="5:13" x14ac:dyDescent="0.25">
      <c r="E986" s="220"/>
      <c r="F986" s="220"/>
      <c r="G986" s="220"/>
      <c r="H986" s="220"/>
      <c r="I986" s="220"/>
      <c r="J986" s="220"/>
      <c r="K986" s="220"/>
      <c r="L986" s="220"/>
      <c r="M986" s="220"/>
    </row>
    <row r="987" spans="5:13" x14ac:dyDescent="0.25">
      <c r="E987" s="220"/>
      <c r="F987" s="220"/>
      <c r="G987" s="220"/>
      <c r="H987" s="220"/>
      <c r="I987" s="220"/>
      <c r="J987" s="220"/>
      <c r="K987" s="220"/>
      <c r="L987" s="220"/>
      <c r="M987" s="220"/>
    </row>
    <row r="988" spans="5:13" x14ac:dyDescent="0.25">
      <c r="E988" s="220"/>
      <c r="F988" s="220"/>
      <c r="G988" s="220"/>
      <c r="H988" s="220"/>
      <c r="I988" s="220"/>
      <c r="J988" s="220"/>
      <c r="K988" s="220"/>
      <c r="L988" s="220"/>
      <c r="M988" s="220"/>
    </row>
    <row r="989" spans="5:13" x14ac:dyDescent="0.25">
      <c r="E989" s="220"/>
      <c r="F989" s="220"/>
      <c r="G989" s="220"/>
      <c r="H989" s="220"/>
      <c r="I989" s="220"/>
      <c r="J989" s="220"/>
      <c r="K989" s="220"/>
      <c r="L989" s="220"/>
      <c r="M989" s="220"/>
    </row>
    <row r="990" spans="5:13" x14ac:dyDescent="0.25">
      <c r="E990" s="220"/>
      <c r="F990" s="220"/>
      <c r="G990" s="220"/>
      <c r="H990" s="220"/>
      <c r="I990" s="220"/>
      <c r="J990" s="220"/>
      <c r="K990" s="220"/>
      <c r="L990" s="220"/>
      <c r="M990" s="220"/>
    </row>
    <row r="991" spans="5:13" x14ac:dyDescent="0.25">
      <c r="E991" s="220"/>
      <c r="F991" s="220"/>
      <c r="G991" s="220"/>
      <c r="H991" s="220"/>
      <c r="I991" s="220"/>
      <c r="J991" s="220"/>
      <c r="K991" s="220"/>
      <c r="L991" s="220"/>
      <c r="M991" s="220"/>
    </row>
    <row r="992" spans="5:13" x14ac:dyDescent="0.25">
      <c r="E992" s="220"/>
      <c r="F992" s="220"/>
      <c r="G992" s="220"/>
      <c r="H992" s="220"/>
      <c r="I992" s="220"/>
      <c r="J992" s="220"/>
      <c r="K992" s="220"/>
      <c r="L992" s="220"/>
      <c r="M992" s="220"/>
    </row>
    <row r="993" spans="5:13" x14ac:dyDescent="0.25">
      <c r="E993" s="220"/>
      <c r="F993" s="220"/>
      <c r="G993" s="220"/>
      <c r="H993" s="220"/>
      <c r="I993" s="220"/>
      <c r="J993" s="220"/>
      <c r="K993" s="220"/>
      <c r="L993" s="220"/>
      <c r="M993" s="220"/>
    </row>
    <row r="994" spans="5:13" x14ac:dyDescent="0.25">
      <c r="E994" s="220"/>
      <c r="F994" s="220"/>
      <c r="G994" s="220"/>
      <c r="H994" s="220"/>
      <c r="I994" s="220"/>
      <c r="J994" s="220"/>
      <c r="K994" s="220"/>
      <c r="L994" s="220"/>
      <c r="M994" s="220"/>
    </row>
    <row r="995" spans="5:13" x14ac:dyDescent="0.25">
      <c r="E995" s="220"/>
      <c r="F995" s="220"/>
      <c r="G995" s="220"/>
      <c r="H995" s="220"/>
      <c r="I995" s="220"/>
      <c r="J995" s="220"/>
      <c r="K995" s="220"/>
      <c r="L995" s="220"/>
      <c r="M995" s="220"/>
    </row>
    <row r="996" spans="5:13" x14ac:dyDescent="0.25">
      <c r="E996" s="220"/>
      <c r="F996" s="220"/>
      <c r="G996" s="220"/>
      <c r="H996" s="220"/>
      <c r="I996" s="220"/>
      <c r="J996" s="220"/>
      <c r="K996" s="220"/>
      <c r="L996" s="220"/>
      <c r="M996" s="220"/>
    </row>
    <row r="997" spans="5:13" x14ac:dyDescent="0.25">
      <c r="E997" s="220"/>
      <c r="F997" s="220"/>
      <c r="G997" s="220"/>
      <c r="H997" s="220"/>
      <c r="I997" s="220"/>
      <c r="J997" s="220"/>
      <c r="K997" s="220"/>
      <c r="L997" s="220"/>
      <c r="M997" s="220"/>
    </row>
    <row r="998" spans="5:13" x14ac:dyDescent="0.25">
      <c r="E998" s="220"/>
      <c r="F998" s="220"/>
      <c r="G998" s="220"/>
      <c r="H998" s="220"/>
      <c r="I998" s="220"/>
      <c r="J998" s="220"/>
      <c r="K998" s="220"/>
      <c r="L998" s="220"/>
      <c r="M998" s="220"/>
    </row>
    <row r="999" spans="5:13" x14ac:dyDescent="0.25">
      <c r="E999" s="220"/>
      <c r="F999" s="220"/>
      <c r="G999" s="220"/>
      <c r="H999" s="220"/>
      <c r="I999" s="220"/>
      <c r="J999" s="220"/>
      <c r="K999" s="220"/>
      <c r="L999" s="220"/>
      <c r="M999" s="220"/>
    </row>
    <row r="1000" spans="5:13" x14ac:dyDescent="0.25">
      <c r="E1000" s="220"/>
      <c r="F1000" s="220"/>
      <c r="G1000" s="220"/>
      <c r="H1000" s="220"/>
      <c r="I1000" s="220"/>
      <c r="J1000" s="220"/>
      <c r="K1000" s="220"/>
      <c r="L1000" s="220"/>
      <c r="M1000" s="220"/>
    </row>
    <row r="1001" spans="5:13" x14ac:dyDescent="0.25">
      <c r="E1001" s="220"/>
      <c r="F1001" s="220"/>
      <c r="G1001" s="220"/>
      <c r="H1001" s="220"/>
      <c r="I1001" s="220"/>
      <c r="J1001" s="220"/>
      <c r="K1001" s="220"/>
      <c r="L1001" s="220"/>
      <c r="M1001" s="220"/>
    </row>
    <row r="1002" spans="5:13" x14ac:dyDescent="0.25">
      <c r="E1002" s="220"/>
      <c r="F1002" s="220"/>
      <c r="G1002" s="220"/>
      <c r="H1002" s="220"/>
      <c r="I1002" s="220"/>
      <c r="J1002" s="220"/>
      <c r="K1002" s="220"/>
      <c r="L1002" s="220"/>
      <c r="M1002" s="220"/>
    </row>
    <row r="1003" spans="5:13" x14ac:dyDescent="0.25">
      <c r="E1003" s="220"/>
      <c r="F1003" s="220"/>
      <c r="G1003" s="220"/>
      <c r="H1003" s="220"/>
      <c r="I1003" s="220"/>
      <c r="J1003" s="220"/>
      <c r="K1003" s="220"/>
      <c r="L1003" s="220"/>
      <c r="M1003" s="220"/>
    </row>
    <row r="1004" spans="5:13" x14ac:dyDescent="0.25">
      <c r="E1004" s="220"/>
      <c r="F1004" s="220"/>
      <c r="G1004" s="220"/>
      <c r="H1004" s="220"/>
      <c r="I1004" s="220"/>
      <c r="J1004" s="220"/>
      <c r="K1004" s="220"/>
      <c r="L1004" s="220"/>
      <c r="M1004" s="220"/>
    </row>
    <row r="1005" spans="5:13" x14ac:dyDescent="0.25">
      <c r="E1005" s="220"/>
      <c r="F1005" s="220"/>
      <c r="G1005" s="220"/>
      <c r="H1005" s="220"/>
      <c r="I1005" s="220"/>
      <c r="J1005" s="220"/>
      <c r="K1005" s="220"/>
      <c r="L1005" s="220"/>
      <c r="M1005" s="220"/>
    </row>
    <row r="1006" spans="5:13" x14ac:dyDescent="0.25">
      <c r="E1006" s="220"/>
      <c r="F1006" s="220"/>
      <c r="G1006" s="220"/>
      <c r="H1006" s="220"/>
      <c r="I1006" s="220"/>
      <c r="J1006" s="220"/>
      <c r="K1006" s="220"/>
      <c r="L1006" s="220"/>
      <c r="M1006" s="220"/>
    </row>
    <row r="1007" spans="5:13" x14ac:dyDescent="0.25">
      <c r="E1007" s="220"/>
      <c r="F1007" s="220"/>
      <c r="G1007" s="220"/>
      <c r="H1007" s="220"/>
      <c r="I1007" s="220"/>
      <c r="J1007" s="220"/>
      <c r="K1007" s="220"/>
      <c r="L1007" s="220"/>
      <c r="M1007" s="220"/>
    </row>
    <row r="1008" spans="5:13" x14ac:dyDescent="0.25">
      <c r="E1008" s="220"/>
      <c r="F1008" s="220"/>
      <c r="G1008" s="220"/>
      <c r="H1008" s="220"/>
      <c r="I1008" s="220"/>
      <c r="J1008" s="220"/>
      <c r="K1008" s="220"/>
      <c r="L1008" s="220"/>
      <c r="M1008" s="220"/>
    </row>
    <row r="1009" spans="5:13" x14ac:dyDescent="0.25">
      <c r="E1009" s="220"/>
      <c r="F1009" s="220"/>
      <c r="G1009" s="220"/>
      <c r="H1009" s="220"/>
      <c r="I1009" s="220"/>
      <c r="J1009" s="220"/>
      <c r="K1009" s="220"/>
      <c r="L1009" s="220"/>
      <c r="M1009" s="220"/>
    </row>
    <row r="1010" spans="5:13" x14ac:dyDescent="0.25">
      <c r="E1010" s="220"/>
      <c r="F1010" s="220"/>
      <c r="G1010" s="220"/>
      <c r="H1010" s="220"/>
      <c r="I1010" s="220"/>
      <c r="J1010" s="220"/>
      <c r="K1010" s="220"/>
      <c r="L1010" s="220"/>
      <c r="M1010" s="220"/>
    </row>
    <row r="1011" spans="5:13" x14ac:dyDescent="0.25">
      <c r="E1011" s="220"/>
      <c r="F1011" s="220"/>
      <c r="G1011" s="220"/>
      <c r="H1011" s="220"/>
      <c r="I1011" s="220"/>
      <c r="J1011" s="220"/>
      <c r="K1011" s="220"/>
      <c r="L1011" s="220"/>
      <c r="M1011" s="220"/>
    </row>
    <row r="1012" spans="5:13" x14ac:dyDescent="0.25">
      <c r="E1012" s="220"/>
      <c r="F1012" s="220"/>
      <c r="G1012" s="220"/>
      <c r="H1012" s="220"/>
      <c r="I1012" s="220"/>
      <c r="J1012" s="220"/>
      <c r="K1012" s="220"/>
      <c r="L1012" s="220"/>
      <c r="M1012" s="220"/>
    </row>
    <row r="1013" spans="5:13" x14ac:dyDescent="0.25">
      <c r="E1013" s="220"/>
      <c r="F1013" s="220"/>
      <c r="G1013" s="220"/>
      <c r="H1013" s="220"/>
      <c r="I1013" s="220"/>
      <c r="J1013" s="220"/>
      <c r="K1013" s="220"/>
      <c r="L1013" s="220"/>
      <c r="M1013" s="220"/>
    </row>
    <row r="1014" spans="5:13" x14ac:dyDescent="0.25">
      <c r="E1014" s="220"/>
      <c r="F1014" s="220"/>
      <c r="G1014" s="220"/>
      <c r="H1014" s="220"/>
      <c r="I1014" s="220"/>
      <c r="J1014" s="220"/>
      <c r="K1014" s="220"/>
      <c r="L1014" s="220"/>
      <c r="M1014" s="220"/>
    </row>
    <row r="1015" spans="5:13" x14ac:dyDescent="0.25">
      <c r="E1015" s="220"/>
      <c r="F1015" s="220"/>
      <c r="G1015" s="220"/>
      <c r="H1015" s="220"/>
      <c r="I1015" s="220"/>
      <c r="J1015" s="220"/>
      <c r="K1015" s="220"/>
      <c r="L1015" s="220"/>
      <c r="M1015" s="220"/>
    </row>
    <row r="1016" spans="5:13" x14ac:dyDescent="0.25">
      <c r="E1016" s="220"/>
      <c r="F1016" s="220"/>
      <c r="G1016" s="220"/>
      <c r="H1016" s="220"/>
      <c r="I1016" s="220"/>
      <c r="J1016" s="220"/>
      <c r="K1016" s="220"/>
      <c r="L1016" s="220"/>
      <c r="M1016" s="220"/>
    </row>
    <row r="1017" spans="5:13" x14ac:dyDescent="0.25">
      <c r="E1017" s="220"/>
      <c r="F1017" s="220"/>
      <c r="G1017" s="220"/>
      <c r="H1017" s="220"/>
      <c r="I1017" s="220"/>
      <c r="J1017" s="220"/>
      <c r="K1017" s="220"/>
      <c r="L1017" s="220"/>
      <c r="M1017" s="220"/>
    </row>
    <row r="1018" spans="5:13" x14ac:dyDescent="0.25">
      <c r="E1018" s="220"/>
      <c r="F1018" s="220"/>
      <c r="G1018" s="220"/>
      <c r="H1018" s="220"/>
      <c r="I1018" s="220"/>
      <c r="J1018" s="220"/>
      <c r="K1018" s="220"/>
      <c r="L1018" s="220"/>
      <c r="M1018" s="220"/>
    </row>
    <row r="1019" spans="5:13" x14ac:dyDescent="0.25">
      <c r="E1019" s="220"/>
      <c r="F1019" s="220"/>
      <c r="G1019" s="220"/>
      <c r="H1019" s="220"/>
      <c r="I1019" s="220"/>
      <c r="J1019" s="220"/>
      <c r="K1019" s="220"/>
      <c r="L1019" s="220"/>
      <c r="M1019" s="220"/>
    </row>
    <row r="1020" spans="5:13" x14ac:dyDescent="0.25">
      <c r="E1020" s="220"/>
      <c r="F1020" s="220"/>
      <c r="G1020" s="220"/>
      <c r="H1020" s="220"/>
      <c r="I1020" s="220"/>
      <c r="J1020" s="220"/>
      <c r="K1020" s="220"/>
      <c r="L1020" s="220"/>
      <c r="M1020" s="220"/>
    </row>
    <row r="1021" spans="5:13" x14ac:dyDescent="0.25">
      <c r="E1021" s="220"/>
      <c r="F1021" s="220"/>
      <c r="G1021" s="220"/>
      <c r="H1021" s="220"/>
      <c r="I1021" s="220"/>
      <c r="J1021" s="220"/>
      <c r="K1021" s="220"/>
      <c r="L1021" s="220"/>
      <c r="M1021" s="220"/>
    </row>
    <row r="1022" spans="5:13" x14ac:dyDescent="0.25">
      <c r="E1022" s="220"/>
      <c r="F1022" s="220"/>
      <c r="G1022" s="220"/>
      <c r="H1022" s="220"/>
      <c r="I1022" s="220"/>
      <c r="J1022" s="220"/>
      <c r="K1022" s="220"/>
      <c r="L1022" s="220"/>
      <c r="M1022" s="220"/>
    </row>
    <row r="1023" spans="5:13" x14ac:dyDescent="0.25">
      <c r="E1023" s="220"/>
      <c r="F1023" s="220"/>
      <c r="G1023" s="220"/>
      <c r="H1023" s="220"/>
      <c r="I1023" s="220"/>
      <c r="J1023" s="220"/>
      <c r="K1023" s="220"/>
      <c r="L1023" s="220"/>
      <c r="M1023" s="220"/>
    </row>
    <row r="1024" spans="5:13" x14ac:dyDescent="0.25">
      <c r="E1024" s="220"/>
      <c r="F1024" s="220"/>
      <c r="G1024" s="220"/>
      <c r="H1024" s="220"/>
      <c r="I1024" s="220"/>
      <c r="J1024" s="220"/>
      <c r="K1024" s="220"/>
      <c r="L1024" s="220"/>
      <c r="M1024" s="220"/>
    </row>
    <row r="1025" spans="5:13" x14ac:dyDescent="0.25">
      <c r="E1025" s="220"/>
      <c r="F1025" s="220"/>
      <c r="G1025" s="220"/>
      <c r="H1025" s="220"/>
      <c r="I1025" s="220"/>
      <c r="J1025" s="220"/>
      <c r="K1025" s="220"/>
      <c r="L1025" s="220"/>
      <c r="M1025" s="220"/>
    </row>
    <row r="1026" spans="5:13" x14ac:dyDescent="0.25">
      <c r="E1026" s="220"/>
      <c r="F1026" s="220"/>
      <c r="G1026" s="220"/>
      <c r="H1026" s="220"/>
      <c r="I1026" s="220"/>
      <c r="J1026" s="220"/>
      <c r="K1026" s="220"/>
      <c r="L1026" s="220"/>
      <c r="M1026" s="220"/>
    </row>
    <row r="1027" spans="5:13" x14ac:dyDescent="0.25">
      <c r="E1027" s="220"/>
      <c r="F1027" s="220"/>
      <c r="G1027" s="220"/>
      <c r="H1027" s="220"/>
      <c r="I1027" s="220"/>
      <c r="J1027" s="220"/>
      <c r="K1027" s="220"/>
      <c r="L1027" s="220"/>
      <c r="M1027" s="220"/>
    </row>
    <row r="1028" spans="5:13" x14ac:dyDescent="0.25">
      <c r="E1028" s="220"/>
      <c r="F1028" s="220"/>
      <c r="G1028" s="220"/>
      <c r="H1028" s="220"/>
      <c r="I1028" s="220"/>
      <c r="J1028" s="220"/>
      <c r="K1028" s="220"/>
      <c r="L1028" s="220"/>
      <c r="M1028" s="220"/>
    </row>
    <row r="1029" spans="5:13" x14ac:dyDescent="0.25">
      <c r="E1029" s="220"/>
      <c r="F1029" s="220"/>
      <c r="G1029" s="220"/>
      <c r="H1029" s="220"/>
      <c r="I1029" s="220"/>
      <c r="J1029" s="220"/>
      <c r="K1029" s="220"/>
      <c r="L1029" s="220"/>
      <c r="M1029" s="220"/>
    </row>
    <row r="1030" spans="5:13" x14ac:dyDescent="0.25">
      <c r="E1030" s="220"/>
      <c r="F1030" s="220"/>
      <c r="G1030" s="220"/>
      <c r="H1030" s="220"/>
      <c r="I1030" s="220"/>
      <c r="J1030" s="220"/>
      <c r="K1030" s="220"/>
      <c r="L1030" s="220"/>
      <c r="M1030" s="220"/>
    </row>
    <row r="1031" spans="5:13" x14ac:dyDescent="0.25">
      <c r="E1031" s="220"/>
      <c r="F1031" s="220"/>
      <c r="G1031" s="220"/>
      <c r="H1031" s="220"/>
      <c r="I1031" s="220"/>
      <c r="J1031" s="220"/>
      <c r="K1031" s="220"/>
      <c r="L1031" s="220"/>
      <c r="M1031" s="220"/>
    </row>
    <row r="1032" spans="5:13" x14ac:dyDescent="0.25">
      <c r="E1032" s="220"/>
      <c r="F1032" s="220"/>
      <c r="G1032" s="220"/>
      <c r="H1032" s="220"/>
      <c r="I1032" s="220"/>
      <c r="J1032" s="220"/>
      <c r="K1032" s="220"/>
      <c r="L1032" s="220"/>
      <c r="M1032" s="220"/>
    </row>
    <row r="1033" spans="5:13" x14ac:dyDescent="0.25">
      <c r="E1033" s="220"/>
      <c r="F1033" s="220"/>
      <c r="G1033" s="220"/>
      <c r="H1033" s="220"/>
      <c r="I1033" s="220"/>
      <c r="J1033" s="220"/>
      <c r="K1033" s="220"/>
      <c r="L1033" s="220"/>
      <c r="M1033" s="220"/>
    </row>
    <row r="1034" spans="5:13" x14ac:dyDescent="0.25">
      <c r="E1034" s="220"/>
      <c r="F1034" s="220"/>
      <c r="G1034" s="220"/>
      <c r="H1034" s="220"/>
      <c r="I1034" s="220"/>
      <c r="J1034" s="220"/>
      <c r="K1034" s="220"/>
      <c r="L1034" s="220"/>
      <c r="M1034" s="220"/>
    </row>
    <row r="1035" spans="5:13" x14ac:dyDescent="0.25">
      <c r="E1035" s="220"/>
      <c r="F1035" s="220"/>
      <c r="G1035" s="220"/>
      <c r="H1035" s="220"/>
      <c r="I1035" s="220"/>
      <c r="J1035" s="220"/>
      <c r="K1035" s="220"/>
      <c r="L1035" s="220"/>
      <c r="M1035" s="220"/>
    </row>
    <row r="1036" spans="5:13" x14ac:dyDescent="0.25">
      <c r="E1036" s="220"/>
      <c r="F1036" s="220"/>
      <c r="G1036" s="220"/>
      <c r="H1036" s="220"/>
      <c r="I1036" s="220"/>
      <c r="J1036" s="220"/>
      <c r="K1036" s="220"/>
      <c r="L1036" s="220"/>
      <c r="M1036" s="220"/>
    </row>
    <row r="1037" spans="5:13" x14ac:dyDescent="0.25">
      <c r="E1037" s="220"/>
      <c r="F1037" s="220"/>
      <c r="G1037" s="220"/>
      <c r="H1037" s="220"/>
      <c r="I1037" s="220"/>
      <c r="J1037" s="220"/>
      <c r="K1037" s="220"/>
      <c r="L1037" s="220"/>
      <c r="M1037" s="220"/>
    </row>
    <row r="1038" spans="5:13" x14ac:dyDescent="0.25">
      <c r="E1038" s="220"/>
      <c r="F1038" s="220"/>
      <c r="G1038" s="220"/>
      <c r="H1038" s="220"/>
      <c r="I1038" s="220"/>
      <c r="J1038" s="220"/>
      <c r="K1038" s="220"/>
      <c r="L1038" s="220"/>
      <c r="M1038" s="220"/>
    </row>
    <row r="1039" spans="5:13" x14ac:dyDescent="0.25">
      <c r="E1039" s="220"/>
      <c r="F1039" s="220"/>
      <c r="G1039" s="220"/>
      <c r="H1039" s="220"/>
      <c r="I1039" s="220"/>
      <c r="J1039" s="220"/>
      <c r="K1039" s="220"/>
      <c r="L1039" s="220"/>
      <c r="M1039" s="220"/>
    </row>
    <row r="1040" spans="5:13" x14ac:dyDescent="0.25">
      <c r="E1040" s="220"/>
      <c r="F1040" s="220"/>
      <c r="G1040" s="220"/>
      <c r="H1040" s="220"/>
      <c r="I1040" s="220"/>
      <c r="J1040" s="220"/>
      <c r="K1040" s="220"/>
      <c r="L1040" s="220"/>
      <c r="M1040" s="220"/>
    </row>
    <row r="1041" spans="5:13" x14ac:dyDescent="0.25">
      <c r="E1041" s="220"/>
      <c r="F1041" s="220"/>
      <c r="G1041" s="220"/>
      <c r="H1041" s="220"/>
      <c r="I1041" s="220"/>
      <c r="J1041" s="220"/>
      <c r="K1041" s="220"/>
      <c r="L1041" s="220"/>
      <c r="M1041" s="220"/>
    </row>
    <row r="1042" spans="5:13" x14ac:dyDescent="0.25">
      <c r="E1042" s="220"/>
      <c r="F1042" s="220"/>
      <c r="G1042" s="220"/>
      <c r="H1042" s="220"/>
      <c r="I1042" s="220"/>
      <c r="J1042" s="220"/>
      <c r="K1042" s="220"/>
      <c r="L1042" s="220"/>
      <c r="M1042" s="220"/>
    </row>
    <row r="1043" spans="5:13" x14ac:dyDescent="0.25">
      <c r="E1043" s="220"/>
      <c r="F1043" s="220"/>
      <c r="G1043" s="220"/>
      <c r="H1043" s="220"/>
      <c r="I1043" s="220"/>
      <c r="J1043" s="220"/>
      <c r="K1043" s="220"/>
      <c r="L1043" s="220"/>
      <c r="M1043" s="220"/>
    </row>
    <row r="1044" spans="5:13" x14ac:dyDescent="0.25">
      <c r="E1044" s="220"/>
      <c r="F1044" s="220"/>
      <c r="G1044" s="220"/>
      <c r="H1044" s="220"/>
      <c r="I1044" s="220"/>
      <c r="J1044" s="220"/>
      <c r="K1044" s="220"/>
      <c r="L1044" s="220"/>
      <c r="M1044" s="220"/>
    </row>
    <row r="1045" spans="5:13" x14ac:dyDescent="0.25">
      <c r="E1045" s="220"/>
      <c r="F1045" s="220"/>
      <c r="G1045" s="220"/>
      <c r="H1045" s="220"/>
      <c r="I1045" s="220"/>
      <c r="J1045" s="220"/>
      <c r="K1045" s="220"/>
      <c r="L1045" s="220"/>
      <c r="M1045" s="220"/>
    </row>
    <row r="1046" spans="5:13" x14ac:dyDescent="0.25">
      <c r="E1046" s="220"/>
      <c r="F1046" s="220"/>
      <c r="G1046" s="220"/>
      <c r="H1046" s="220"/>
      <c r="I1046" s="220"/>
      <c r="J1046" s="220"/>
      <c r="K1046" s="220"/>
      <c r="L1046" s="220"/>
      <c r="M1046" s="220"/>
    </row>
    <row r="1047" spans="5:13" x14ac:dyDescent="0.25">
      <c r="E1047" s="220"/>
      <c r="F1047" s="220"/>
      <c r="G1047" s="220"/>
      <c r="H1047" s="220"/>
      <c r="I1047" s="220"/>
      <c r="J1047" s="220"/>
      <c r="K1047" s="220"/>
      <c r="L1047" s="220"/>
      <c r="M1047" s="220"/>
    </row>
    <row r="1048" spans="5:13" x14ac:dyDescent="0.25">
      <c r="E1048" s="220"/>
      <c r="F1048" s="220"/>
      <c r="G1048" s="220"/>
      <c r="H1048" s="220"/>
      <c r="I1048" s="220"/>
      <c r="J1048" s="220"/>
      <c r="K1048" s="220"/>
      <c r="L1048" s="220"/>
      <c r="M1048" s="220"/>
    </row>
    <row r="1049" spans="5:13" x14ac:dyDescent="0.25">
      <c r="E1049" s="220"/>
      <c r="F1049" s="220"/>
      <c r="G1049" s="220"/>
      <c r="H1049" s="220"/>
      <c r="I1049" s="220"/>
      <c r="J1049" s="220"/>
      <c r="K1049" s="220"/>
      <c r="L1049" s="220"/>
      <c r="M1049" s="220"/>
    </row>
    <row r="1050" spans="5:13" x14ac:dyDescent="0.25">
      <c r="E1050" s="220"/>
      <c r="F1050" s="220"/>
      <c r="G1050" s="220"/>
      <c r="H1050" s="220"/>
      <c r="I1050" s="220"/>
      <c r="J1050" s="220"/>
      <c r="K1050" s="220"/>
      <c r="L1050" s="220"/>
      <c r="M1050" s="220"/>
    </row>
    <row r="1051" spans="5:13" x14ac:dyDescent="0.25">
      <c r="E1051" s="220"/>
      <c r="F1051" s="220"/>
      <c r="G1051" s="220"/>
      <c r="H1051" s="220"/>
      <c r="I1051" s="220"/>
      <c r="J1051" s="220"/>
      <c r="K1051" s="220"/>
      <c r="L1051" s="220"/>
      <c r="M1051" s="220"/>
    </row>
    <row r="1052" spans="5:13" x14ac:dyDescent="0.25">
      <c r="E1052" s="220"/>
      <c r="F1052" s="220"/>
      <c r="G1052" s="220"/>
      <c r="H1052" s="220"/>
      <c r="I1052" s="220"/>
      <c r="J1052" s="220"/>
      <c r="K1052" s="220"/>
      <c r="L1052" s="220"/>
      <c r="M1052" s="220"/>
    </row>
    <row r="1053" spans="5:13" x14ac:dyDescent="0.25">
      <c r="E1053" s="220"/>
      <c r="F1053" s="220"/>
      <c r="G1053" s="220"/>
      <c r="H1053" s="220"/>
      <c r="I1053" s="220"/>
      <c r="J1053" s="220"/>
      <c r="K1053" s="220"/>
      <c r="L1053" s="220"/>
      <c r="M1053" s="220"/>
    </row>
    <row r="1054" spans="5:13" x14ac:dyDescent="0.25">
      <c r="E1054" s="220"/>
      <c r="F1054" s="220"/>
      <c r="G1054" s="220"/>
      <c r="H1054" s="220"/>
      <c r="I1054" s="220"/>
      <c r="J1054" s="220"/>
      <c r="K1054" s="220"/>
      <c r="L1054" s="220"/>
      <c r="M1054" s="220"/>
    </row>
    <row r="1055" spans="5:13" x14ac:dyDescent="0.25">
      <c r="E1055" s="220"/>
      <c r="F1055" s="220"/>
      <c r="G1055" s="220"/>
      <c r="H1055" s="220"/>
      <c r="I1055" s="220"/>
      <c r="J1055" s="220"/>
      <c r="K1055" s="220"/>
      <c r="L1055" s="220"/>
      <c r="M1055" s="220"/>
    </row>
    <row r="1056" spans="5:13" x14ac:dyDescent="0.25">
      <c r="E1056" s="220"/>
      <c r="F1056" s="220"/>
      <c r="G1056" s="220"/>
      <c r="H1056" s="220"/>
      <c r="I1056" s="220"/>
      <c r="J1056" s="220"/>
      <c r="K1056" s="220"/>
      <c r="L1056" s="220"/>
      <c r="M1056" s="220"/>
    </row>
    <row r="1057" spans="5:13" x14ac:dyDescent="0.25">
      <c r="E1057" s="220"/>
      <c r="F1057" s="220"/>
      <c r="G1057" s="220"/>
      <c r="H1057" s="220"/>
      <c r="I1057" s="220"/>
      <c r="J1057" s="220"/>
      <c r="K1057" s="220"/>
      <c r="L1057" s="220"/>
      <c r="M1057" s="220"/>
    </row>
    <row r="1058" spans="5:13" x14ac:dyDescent="0.25">
      <c r="E1058" s="220"/>
      <c r="F1058" s="220"/>
      <c r="G1058" s="220"/>
      <c r="H1058" s="220"/>
      <c r="I1058" s="220"/>
      <c r="J1058" s="220"/>
      <c r="K1058" s="220"/>
      <c r="L1058" s="220"/>
      <c r="M1058" s="220"/>
    </row>
    <row r="1059" spans="5:13" x14ac:dyDescent="0.25">
      <c r="E1059" s="220"/>
      <c r="F1059" s="220"/>
      <c r="G1059" s="220"/>
      <c r="H1059" s="220"/>
      <c r="I1059" s="220"/>
      <c r="J1059" s="220"/>
      <c r="K1059" s="220"/>
      <c r="L1059" s="220"/>
      <c r="M1059" s="220"/>
    </row>
    <row r="1060" spans="5:13" x14ac:dyDescent="0.25">
      <c r="E1060" s="220"/>
      <c r="F1060" s="220"/>
      <c r="G1060" s="220"/>
      <c r="H1060" s="220"/>
      <c r="I1060" s="220"/>
      <c r="J1060" s="220"/>
      <c r="K1060" s="220"/>
      <c r="L1060" s="220"/>
      <c r="M1060" s="220"/>
    </row>
    <row r="1061" spans="5:13" x14ac:dyDescent="0.25">
      <c r="E1061" s="220"/>
      <c r="F1061" s="220"/>
      <c r="G1061" s="220"/>
      <c r="H1061" s="220"/>
      <c r="I1061" s="220"/>
      <c r="J1061" s="220"/>
      <c r="K1061" s="220"/>
      <c r="L1061" s="220"/>
      <c r="M1061" s="220"/>
    </row>
    <row r="1062" spans="5:13" x14ac:dyDescent="0.25">
      <c r="E1062" s="220"/>
      <c r="F1062" s="220"/>
      <c r="G1062" s="220"/>
      <c r="H1062" s="220"/>
      <c r="I1062" s="220"/>
      <c r="J1062" s="220"/>
      <c r="K1062" s="220"/>
      <c r="L1062" s="220"/>
      <c r="M1062" s="220"/>
    </row>
    <row r="1063" spans="5:13" x14ac:dyDescent="0.25">
      <c r="E1063" s="220"/>
      <c r="F1063" s="220"/>
      <c r="G1063" s="220"/>
      <c r="H1063" s="220"/>
      <c r="I1063" s="220"/>
      <c r="J1063" s="220"/>
      <c r="K1063" s="220"/>
      <c r="L1063" s="220"/>
      <c r="M1063" s="220"/>
    </row>
    <row r="1064" spans="5:13" x14ac:dyDescent="0.25">
      <c r="E1064" s="220"/>
      <c r="F1064" s="220"/>
      <c r="G1064" s="220"/>
      <c r="H1064" s="220"/>
      <c r="I1064" s="220"/>
      <c r="J1064" s="220"/>
      <c r="K1064" s="220"/>
      <c r="L1064" s="220"/>
      <c r="M1064" s="220"/>
    </row>
    <row r="1065" spans="5:13" x14ac:dyDescent="0.25">
      <c r="E1065" s="220"/>
      <c r="F1065" s="220"/>
      <c r="G1065" s="220"/>
      <c r="H1065" s="220"/>
      <c r="I1065" s="220"/>
      <c r="J1065" s="220"/>
      <c r="K1065" s="220"/>
      <c r="L1065" s="220"/>
      <c r="M1065" s="220"/>
    </row>
    <row r="1066" spans="5:13" x14ac:dyDescent="0.25">
      <c r="E1066" s="220"/>
      <c r="F1066" s="220"/>
      <c r="G1066" s="220"/>
      <c r="H1066" s="220"/>
      <c r="I1066" s="220"/>
      <c r="J1066" s="220"/>
      <c r="K1066" s="220"/>
      <c r="L1066" s="220"/>
      <c r="M1066" s="220"/>
    </row>
    <row r="1067" spans="5:13" x14ac:dyDescent="0.25">
      <c r="E1067" s="220"/>
      <c r="F1067" s="220"/>
      <c r="G1067" s="220"/>
      <c r="H1067" s="220"/>
      <c r="I1067" s="220"/>
      <c r="J1067" s="220"/>
      <c r="K1067" s="220"/>
      <c r="L1067" s="220"/>
      <c r="M1067" s="220"/>
    </row>
    <row r="1068" spans="5:13" x14ac:dyDescent="0.25">
      <c r="E1068" s="220"/>
      <c r="F1068" s="220"/>
      <c r="G1068" s="220"/>
      <c r="H1068" s="220"/>
      <c r="I1068" s="220"/>
      <c r="J1068" s="220"/>
      <c r="K1068" s="220"/>
      <c r="L1068" s="220"/>
      <c r="M1068" s="220"/>
    </row>
    <row r="1069" spans="5:13" x14ac:dyDescent="0.25">
      <c r="E1069" s="220"/>
      <c r="F1069" s="220"/>
      <c r="G1069" s="220"/>
      <c r="H1069" s="220"/>
      <c r="I1069" s="220"/>
      <c r="J1069" s="220"/>
      <c r="K1069" s="220"/>
      <c r="L1069" s="220"/>
      <c r="M1069" s="220"/>
    </row>
    <row r="1070" spans="5:13" x14ac:dyDescent="0.25">
      <c r="E1070" s="220"/>
      <c r="F1070" s="220"/>
      <c r="G1070" s="220"/>
      <c r="H1070" s="220"/>
      <c r="I1070" s="220"/>
      <c r="J1070" s="220"/>
      <c r="K1070" s="220"/>
      <c r="L1070" s="220"/>
      <c r="M1070" s="220"/>
    </row>
    <row r="1071" spans="5:13" x14ac:dyDescent="0.25">
      <c r="E1071" s="220"/>
      <c r="F1071" s="220"/>
      <c r="G1071" s="220"/>
      <c r="H1071" s="220"/>
      <c r="I1071" s="220"/>
      <c r="J1071" s="220"/>
      <c r="K1071" s="220"/>
      <c r="L1071" s="220"/>
      <c r="M1071" s="220"/>
    </row>
    <row r="1072" spans="5:13" x14ac:dyDescent="0.25">
      <c r="E1072" s="220"/>
      <c r="F1072" s="220"/>
      <c r="G1072" s="220"/>
      <c r="H1072" s="220"/>
      <c r="I1072" s="220"/>
      <c r="J1072" s="220"/>
      <c r="K1072" s="220"/>
      <c r="L1072" s="220"/>
      <c r="M1072" s="220"/>
    </row>
    <row r="1073" spans="5:13" x14ac:dyDescent="0.25">
      <c r="E1073" s="220"/>
      <c r="F1073" s="220"/>
      <c r="G1073" s="220"/>
      <c r="H1073" s="220"/>
      <c r="I1073" s="220"/>
      <c r="J1073" s="220"/>
      <c r="K1073" s="220"/>
      <c r="L1073" s="220"/>
      <c r="M1073" s="220"/>
    </row>
    <row r="1074" spans="5:13" x14ac:dyDescent="0.25">
      <c r="E1074" s="220"/>
      <c r="F1074" s="220"/>
      <c r="G1074" s="220"/>
      <c r="H1074" s="220"/>
      <c r="I1074" s="220"/>
      <c r="J1074" s="220"/>
      <c r="K1074" s="220"/>
      <c r="L1074" s="220"/>
      <c r="M1074" s="220"/>
    </row>
    <row r="1075" spans="5:13" x14ac:dyDescent="0.25">
      <c r="E1075" s="220"/>
      <c r="F1075" s="220"/>
      <c r="G1075" s="220"/>
      <c r="H1075" s="220"/>
      <c r="I1075" s="220"/>
      <c r="J1075" s="220"/>
      <c r="K1075" s="220"/>
      <c r="L1075" s="220"/>
      <c r="M1075" s="220"/>
    </row>
    <row r="1076" spans="5:13" x14ac:dyDescent="0.25">
      <c r="E1076" s="220"/>
      <c r="F1076" s="220"/>
      <c r="G1076" s="220"/>
      <c r="H1076" s="220"/>
      <c r="I1076" s="220"/>
      <c r="J1076" s="220"/>
      <c r="K1076" s="220"/>
      <c r="L1076" s="220"/>
      <c r="M1076" s="220"/>
    </row>
    <row r="1077" spans="5:13" x14ac:dyDescent="0.25">
      <c r="E1077" s="220"/>
      <c r="F1077" s="220"/>
      <c r="G1077" s="220"/>
      <c r="H1077" s="220"/>
      <c r="I1077" s="220"/>
      <c r="J1077" s="220"/>
      <c r="K1077" s="220"/>
      <c r="L1077" s="220"/>
      <c r="M1077" s="220"/>
    </row>
    <row r="1078" spans="5:13" x14ac:dyDescent="0.25">
      <c r="E1078" s="220"/>
      <c r="F1078" s="220"/>
      <c r="G1078" s="220"/>
      <c r="H1078" s="220"/>
      <c r="I1078" s="220"/>
      <c r="J1078" s="220"/>
      <c r="K1078" s="220"/>
      <c r="L1078" s="220"/>
      <c r="M1078" s="220"/>
    </row>
    <row r="1079" spans="5:13" x14ac:dyDescent="0.25">
      <c r="E1079" s="220"/>
      <c r="F1079" s="220"/>
      <c r="G1079" s="220"/>
      <c r="H1079" s="220"/>
      <c r="I1079" s="220"/>
      <c r="J1079" s="220"/>
      <c r="K1079" s="220"/>
      <c r="L1079" s="220"/>
      <c r="M1079" s="220"/>
    </row>
    <row r="1080" spans="5:13" x14ac:dyDescent="0.25">
      <c r="E1080" s="220"/>
      <c r="F1080" s="220"/>
      <c r="G1080" s="220"/>
      <c r="H1080" s="220"/>
      <c r="I1080" s="220"/>
      <c r="J1080" s="220"/>
      <c r="K1080" s="220"/>
      <c r="L1080" s="220"/>
      <c r="M1080" s="220"/>
    </row>
    <row r="1081" spans="5:13" x14ac:dyDescent="0.25">
      <c r="E1081" s="220"/>
      <c r="F1081" s="220"/>
      <c r="G1081" s="220"/>
      <c r="H1081" s="220"/>
      <c r="I1081" s="220"/>
      <c r="J1081" s="220"/>
      <c r="K1081" s="220"/>
      <c r="L1081" s="220"/>
      <c r="M1081" s="220"/>
    </row>
    <row r="1082" spans="5:13" x14ac:dyDescent="0.25">
      <c r="E1082" s="220"/>
      <c r="F1082" s="220"/>
      <c r="G1082" s="220"/>
      <c r="H1082" s="220"/>
      <c r="I1082" s="220"/>
      <c r="J1082" s="220"/>
      <c r="K1082" s="220"/>
      <c r="L1082" s="220"/>
      <c r="M1082" s="220"/>
    </row>
    <row r="1083" spans="5:13" x14ac:dyDescent="0.25">
      <c r="E1083" s="220"/>
      <c r="F1083" s="220"/>
      <c r="G1083" s="220"/>
      <c r="H1083" s="220"/>
      <c r="I1083" s="220"/>
      <c r="J1083" s="220"/>
      <c r="K1083" s="220"/>
      <c r="L1083" s="220"/>
      <c r="M1083" s="220"/>
    </row>
    <row r="1084" spans="5:13" x14ac:dyDescent="0.25">
      <c r="E1084" s="220"/>
      <c r="F1084" s="220"/>
      <c r="G1084" s="220"/>
      <c r="H1084" s="220"/>
      <c r="I1084" s="220"/>
      <c r="J1084" s="220"/>
      <c r="K1084" s="220"/>
      <c r="L1084" s="220"/>
      <c r="M1084" s="220"/>
    </row>
    <row r="1085" spans="5:13" x14ac:dyDescent="0.25">
      <c r="E1085" s="220"/>
      <c r="F1085" s="220"/>
      <c r="G1085" s="220"/>
      <c r="H1085" s="220"/>
      <c r="I1085" s="220"/>
      <c r="J1085" s="220"/>
      <c r="K1085" s="220"/>
      <c r="L1085" s="220"/>
      <c r="M1085" s="220"/>
    </row>
    <row r="1086" spans="5:13" x14ac:dyDescent="0.25">
      <c r="E1086" s="220"/>
      <c r="F1086" s="220"/>
      <c r="G1086" s="220"/>
      <c r="H1086" s="220"/>
      <c r="I1086" s="220"/>
      <c r="J1086" s="220"/>
      <c r="K1086" s="220"/>
      <c r="L1086" s="220"/>
      <c r="M1086" s="220"/>
    </row>
    <row r="1087" spans="5:13" x14ac:dyDescent="0.25">
      <c r="E1087" s="220"/>
      <c r="F1087" s="220"/>
      <c r="G1087" s="220"/>
      <c r="H1087" s="220"/>
      <c r="I1087" s="220"/>
      <c r="J1087" s="220"/>
      <c r="K1087" s="220"/>
      <c r="L1087" s="220"/>
      <c r="M1087" s="220"/>
    </row>
    <row r="1088" spans="5:13" x14ac:dyDescent="0.25">
      <c r="E1088" s="220"/>
      <c r="F1088" s="220"/>
      <c r="G1088" s="220"/>
      <c r="H1088" s="220"/>
      <c r="I1088" s="220"/>
      <c r="J1088" s="220"/>
      <c r="K1088" s="220"/>
      <c r="L1088" s="220"/>
      <c r="M1088" s="220"/>
    </row>
    <row r="1089" spans="5:13" x14ac:dyDescent="0.25">
      <c r="E1089" s="220"/>
      <c r="F1089" s="220"/>
      <c r="G1089" s="220"/>
      <c r="H1089" s="220"/>
      <c r="I1089" s="220"/>
      <c r="J1089" s="220"/>
      <c r="K1089" s="220"/>
      <c r="L1089" s="220"/>
      <c r="M1089" s="220"/>
    </row>
    <row r="1090" spans="5:13" x14ac:dyDescent="0.25">
      <c r="E1090" s="220"/>
      <c r="F1090" s="220"/>
      <c r="G1090" s="220"/>
      <c r="H1090" s="220"/>
      <c r="I1090" s="220"/>
      <c r="J1090" s="220"/>
      <c r="K1090" s="220"/>
      <c r="L1090" s="220"/>
      <c r="M1090" s="220"/>
    </row>
    <row r="1091" spans="5:13" x14ac:dyDescent="0.25">
      <c r="E1091" s="220"/>
      <c r="F1091" s="220"/>
      <c r="G1091" s="220"/>
      <c r="H1091" s="220"/>
      <c r="I1091" s="220"/>
      <c r="J1091" s="220"/>
      <c r="K1091" s="220"/>
      <c r="L1091" s="220"/>
      <c r="M1091" s="220"/>
    </row>
    <row r="1092" spans="5:13" x14ac:dyDescent="0.25">
      <c r="E1092" s="220"/>
      <c r="F1092" s="220"/>
      <c r="G1092" s="220"/>
      <c r="H1092" s="220"/>
      <c r="I1092" s="220"/>
      <c r="J1092" s="220"/>
      <c r="K1092" s="220"/>
      <c r="L1092" s="220"/>
      <c r="M1092" s="220"/>
    </row>
    <row r="1093" spans="5:13" x14ac:dyDescent="0.25">
      <c r="E1093" s="220"/>
      <c r="F1093" s="220"/>
      <c r="G1093" s="220"/>
      <c r="H1093" s="220"/>
      <c r="I1093" s="220"/>
      <c r="J1093" s="220"/>
      <c r="K1093" s="220"/>
      <c r="L1093" s="220"/>
      <c r="M1093" s="220"/>
    </row>
    <row r="1094" spans="5:13" x14ac:dyDescent="0.25">
      <c r="E1094" s="220"/>
      <c r="F1094" s="220"/>
      <c r="G1094" s="220"/>
      <c r="H1094" s="220"/>
      <c r="I1094" s="220"/>
      <c r="J1094" s="220"/>
      <c r="K1094" s="220"/>
      <c r="L1094" s="220"/>
      <c r="M1094" s="220"/>
    </row>
    <row r="1095" spans="5:13" x14ac:dyDescent="0.25">
      <c r="E1095" s="220"/>
      <c r="F1095" s="220"/>
      <c r="G1095" s="220"/>
      <c r="H1095" s="220"/>
      <c r="I1095" s="220"/>
      <c r="J1095" s="220"/>
      <c r="K1095" s="220"/>
      <c r="L1095" s="220"/>
      <c r="M1095" s="220"/>
    </row>
    <row r="1096" spans="5:13" x14ac:dyDescent="0.25">
      <c r="E1096" s="220"/>
      <c r="F1096" s="220"/>
      <c r="G1096" s="220"/>
      <c r="H1096" s="220"/>
      <c r="I1096" s="220"/>
      <c r="J1096" s="220"/>
      <c r="K1096" s="220"/>
      <c r="L1096" s="220"/>
      <c r="M1096" s="220"/>
    </row>
    <row r="1097" spans="5:13" x14ac:dyDescent="0.25">
      <c r="E1097" s="220"/>
      <c r="F1097" s="220"/>
      <c r="G1097" s="220"/>
      <c r="H1097" s="220"/>
      <c r="I1097" s="220"/>
      <c r="J1097" s="220"/>
      <c r="K1097" s="220"/>
      <c r="L1097" s="220"/>
      <c r="M1097" s="220"/>
    </row>
    <row r="1098" spans="5:13" x14ac:dyDescent="0.25">
      <c r="E1098" s="220"/>
      <c r="F1098" s="220"/>
      <c r="G1098" s="220"/>
      <c r="H1098" s="220"/>
      <c r="I1098" s="220"/>
      <c r="J1098" s="220"/>
      <c r="K1098" s="220"/>
      <c r="L1098" s="220"/>
      <c r="M1098" s="220"/>
    </row>
    <row r="1099" spans="5:13" x14ac:dyDescent="0.25">
      <c r="E1099" s="220"/>
      <c r="F1099" s="220"/>
      <c r="G1099" s="220"/>
      <c r="H1099" s="220"/>
      <c r="I1099" s="220"/>
      <c r="J1099" s="220"/>
      <c r="K1099" s="220"/>
      <c r="L1099" s="220"/>
      <c r="M1099" s="220"/>
    </row>
    <row r="1100" spans="5:13" x14ac:dyDescent="0.25">
      <c r="E1100" s="220"/>
      <c r="F1100" s="220"/>
      <c r="G1100" s="220"/>
      <c r="H1100" s="220"/>
      <c r="I1100" s="220"/>
      <c r="J1100" s="220"/>
      <c r="K1100" s="220"/>
      <c r="L1100" s="220"/>
      <c r="M1100" s="220"/>
    </row>
    <row r="1101" spans="5:13" x14ac:dyDescent="0.25">
      <c r="E1101" s="220"/>
      <c r="F1101" s="220"/>
      <c r="G1101" s="220"/>
      <c r="H1101" s="220"/>
      <c r="I1101" s="220"/>
      <c r="J1101" s="220"/>
      <c r="K1101" s="220"/>
      <c r="L1101" s="220"/>
      <c r="M1101" s="220"/>
    </row>
    <row r="1102" spans="5:13" x14ac:dyDescent="0.25">
      <c r="E1102" s="220"/>
      <c r="F1102" s="220"/>
      <c r="G1102" s="220"/>
      <c r="H1102" s="220"/>
      <c r="I1102" s="220"/>
      <c r="J1102" s="220"/>
      <c r="K1102" s="220"/>
      <c r="L1102" s="220"/>
      <c r="M1102" s="220"/>
    </row>
    <row r="1103" spans="5:13" x14ac:dyDescent="0.25">
      <c r="E1103" s="220"/>
      <c r="F1103" s="220"/>
      <c r="G1103" s="220"/>
      <c r="H1103" s="220"/>
      <c r="I1103" s="220"/>
      <c r="J1103" s="220"/>
      <c r="K1103" s="220"/>
      <c r="L1103" s="220"/>
      <c r="M1103" s="220"/>
    </row>
    <row r="1104" spans="5:13" x14ac:dyDescent="0.25">
      <c r="E1104" s="220"/>
      <c r="F1104" s="220"/>
      <c r="G1104" s="220"/>
      <c r="H1104" s="220"/>
      <c r="I1104" s="220"/>
      <c r="J1104" s="220"/>
      <c r="K1104" s="220"/>
      <c r="L1104" s="220"/>
      <c r="M1104" s="220"/>
    </row>
    <row r="1105" spans="5:13" x14ac:dyDescent="0.25">
      <c r="E1105" s="220"/>
      <c r="F1105" s="220"/>
      <c r="G1105" s="220"/>
      <c r="H1105" s="220"/>
      <c r="I1105" s="220"/>
      <c r="J1105" s="220"/>
      <c r="K1105" s="220"/>
      <c r="L1105" s="220"/>
      <c r="M1105" s="220"/>
    </row>
    <row r="1106" spans="5:13" x14ac:dyDescent="0.25">
      <c r="E1106" s="220"/>
      <c r="F1106" s="220"/>
      <c r="G1106" s="220"/>
      <c r="H1106" s="220"/>
      <c r="I1106" s="220"/>
      <c r="J1106" s="220"/>
      <c r="K1106" s="220"/>
      <c r="L1106" s="220"/>
      <c r="M1106" s="220"/>
    </row>
    <row r="1107" spans="5:13" x14ac:dyDescent="0.25">
      <c r="E1107" s="220"/>
      <c r="F1107" s="220"/>
      <c r="G1107" s="220"/>
      <c r="H1107" s="220"/>
      <c r="I1107" s="220"/>
      <c r="J1107" s="220"/>
      <c r="K1107" s="220"/>
      <c r="L1107" s="220"/>
      <c r="M1107" s="220"/>
    </row>
    <row r="1108" spans="5:13" x14ac:dyDescent="0.25">
      <c r="E1108" s="220"/>
      <c r="F1108" s="220"/>
      <c r="G1108" s="220"/>
      <c r="H1108" s="220"/>
      <c r="I1108" s="220"/>
      <c r="J1108" s="220"/>
      <c r="K1108" s="220"/>
      <c r="L1108" s="220"/>
      <c r="M1108" s="220"/>
    </row>
    <row r="1109" spans="5:13" x14ac:dyDescent="0.25">
      <c r="E1109" s="220"/>
      <c r="F1109" s="220"/>
      <c r="G1109" s="220"/>
      <c r="H1109" s="220"/>
      <c r="I1109" s="220"/>
      <c r="J1109" s="220"/>
      <c r="K1109" s="220"/>
      <c r="L1109" s="220"/>
      <c r="M1109" s="220"/>
    </row>
    <row r="1110" spans="5:13" x14ac:dyDescent="0.25">
      <c r="E1110" s="220"/>
      <c r="F1110" s="220"/>
      <c r="G1110" s="220"/>
      <c r="H1110" s="220"/>
      <c r="I1110" s="220"/>
      <c r="J1110" s="220"/>
      <c r="K1110" s="220"/>
      <c r="L1110" s="220"/>
      <c r="M1110" s="220"/>
    </row>
    <row r="1111" spans="5:13" x14ac:dyDescent="0.25">
      <c r="E1111" s="220"/>
      <c r="F1111" s="220"/>
      <c r="G1111" s="220"/>
      <c r="H1111" s="220"/>
      <c r="I1111" s="220"/>
      <c r="J1111" s="220"/>
      <c r="K1111" s="220"/>
      <c r="L1111" s="220"/>
      <c r="M1111" s="220"/>
    </row>
    <row r="1112" spans="5:13" x14ac:dyDescent="0.25">
      <c r="E1112" s="220"/>
      <c r="F1112" s="220"/>
      <c r="G1112" s="220"/>
      <c r="H1112" s="220"/>
      <c r="I1112" s="220"/>
      <c r="J1112" s="220"/>
      <c r="K1112" s="220"/>
      <c r="L1112" s="220"/>
      <c r="M1112" s="220"/>
    </row>
    <row r="1113" spans="5:13" x14ac:dyDescent="0.25">
      <c r="E1113" s="220"/>
      <c r="F1113" s="220"/>
      <c r="G1113" s="220"/>
      <c r="H1113" s="220"/>
      <c r="I1113" s="220"/>
      <c r="J1113" s="220"/>
      <c r="K1113" s="220"/>
      <c r="L1113" s="220"/>
      <c r="M1113" s="220"/>
    </row>
    <row r="1114" spans="5:13" x14ac:dyDescent="0.25">
      <c r="E1114" s="220"/>
      <c r="F1114" s="220"/>
      <c r="G1114" s="220"/>
      <c r="H1114" s="220"/>
      <c r="I1114" s="220"/>
      <c r="J1114" s="220"/>
      <c r="K1114" s="220"/>
      <c r="L1114" s="220"/>
      <c r="M1114" s="220"/>
    </row>
    <row r="1115" spans="5:13" x14ac:dyDescent="0.25">
      <c r="E1115" s="220"/>
      <c r="F1115" s="220"/>
      <c r="G1115" s="220"/>
      <c r="H1115" s="220"/>
      <c r="I1115" s="220"/>
      <c r="J1115" s="220"/>
      <c r="K1115" s="220"/>
      <c r="L1115" s="220"/>
      <c r="M1115" s="220"/>
    </row>
    <row r="1116" spans="5:13" x14ac:dyDescent="0.25">
      <c r="E1116" s="220"/>
      <c r="F1116" s="220"/>
      <c r="G1116" s="220"/>
      <c r="H1116" s="220"/>
      <c r="I1116" s="220"/>
      <c r="J1116" s="220"/>
      <c r="K1116" s="220"/>
      <c r="L1116" s="220"/>
      <c r="M1116" s="220"/>
    </row>
    <row r="1117" spans="5:13" x14ac:dyDescent="0.25">
      <c r="E1117" s="220"/>
      <c r="F1117" s="220"/>
      <c r="G1117" s="220"/>
      <c r="H1117" s="220"/>
      <c r="I1117" s="220"/>
      <c r="J1117" s="220"/>
      <c r="K1117" s="220"/>
      <c r="L1117" s="220"/>
      <c r="M1117" s="220"/>
    </row>
    <row r="1118" spans="5:13" x14ac:dyDescent="0.25">
      <c r="E1118" s="220"/>
      <c r="F1118" s="220"/>
      <c r="G1118" s="220"/>
      <c r="H1118" s="220"/>
      <c r="I1118" s="220"/>
      <c r="J1118" s="220"/>
      <c r="K1118" s="220"/>
      <c r="L1118" s="220"/>
      <c r="M1118" s="220"/>
    </row>
    <row r="1119" spans="5:13" x14ac:dyDescent="0.25">
      <c r="E1119" s="220"/>
      <c r="F1119" s="220"/>
      <c r="G1119" s="220"/>
      <c r="H1119" s="220"/>
      <c r="I1119" s="220"/>
      <c r="J1119" s="220"/>
      <c r="K1119" s="220"/>
      <c r="L1119" s="220"/>
      <c r="M1119" s="220"/>
    </row>
    <row r="1120" spans="5:13" x14ac:dyDescent="0.25">
      <c r="E1120" s="220"/>
      <c r="F1120" s="220"/>
      <c r="G1120" s="220"/>
      <c r="H1120" s="220"/>
      <c r="I1120" s="220"/>
      <c r="J1120" s="220"/>
      <c r="K1120" s="220"/>
      <c r="L1120" s="220"/>
      <c r="M1120" s="220"/>
    </row>
    <row r="1121" spans="5:13" x14ac:dyDescent="0.25">
      <c r="E1121" s="220"/>
      <c r="F1121" s="220"/>
      <c r="G1121" s="220"/>
      <c r="H1121" s="220"/>
      <c r="I1121" s="220"/>
      <c r="J1121" s="220"/>
      <c r="K1121" s="220"/>
      <c r="L1121" s="220"/>
      <c r="M1121" s="220"/>
    </row>
    <row r="1122" spans="5:13" x14ac:dyDescent="0.25">
      <c r="E1122" s="220"/>
      <c r="F1122" s="220"/>
      <c r="G1122" s="220"/>
      <c r="H1122" s="220"/>
      <c r="I1122" s="220"/>
      <c r="J1122" s="220"/>
      <c r="K1122" s="220"/>
      <c r="L1122" s="220"/>
      <c r="M1122" s="220"/>
    </row>
    <row r="1123" spans="5:13" x14ac:dyDescent="0.25">
      <c r="E1123" s="220"/>
      <c r="F1123" s="220"/>
      <c r="G1123" s="220"/>
      <c r="H1123" s="220"/>
      <c r="I1123" s="220"/>
      <c r="J1123" s="220"/>
      <c r="K1123" s="220"/>
      <c r="L1123" s="220"/>
      <c r="M1123" s="220"/>
    </row>
    <row r="1124" spans="5:13" x14ac:dyDescent="0.25">
      <c r="E1124" s="220"/>
      <c r="F1124" s="220"/>
      <c r="G1124" s="220"/>
      <c r="H1124" s="220"/>
      <c r="I1124" s="220"/>
      <c r="J1124" s="220"/>
      <c r="K1124" s="220"/>
      <c r="L1124" s="220"/>
      <c r="M1124" s="220"/>
    </row>
    <row r="1125" spans="5:13" x14ac:dyDescent="0.25">
      <c r="E1125" s="220"/>
      <c r="F1125" s="220"/>
      <c r="G1125" s="220"/>
      <c r="H1125" s="220"/>
      <c r="I1125" s="220"/>
      <c r="J1125" s="220"/>
      <c r="K1125" s="220"/>
      <c r="L1125" s="220"/>
      <c r="M1125" s="220"/>
    </row>
    <row r="1126" spans="5:13" x14ac:dyDescent="0.25">
      <c r="E1126" s="220"/>
      <c r="F1126" s="220"/>
      <c r="G1126" s="220"/>
      <c r="H1126" s="220"/>
      <c r="I1126" s="220"/>
      <c r="J1126" s="220"/>
      <c r="K1126" s="220"/>
      <c r="L1126" s="220"/>
      <c r="M1126" s="220"/>
    </row>
    <row r="1127" spans="5:13" x14ac:dyDescent="0.25">
      <c r="E1127" s="220"/>
      <c r="F1127" s="220"/>
      <c r="G1127" s="220"/>
      <c r="H1127" s="220"/>
      <c r="I1127" s="220"/>
      <c r="J1127" s="220"/>
      <c r="K1127" s="220"/>
      <c r="L1127" s="220"/>
      <c r="M1127" s="220"/>
    </row>
    <row r="1128" spans="5:13" x14ac:dyDescent="0.25">
      <c r="E1128" s="220"/>
      <c r="F1128" s="220"/>
      <c r="G1128" s="220"/>
      <c r="H1128" s="220"/>
      <c r="I1128" s="220"/>
      <c r="J1128" s="220"/>
      <c r="K1128" s="220"/>
      <c r="L1128" s="220"/>
      <c r="M1128" s="220"/>
    </row>
    <row r="1129" spans="5:13" x14ac:dyDescent="0.25">
      <c r="E1129" s="220"/>
      <c r="F1129" s="220"/>
      <c r="G1129" s="220"/>
      <c r="H1129" s="220"/>
      <c r="I1129" s="220"/>
      <c r="J1129" s="220"/>
      <c r="K1129" s="220"/>
      <c r="L1129" s="220"/>
      <c r="M1129" s="220"/>
    </row>
    <row r="1130" spans="5:13" x14ac:dyDescent="0.25">
      <c r="E1130" s="220"/>
      <c r="F1130" s="220"/>
      <c r="G1130" s="220"/>
      <c r="H1130" s="220"/>
      <c r="I1130" s="220"/>
      <c r="J1130" s="220"/>
      <c r="K1130" s="220"/>
      <c r="L1130" s="220"/>
      <c r="M1130" s="220"/>
    </row>
    <row r="1131" spans="5:13" x14ac:dyDescent="0.25">
      <c r="E1131" s="220"/>
      <c r="F1131" s="220"/>
      <c r="G1131" s="220"/>
      <c r="H1131" s="220"/>
      <c r="I1131" s="220"/>
      <c r="J1131" s="220"/>
      <c r="K1131" s="220"/>
      <c r="L1131" s="220"/>
      <c r="M1131" s="220"/>
    </row>
    <row r="1132" spans="5:13" x14ac:dyDescent="0.25">
      <c r="E1132" s="220"/>
      <c r="F1132" s="220"/>
      <c r="G1132" s="220"/>
      <c r="H1132" s="220"/>
      <c r="I1132" s="220"/>
      <c r="J1132" s="220"/>
      <c r="K1132" s="220"/>
      <c r="L1132" s="220"/>
      <c r="M1132" s="220"/>
    </row>
    <row r="1133" spans="5:13" x14ac:dyDescent="0.25">
      <c r="E1133" s="220"/>
      <c r="F1133" s="220"/>
      <c r="G1133" s="220"/>
      <c r="H1133" s="220"/>
      <c r="I1133" s="220"/>
      <c r="J1133" s="220"/>
      <c r="K1133" s="220"/>
      <c r="L1133" s="220"/>
      <c r="M1133" s="220"/>
    </row>
    <row r="1134" spans="5:13" x14ac:dyDescent="0.25">
      <c r="E1134" s="220"/>
      <c r="F1134" s="220"/>
      <c r="G1134" s="220"/>
      <c r="H1134" s="220"/>
      <c r="I1134" s="220"/>
      <c r="J1134" s="220"/>
      <c r="K1134" s="220"/>
      <c r="L1134" s="220"/>
      <c r="M1134" s="220"/>
    </row>
    <row r="1135" spans="5:13" x14ac:dyDescent="0.25">
      <c r="E1135" s="220"/>
      <c r="F1135" s="220"/>
      <c r="G1135" s="220"/>
      <c r="H1135" s="220"/>
      <c r="I1135" s="220"/>
      <c r="J1135" s="220"/>
      <c r="K1135" s="220"/>
      <c r="L1135" s="220"/>
      <c r="M1135" s="220"/>
    </row>
    <row r="1136" spans="5:13" x14ac:dyDescent="0.25">
      <c r="E1136" s="220"/>
      <c r="F1136" s="220"/>
      <c r="G1136" s="220"/>
      <c r="H1136" s="220"/>
      <c r="I1136" s="220"/>
      <c r="J1136" s="220"/>
      <c r="K1136" s="220"/>
      <c r="L1136" s="220"/>
      <c r="M1136" s="220"/>
    </row>
    <row r="1137" spans="5:13" x14ac:dyDescent="0.25">
      <c r="E1137" s="220"/>
      <c r="F1137" s="220"/>
      <c r="G1137" s="220"/>
      <c r="H1137" s="220"/>
      <c r="I1137" s="220"/>
      <c r="J1137" s="220"/>
      <c r="K1137" s="220"/>
      <c r="L1137" s="220"/>
      <c r="M1137" s="220"/>
    </row>
    <row r="1138" spans="5:13" x14ac:dyDescent="0.25">
      <c r="E1138" s="220"/>
      <c r="F1138" s="220"/>
      <c r="G1138" s="220"/>
      <c r="H1138" s="220"/>
      <c r="I1138" s="220"/>
      <c r="J1138" s="220"/>
      <c r="K1138" s="220"/>
      <c r="L1138" s="220"/>
      <c r="M1138" s="220"/>
    </row>
    <row r="1139" spans="5:13" x14ac:dyDescent="0.25">
      <c r="E1139" s="220"/>
      <c r="F1139" s="220"/>
      <c r="G1139" s="220"/>
      <c r="H1139" s="220"/>
      <c r="I1139" s="220"/>
      <c r="J1139" s="220"/>
      <c r="K1139" s="220"/>
      <c r="L1139" s="220"/>
      <c r="M1139" s="220"/>
    </row>
    <row r="1140" spans="5:13" x14ac:dyDescent="0.25">
      <c r="E1140" s="220"/>
      <c r="F1140" s="220"/>
      <c r="G1140" s="220"/>
      <c r="H1140" s="220"/>
      <c r="I1140" s="220"/>
      <c r="J1140" s="220"/>
      <c r="K1140" s="220"/>
      <c r="L1140" s="220"/>
      <c r="M1140" s="220"/>
    </row>
    <row r="1141" spans="5:13" x14ac:dyDescent="0.25">
      <c r="E1141" s="220"/>
      <c r="F1141" s="220"/>
      <c r="G1141" s="220"/>
      <c r="H1141" s="220"/>
      <c r="I1141" s="220"/>
      <c r="J1141" s="220"/>
      <c r="K1141" s="220"/>
      <c r="L1141" s="220"/>
      <c r="M1141" s="220"/>
    </row>
    <row r="1142" spans="5:13" x14ac:dyDescent="0.25">
      <c r="E1142" s="220"/>
      <c r="F1142" s="220"/>
      <c r="G1142" s="220"/>
      <c r="H1142" s="220"/>
      <c r="I1142" s="220"/>
      <c r="J1142" s="220"/>
      <c r="K1142" s="220"/>
      <c r="L1142" s="220"/>
      <c r="M1142" s="220"/>
    </row>
    <row r="1143" spans="5:13" x14ac:dyDescent="0.25">
      <c r="E1143" s="220"/>
      <c r="F1143" s="220"/>
      <c r="G1143" s="220"/>
      <c r="H1143" s="220"/>
      <c r="I1143" s="220"/>
      <c r="J1143" s="220"/>
      <c r="K1143" s="220"/>
      <c r="L1143" s="220"/>
      <c r="M1143" s="220"/>
    </row>
    <row r="1144" spans="5:13" x14ac:dyDescent="0.25">
      <c r="E1144" s="220"/>
      <c r="F1144" s="220"/>
      <c r="G1144" s="220"/>
      <c r="H1144" s="220"/>
      <c r="I1144" s="220"/>
      <c r="J1144" s="220"/>
      <c r="K1144" s="220"/>
      <c r="L1144" s="220"/>
      <c r="M1144" s="220"/>
    </row>
    <row r="1145" spans="5:13" x14ac:dyDescent="0.25">
      <c r="E1145" s="220"/>
      <c r="F1145" s="220"/>
      <c r="G1145" s="220"/>
      <c r="H1145" s="220"/>
      <c r="I1145" s="220"/>
      <c r="J1145" s="220"/>
      <c r="K1145" s="220"/>
      <c r="L1145" s="220"/>
      <c r="M1145" s="220"/>
    </row>
    <row r="1146" spans="5:13" x14ac:dyDescent="0.25">
      <c r="E1146" s="220"/>
      <c r="F1146" s="220"/>
      <c r="G1146" s="220"/>
      <c r="H1146" s="220"/>
      <c r="I1146" s="220"/>
      <c r="J1146" s="220"/>
      <c r="K1146" s="220"/>
      <c r="L1146" s="220"/>
      <c r="M1146" s="220"/>
    </row>
    <row r="1147" spans="5:13" x14ac:dyDescent="0.25">
      <c r="E1147" s="220"/>
      <c r="F1147" s="220"/>
      <c r="G1147" s="220"/>
      <c r="H1147" s="220"/>
      <c r="I1147" s="220"/>
      <c r="J1147" s="220"/>
      <c r="K1147" s="220"/>
      <c r="L1147" s="220"/>
      <c r="M1147" s="220"/>
    </row>
    <row r="1148" spans="5:13" x14ac:dyDescent="0.25">
      <c r="E1148" s="220"/>
      <c r="F1148" s="220"/>
      <c r="G1148" s="220"/>
      <c r="H1148" s="220"/>
      <c r="I1148" s="220"/>
      <c r="J1148" s="220"/>
      <c r="K1148" s="220"/>
      <c r="L1148" s="220"/>
      <c r="M1148" s="220"/>
    </row>
    <row r="1149" spans="5:13" x14ac:dyDescent="0.25">
      <c r="E1149" s="220"/>
      <c r="F1149" s="220"/>
      <c r="G1149" s="220"/>
      <c r="H1149" s="220"/>
      <c r="I1149" s="220"/>
      <c r="J1149" s="220"/>
      <c r="K1149" s="220"/>
      <c r="L1149" s="220"/>
      <c r="M1149" s="220"/>
    </row>
    <row r="1150" spans="5:13" x14ac:dyDescent="0.25">
      <c r="E1150" s="220"/>
      <c r="F1150" s="220"/>
      <c r="G1150" s="220"/>
      <c r="H1150" s="220"/>
      <c r="I1150" s="220"/>
      <c r="J1150" s="220"/>
      <c r="K1150" s="220"/>
      <c r="L1150" s="220"/>
      <c r="M1150" s="220"/>
    </row>
    <row r="1151" spans="5:13" x14ac:dyDescent="0.25">
      <c r="E1151" s="220"/>
      <c r="F1151" s="220"/>
      <c r="G1151" s="220"/>
      <c r="H1151" s="220"/>
      <c r="I1151" s="220"/>
      <c r="J1151" s="220"/>
      <c r="K1151" s="220"/>
      <c r="L1151" s="220"/>
      <c r="M1151" s="220"/>
    </row>
    <row r="1152" spans="5:13" x14ac:dyDescent="0.25">
      <c r="E1152" s="220"/>
      <c r="F1152" s="220"/>
      <c r="G1152" s="220"/>
      <c r="H1152" s="220"/>
      <c r="I1152" s="220"/>
      <c r="J1152" s="220"/>
      <c r="K1152" s="220"/>
      <c r="L1152" s="220"/>
      <c r="M1152" s="220"/>
    </row>
    <row r="1153" spans="5:13" x14ac:dyDescent="0.25">
      <c r="E1153" s="220"/>
      <c r="F1153" s="220"/>
      <c r="G1153" s="220"/>
      <c r="H1153" s="220"/>
      <c r="I1153" s="220"/>
      <c r="J1153" s="220"/>
      <c r="K1153" s="220"/>
      <c r="L1153" s="220"/>
      <c r="M1153" s="220"/>
    </row>
    <row r="1154" spans="5:13" x14ac:dyDescent="0.25">
      <c r="E1154" s="220"/>
      <c r="F1154" s="220"/>
      <c r="G1154" s="220"/>
      <c r="H1154" s="220"/>
      <c r="I1154" s="220"/>
      <c r="J1154" s="220"/>
      <c r="K1154" s="220"/>
      <c r="L1154" s="220"/>
      <c r="M1154" s="220"/>
    </row>
    <row r="1155" spans="5:13" x14ac:dyDescent="0.25">
      <c r="E1155" s="220"/>
      <c r="F1155" s="220"/>
      <c r="G1155" s="220"/>
      <c r="H1155" s="220"/>
      <c r="I1155" s="220"/>
      <c r="J1155" s="220"/>
      <c r="K1155" s="220"/>
      <c r="L1155" s="220"/>
      <c r="M1155" s="220"/>
    </row>
    <row r="1156" spans="5:13" x14ac:dyDescent="0.25">
      <c r="E1156" s="220"/>
      <c r="F1156" s="220"/>
      <c r="G1156" s="220"/>
      <c r="H1156" s="220"/>
      <c r="I1156" s="220"/>
      <c r="J1156" s="220"/>
      <c r="K1156" s="220"/>
      <c r="L1156" s="220"/>
      <c r="M1156" s="220"/>
    </row>
    <row r="1157" spans="5:13" x14ac:dyDescent="0.25">
      <c r="E1157" s="220"/>
      <c r="F1157" s="220"/>
      <c r="G1157" s="220"/>
      <c r="H1157" s="220"/>
      <c r="I1157" s="220"/>
      <c r="J1157" s="220"/>
      <c r="K1157" s="220"/>
      <c r="L1157" s="220"/>
      <c r="M1157" s="220"/>
    </row>
    <row r="1158" spans="5:13" x14ac:dyDescent="0.25">
      <c r="E1158" s="220"/>
      <c r="F1158" s="220"/>
      <c r="G1158" s="220"/>
      <c r="H1158" s="220"/>
      <c r="I1158" s="220"/>
      <c r="J1158" s="220"/>
      <c r="K1158" s="220"/>
      <c r="L1158" s="220"/>
      <c r="M1158" s="220"/>
    </row>
    <row r="1159" spans="5:13" x14ac:dyDescent="0.25">
      <c r="E1159" s="220"/>
      <c r="F1159" s="220"/>
      <c r="G1159" s="220"/>
      <c r="H1159" s="220"/>
      <c r="I1159" s="220"/>
      <c r="J1159" s="220"/>
      <c r="K1159" s="220"/>
      <c r="L1159" s="220"/>
      <c r="M1159" s="220"/>
    </row>
    <row r="1160" spans="5:13" x14ac:dyDescent="0.25">
      <c r="E1160" s="220"/>
      <c r="F1160" s="220"/>
      <c r="G1160" s="220"/>
      <c r="H1160" s="220"/>
      <c r="I1160" s="220"/>
      <c r="J1160" s="220"/>
      <c r="K1160" s="220"/>
      <c r="L1160" s="220"/>
      <c r="M1160" s="220"/>
    </row>
    <row r="1161" spans="5:13" x14ac:dyDescent="0.25">
      <c r="E1161" s="220"/>
      <c r="F1161" s="220"/>
      <c r="G1161" s="220"/>
      <c r="H1161" s="220"/>
      <c r="I1161" s="220"/>
      <c r="J1161" s="220"/>
      <c r="K1161" s="220"/>
      <c r="L1161" s="220"/>
      <c r="M1161" s="220"/>
    </row>
    <row r="1162" spans="5:13" x14ac:dyDescent="0.25">
      <c r="E1162" s="220"/>
      <c r="F1162" s="220"/>
      <c r="G1162" s="220"/>
      <c r="H1162" s="220"/>
      <c r="I1162" s="220"/>
      <c r="J1162" s="220"/>
      <c r="K1162" s="220"/>
      <c r="L1162" s="220"/>
      <c r="M1162" s="220"/>
    </row>
    <row r="1163" spans="5:13" x14ac:dyDescent="0.25">
      <c r="E1163" s="220"/>
      <c r="F1163" s="220"/>
      <c r="G1163" s="220"/>
      <c r="H1163" s="220"/>
      <c r="I1163" s="220"/>
      <c r="J1163" s="220"/>
      <c r="K1163" s="220"/>
      <c r="L1163" s="220"/>
      <c r="M1163" s="220"/>
    </row>
    <row r="1164" spans="5:13" x14ac:dyDescent="0.25">
      <c r="E1164" s="220"/>
      <c r="F1164" s="220"/>
      <c r="G1164" s="220"/>
      <c r="H1164" s="220"/>
      <c r="I1164" s="220"/>
      <c r="J1164" s="220"/>
      <c r="K1164" s="220"/>
      <c r="L1164" s="220"/>
      <c r="M1164" s="220"/>
    </row>
    <row r="1165" spans="5:13" x14ac:dyDescent="0.25">
      <c r="E1165" s="220"/>
      <c r="F1165" s="220"/>
      <c r="G1165" s="220"/>
      <c r="H1165" s="220"/>
      <c r="I1165" s="220"/>
      <c r="J1165" s="220"/>
      <c r="K1165" s="220"/>
      <c r="L1165" s="220"/>
      <c r="M1165" s="220"/>
    </row>
    <row r="1166" spans="5:13" x14ac:dyDescent="0.25">
      <c r="E1166" s="220"/>
      <c r="F1166" s="220"/>
      <c r="G1166" s="220"/>
      <c r="H1166" s="220"/>
      <c r="I1166" s="220"/>
      <c r="J1166" s="220"/>
      <c r="K1166" s="220"/>
      <c r="L1166" s="220"/>
      <c r="M1166" s="220"/>
    </row>
    <row r="1167" spans="5:13" x14ac:dyDescent="0.25">
      <c r="E1167" s="220"/>
      <c r="F1167" s="220"/>
      <c r="G1167" s="220"/>
      <c r="H1167" s="220"/>
      <c r="I1167" s="220"/>
      <c r="J1167" s="220"/>
      <c r="K1167" s="220"/>
      <c r="L1167" s="220"/>
      <c r="M1167" s="220"/>
    </row>
    <row r="1168" spans="5:13" x14ac:dyDescent="0.25">
      <c r="E1168" s="220"/>
      <c r="F1168" s="220"/>
      <c r="G1168" s="220"/>
      <c r="H1168" s="220"/>
      <c r="I1168" s="220"/>
      <c r="J1168" s="220"/>
      <c r="K1168" s="220"/>
      <c r="L1168" s="220"/>
      <c r="M1168" s="220"/>
    </row>
    <row r="1169" spans="5:13" x14ac:dyDescent="0.25">
      <c r="E1169" s="220"/>
      <c r="F1169" s="220"/>
      <c r="G1169" s="220"/>
      <c r="H1169" s="220"/>
      <c r="I1169" s="220"/>
      <c r="J1169" s="220"/>
      <c r="K1169" s="220"/>
      <c r="L1169" s="220"/>
      <c r="M1169" s="220"/>
    </row>
    <row r="1170" spans="5:13" x14ac:dyDescent="0.25">
      <c r="E1170" s="220"/>
      <c r="F1170" s="220"/>
      <c r="G1170" s="220"/>
      <c r="H1170" s="220"/>
      <c r="I1170" s="220"/>
      <c r="J1170" s="220"/>
      <c r="K1170" s="220"/>
      <c r="L1170" s="220"/>
      <c r="M1170" s="220"/>
    </row>
    <row r="1171" spans="5:13" x14ac:dyDescent="0.25">
      <c r="E1171" s="220"/>
      <c r="F1171" s="220"/>
      <c r="G1171" s="220"/>
      <c r="H1171" s="220"/>
      <c r="I1171" s="220"/>
      <c r="J1171" s="220"/>
      <c r="K1171" s="220"/>
      <c r="L1171" s="220"/>
      <c r="M1171" s="220"/>
    </row>
    <row r="1172" spans="5:13" x14ac:dyDescent="0.25">
      <c r="E1172" s="220"/>
      <c r="F1172" s="220"/>
      <c r="G1172" s="220"/>
      <c r="H1172" s="220"/>
      <c r="I1172" s="220"/>
      <c r="J1172" s="220"/>
      <c r="K1172" s="220"/>
      <c r="L1172" s="220"/>
      <c r="M1172" s="220"/>
    </row>
    <row r="1173" spans="5:13" x14ac:dyDescent="0.25">
      <c r="E1173" s="220"/>
      <c r="F1173" s="220"/>
      <c r="G1173" s="220"/>
      <c r="H1173" s="220"/>
      <c r="I1173" s="220"/>
      <c r="J1173" s="220"/>
      <c r="K1173" s="220"/>
      <c r="L1173" s="220"/>
      <c r="M1173" s="220"/>
    </row>
    <row r="1174" spans="5:13" x14ac:dyDescent="0.25">
      <c r="E1174" s="220"/>
      <c r="F1174" s="220"/>
      <c r="G1174" s="220"/>
      <c r="H1174" s="220"/>
      <c r="I1174" s="220"/>
      <c r="J1174" s="220"/>
      <c r="K1174" s="220"/>
      <c r="L1174" s="220"/>
      <c r="M1174" s="220"/>
    </row>
    <row r="1175" spans="5:13" x14ac:dyDescent="0.25">
      <c r="E1175" s="220"/>
      <c r="F1175" s="220"/>
      <c r="G1175" s="220"/>
      <c r="H1175" s="220"/>
      <c r="I1175" s="220"/>
      <c r="J1175" s="220"/>
      <c r="K1175" s="220"/>
      <c r="L1175" s="220"/>
      <c r="M1175" s="220"/>
    </row>
    <row r="1176" spans="5:13" x14ac:dyDescent="0.25">
      <c r="E1176" s="220"/>
      <c r="F1176" s="220"/>
      <c r="G1176" s="220"/>
      <c r="H1176" s="220"/>
      <c r="I1176" s="220"/>
      <c r="J1176" s="220"/>
      <c r="K1176" s="220"/>
      <c r="L1176" s="220"/>
      <c r="M1176" s="220"/>
    </row>
    <row r="1177" spans="5:13" x14ac:dyDescent="0.25">
      <c r="E1177" s="220"/>
      <c r="F1177" s="220"/>
      <c r="G1177" s="220"/>
      <c r="H1177" s="220"/>
      <c r="I1177" s="220"/>
      <c r="J1177" s="220"/>
      <c r="K1177" s="220"/>
      <c r="L1177" s="220"/>
      <c r="M1177" s="220"/>
    </row>
    <row r="1178" spans="5:13" x14ac:dyDescent="0.25">
      <c r="E1178" s="220"/>
      <c r="F1178" s="220"/>
      <c r="G1178" s="220"/>
      <c r="H1178" s="220"/>
      <c r="I1178" s="220"/>
      <c r="J1178" s="220"/>
      <c r="K1178" s="220"/>
      <c r="L1178" s="220"/>
      <c r="M1178" s="220"/>
    </row>
    <row r="1179" spans="5:13" x14ac:dyDescent="0.25">
      <c r="E1179" s="220"/>
      <c r="F1179" s="220"/>
      <c r="G1179" s="220"/>
      <c r="H1179" s="220"/>
      <c r="I1179" s="220"/>
      <c r="J1179" s="220"/>
      <c r="K1179" s="220"/>
      <c r="L1179" s="220"/>
      <c r="M1179" s="220"/>
    </row>
    <row r="1180" spans="5:13" x14ac:dyDescent="0.25">
      <c r="E1180" s="220"/>
      <c r="F1180" s="220"/>
      <c r="G1180" s="220"/>
      <c r="H1180" s="220"/>
      <c r="I1180" s="220"/>
      <c r="J1180" s="220"/>
      <c r="K1180" s="220"/>
      <c r="L1180" s="220"/>
      <c r="M1180" s="220"/>
    </row>
    <row r="1181" spans="5:13" x14ac:dyDescent="0.25">
      <c r="E1181" s="220"/>
      <c r="F1181" s="220"/>
      <c r="G1181" s="220"/>
      <c r="H1181" s="220"/>
      <c r="I1181" s="220"/>
      <c r="J1181" s="220"/>
      <c r="K1181" s="220"/>
      <c r="L1181" s="220"/>
      <c r="M1181" s="220"/>
    </row>
    <row r="1182" spans="5:13" x14ac:dyDescent="0.25">
      <c r="E1182" s="220"/>
      <c r="F1182" s="220"/>
      <c r="G1182" s="220"/>
      <c r="H1182" s="220"/>
      <c r="I1182" s="220"/>
      <c r="J1182" s="220"/>
      <c r="K1182" s="220"/>
      <c r="L1182" s="220"/>
      <c r="M1182" s="220"/>
    </row>
    <row r="1183" spans="5:13" x14ac:dyDescent="0.25">
      <c r="E1183" s="220"/>
      <c r="F1183" s="220"/>
      <c r="G1183" s="220"/>
      <c r="H1183" s="220"/>
      <c r="I1183" s="220"/>
      <c r="J1183" s="220"/>
      <c r="K1183" s="220"/>
      <c r="L1183" s="220"/>
      <c r="M1183" s="220"/>
    </row>
    <row r="1184" spans="5:13" x14ac:dyDescent="0.25">
      <c r="E1184" s="220"/>
      <c r="F1184" s="220"/>
      <c r="G1184" s="220"/>
      <c r="H1184" s="220"/>
      <c r="I1184" s="220"/>
      <c r="J1184" s="220"/>
      <c r="K1184" s="220"/>
      <c r="L1184" s="220"/>
      <c r="M1184" s="220"/>
    </row>
    <row r="1185" spans="5:13" x14ac:dyDescent="0.25">
      <c r="E1185" s="220"/>
      <c r="F1185" s="220"/>
      <c r="G1185" s="220"/>
      <c r="H1185" s="220"/>
      <c r="I1185" s="220"/>
      <c r="J1185" s="220"/>
      <c r="K1185" s="220"/>
      <c r="L1185" s="220"/>
      <c r="M1185" s="220"/>
    </row>
    <row r="1186" spans="5:13" x14ac:dyDescent="0.25">
      <c r="E1186" s="220"/>
      <c r="F1186" s="220"/>
      <c r="G1186" s="220"/>
      <c r="H1186" s="220"/>
      <c r="I1186" s="220"/>
      <c r="J1186" s="220"/>
      <c r="K1186" s="220"/>
      <c r="L1186" s="220"/>
      <c r="M1186" s="220"/>
    </row>
    <row r="1187" spans="5:13" x14ac:dyDescent="0.25">
      <c r="E1187" s="220"/>
      <c r="F1187" s="220"/>
      <c r="G1187" s="220"/>
      <c r="H1187" s="220"/>
      <c r="I1187" s="220"/>
      <c r="J1187" s="220"/>
      <c r="K1187" s="220"/>
      <c r="L1187" s="220"/>
      <c r="M1187" s="220"/>
    </row>
    <row r="1188" spans="5:13" x14ac:dyDescent="0.25">
      <c r="E1188" s="220"/>
      <c r="F1188" s="220"/>
      <c r="G1188" s="220"/>
      <c r="H1188" s="220"/>
      <c r="I1188" s="220"/>
      <c r="J1188" s="220"/>
      <c r="K1188" s="220"/>
      <c r="L1188" s="220"/>
      <c r="M1188" s="220"/>
    </row>
    <row r="1189" spans="5:13" x14ac:dyDescent="0.25">
      <c r="E1189" s="220"/>
      <c r="F1189" s="220"/>
      <c r="G1189" s="220"/>
      <c r="H1189" s="220"/>
      <c r="I1189" s="220"/>
      <c r="J1189" s="220"/>
      <c r="K1189" s="220"/>
      <c r="L1189" s="220"/>
      <c r="M1189" s="220"/>
    </row>
    <row r="1190" spans="5:13" x14ac:dyDescent="0.25">
      <c r="E1190" s="220"/>
      <c r="F1190" s="220"/>
      <c r="G1190" s="220"/>
      <c r="H1190" s="220"/>
      <c r="I1190" s="220"/>
      <c r="J1190" s="220"/>
      <c r="K1190" s="220"/>
      <c r="L1190" s="220"/>
      <c r="M1190" s="220"/>
    </row>
    <row r="1191" spans="5:13" x14ac:dyDescent="0.25">
      <c r="E1191" s="220"/>
      <c r="F1191" s="220"/>
      <c r="G1191" s="220"/>
      <c r="H1191" s="220"/>
      <c r="I1191" s="220"/>
      <c r="J1191" s="220"/>
      <c r="K1191" s="220"/>
      <c r="L1191" s="220"/>
      <c r="M1191" s="220"/>
    </row>
    <row r="1192" spans="5:13" x14ac:dyDescent="0.25">
      <c r="E1192" s="220"/>
      <c r="F1192" s="220"/>
      <c r="G1192" s="220"/>
      <c r="H1192" s="220"/>
      <c r="I1192" s="220"/>
      <c r="J1192" s="220"/>
      <c r="K1192" s="220"/>
      <c r="L1192" s="220"/>
      <c r="M1192" s="220"/>
    </row>
    <row r="1193" spans="5:13" x14ac:dyDescent="0.25">
      <c r="E1193" s="220"/>
      <c r="F1193" s="220"/>
      <c r="G1193" s="220"/>
      <c r="H1193" s="220"/>
      <c r="I1193" s="220"/>
      <c r="J1193" s="220"/>
      <c r="K1193" s="220"/>
      <c r="L1193" s="220"/>
      <c r="M1193" s="220"/>
    </row>
    <row r="1194" spans="5:13" x14ac:dyDescent="0.25">
      <c r="E1194" s="220"/>
      <c r="F1194" s="220"/>
      <c r="G1194" s="220"/>
      <c r="H1194" s="220"/>
      <c r="I1194" s="220"/>
      <c r="J1194" s="220"/>
      <c r="K1194" s="220"/>
      <c r="L1194" s="220"/>
      <c r="M1194" s="220"/>
    </row>
    <row r="1195" spans="5:13" x14ac:dyDescent="0.25">
      <c r="E1195" s="220"/>
      <c r="F1195" s="220"/>
      <c r="G1195" s="220"/>
      <c r="H1195" s="220"/>
      <c r="I1195" s="220"/>
      <c r="J1195" s="220"/>
      <c r="K1195" s="220"/>
      <c r="L1195" s="220"/>
      <c r="M1195" s="220"/>
    </row>
    <row r="1196" spans="5:13" x14ac:dyDescent="0.25">
      <c r="E1196" s="220"/>
      <c r="F1196" s="220"/>
      <c r="G1196" s="220"/>
      <c r="H1196" s="220"/>
      <c r="I1196" s="220"/>
      <c r="J1196" s="220"/>
      <c r="K1196" s="220"/>
      <c r="L1196" s="220"/>
      <c r="M1196" s="220"/>
    </row>
    <row r="1197" spans="5:13" x14ac:dyDescent="0.25">
      <c r="E1197" s="220"/>
      <c r="F1197" s="220"/>
      <c r="G1197" s="220"/>
      <c r="H1197" s="220"/>
      <c r="I1197" s="220"/>
      <c r="J1197" s="220"/>
      <c r="K1197" s="220"/>
      <c r="L1197" s="220"/>
      <c r="M1197" s="220"/>
    </row>
    <row r="1198" spans="5:13" x14ac:dyDescent="0.25">
      <c r="E1198" s="220"/>
      <c r="F1198" s="220"/>
      <c r="G1198" s="220"/>
      <c r="H1198" s="220"/>
      <c r="I1198" s="220"/>
      <c r="J1198" s="220"/>
      <c r="K1198" s="220"/>
      <c r="L1198" s="220"/>
      <c r="M1198" s="220"/>
    </row>
    <row r="1199" spans="5:13" x14ac:dyDescent="0.25">
      <c r="E1199" s="220"/>
      <c r="F1199" s="220"/>
      <c r="G1199" s="220"/>
      <c r="H1199" s="220"/>
      <c r="I1199" s="220"/>
      <c r="J1199" s="220"/>
      <c r="K1199" s="220"/>
      <c r="L1199" s="220"/>
      <c r="M1199" s="220"/>
    </row>
    <row r="1200" spans="5:13" x14ac:dyDescent="0.25">
      <c r="E1200" s="220"/>
      <c r="F1200" s="220"/>
      <c r="G1200" s="220"/>
      <c r="H1200" s="220"/>
      <c r="I1200" s="220"/>
      <c r="J1200" s="220"/>
      <c r="K1200" s="220"/>
      <c r="L1200" s="220"/>
      <c r="M1200" s="220"/>
    </row>
    <row r="1201" spans="5:13" x14ac:dyDescent="0.25">
      <c r="E1201" s="220"/>
      <c r="F1201" s="220"/>
      <c r="G1201" s="220"/>
      <c r="H1201" s="220"/>
      <c r="I1201" s="220"/>
      <c r="J1201" s="220"/>
      <c r="K1201" s="220"/>
      <c r="L1201" s="220"/>
      <c r="M1201" s="220"/>
    </row>
    <row r="1202" spans="5:13" x14ac:dyDescent="0.25">
      <c r="E1202" s="220"/>
      <c r="F1202" s="220"/>
      <c r="G1202" s="220"/>
      <c r="H1202" s="220"/>
      <c r="I1202" s="220"/>
      <c r="J1202" s="220"/>
      <c r="K1202" s="220"/>
      <c r="L1202" s="220"/>
      <c r="M1202" s="220"/>
    </row>
    <row r="1203" spans="5:13" x14ac:dyDescent="0.25">
      <c r="E1203" s="220"/>
      <c r="F1203" s="220"/>
      <c r="G1203" s="220"/>
      <c r="H1203" s="220"/>
      <c r="I1203" s="220"/>
      <c r="J1203" s="220"/>
      <c r="K1203" s="220"/>
      <c r="L1203" s="220"/>
      <c r="M1203" s="220"/>
    </row>
    <row r="1204" spans="5:13" x14ac:dyDescent="0.25">
      <c r="E1204" s="220"/>
      <c r="F1204" s="220"/>
      <c r="G1204" s="220"/>
      <c r="H1204" s="220"/>
      <c r="I1204" s="220"/>
      <c r="J1204" s="220"/>
      <c r="K1204" s="220"/>
      <c r="L1204" s="220"/>
      <c r="M1204" s="220"/>
    </row>
    <row r="1205" spans="5:13" x14ac:dyDescent="0.25">
      <c r="E1205" s="220"/>
      <c r="F1205" s="220"/>
      <c r="G1205" s="220"/>
      <c r="H1205" s="220"/>
      <c r="I1205" s="220"/>
      <c r="J1205" s="220"/>
      <c r="K1205" s="220"/>
      <c r="L1205" s="220"/>
      <c r="M1205" s="220"/>
    </row>
    <row r="1206" spans="5:13" x14ac:dyDescent="0.25">
      <c r="E1206" s="220"/>
      <c r="F1206" s="220"/>
      <c r="G1206" s="220"/>
      <c r="H1206" s="220"/>
      <c r="I1206" s="220"/>
      <c r="J1206" s="220"/>
      <c r="K1206" s="220"/>
      <c r="L1206" s="220"/>
      <c r="M1206" s="220"/>
    </row>
    <row r="1207" spans="5:13" x14ac:dyDescent="0.25">
      <c r="E1207" s="220"/>
      <c r="F1207" s="220"/>
      <c r="G1207" s="220"/>
      <c r="H1207" s="220"/>
      <c r="I1207" s="220"/>
      <c r="J1207" s="220"/>
      <c r="K1207" s="220"/>
      <c r="L1207" s="220"/>
      <c r="M1207" s="220"/>
    </row>
    <row r="1208" spans="5:13" x14ac:dyDescent="0.25">
      <c r="E1208" s="220"/>
      <c r="F1208" s="220"/>
      <c r="G1208" s="220"/>
      <c r="H1208" s="220"/>
      <c r="I1208" s="220"/>
      <c r="J1208" s="220"/>
      <c r="K1208" s="220"/>
      <c r="L1208" s="220"/>
      <c r="M1208" s="220"/>
    </row>
    <row r="1209" spans="5:13" x14ac:dyDescent="0.25">
      <c r="E1209" s="220"/>
      <c r="F1209" s="220"/>
      <c r="G1209" s="220"/>
      <c r="H1209" s="220"/>
      <c r="I1209" s="220"/>
      <c r="J1209" s="220"/>
      <c r="K1209" s="220"/>
      <c r="L1209" s="220"/>
      <c r="M1209" s="220"/>
    </row>
    <row r="1210" spans="5:13" x14ac:dyDescent="0.25">
      <c r="E1210" s="220"/>
      <c r="F1210" s="220"/>
      <c r="G1210" s="220"/>
      <c r="H1210" s="220"/>
      <c r="I1210" s="220"/>
      <c r="J1210" s="220"/>
      <c r="K1210" s="220"/>
      <c r="L1210" s="220"/>
      <c r="M1210" s="220"/>
    </row>
    <row r="1211" spans="5:13" x14ac:dyDescent="0.25">
      <c r="E1211" s="220"/>
      <c r="F1211" s="220"/>
      <c r="G1211" s="220"/>
      <c r="H1211" s="220"/>
      <c r="I1211" s="220"/>
      <c r="J1211" s="220"/>
      <c r="K1211" s="220"/>
      <c r="L1211" s="220"/>
      <c r="M1211" s="220"/>
    </row>
    <row r="1212" spans="5:13" x14ac:dyDescent="0.25">
      <c r="E1212" s="220"/>
      <c r="F1212" s="220"/>
      <c r="G1212" s="220"/>
      <c r="H1212" s="220"/>
      <c r="I1212" s="220"/>
      <c r="J1212" s="220"/>
      <c r="K1212" s="220"/>
      <c r="L1212" s="220"/>
      <c r="M1212" s="220"/>
    </row>
    <row r="1213" spans="5:13" x14ac:dyDescent="0.25">
      <c r="E1213" s="220"/>
      <c r="F1213" s="220"/>
      <c r="G1213" s="220"/>
      <c r="H1213" s="220"/>
      <c r="I1213" s="220"/>
      <c r="J1213" s="220"/>
      <c r="K1213" s="220"/>
      <c r="L1213" s="220"/>
      <c r="M1213" s="220"/>
    </row>
    <row r="1214" spans="5:13" x14ac:dyDescent="0.25">
      <c r="E1214" s="220"/>
      <c r="F1214" s="220"/>
      <c r="G1214" s="220"/>
      <c r="H1214" s="220"/>
      <c r="I1214" s="220"/>
      <c r="J1214" s="220"/>
      <c r="K1214" s="220"/>
      <c r="L1214" s="220"/>
      <c r="M1214" s="220"/>
    </row>
    <row r="1215" spans="5:13" x14ac:dyDescent="0.25">
      <c r="E1215" s="220"/>
      <c r="F1215" s="220"/>
      <c r="G1215" s="220"/>
      <c r="H1215" s="220"/>
      <c r="I1215" s="220"/>
      <c r="J1215" s="220"/>
      <c r="K1215" s="220"/>
      <c r="L1215" s="220"/>
      <c r="M1215" s="220"/>
    </row>
    <row r="1216" spans="5:13" x14ac:dyDescent="0.25">
      <c r="E1216" s="220"/>
      <c r="F1216" s="220"/>
      <c r="G1216" s="220"/>
      <c r="H1216" s="220"/>
      <c r="I1216" s="220"/>
      <c r="J1216" s="220"/>
      <c r="K1216" s="220"/>
      <c r="L1216" s="220"/>
      <c r="M1216" s="220"/>
    </row>
    <row r="1217" spans="5:13" x14ac:dyDescent="0.25">
      <c r="E1217" s="220"/>
      <c r="F1217" s="220"/>
      <c r="G1217" s="220"/>
      <c r="H1217" s="220"/>
      <c r="I1217" s="220"/>
      <c r="J1217" s="220"/>
      <c r="K1217" s="220"/>
      <c r="L1217" s="220"/>
      <c r="M1217" s="220"/>
    </row>
    <row r="1218" spans="5:13" x14ac:dyDescent="0.25">
      <c r="E1218" s="220"/>
      <c r="F1218" s="220"/>
      <c r="G1218" s="220"/>
      <c r="H1218" s="220"/>
      <c r="I1218" s="220"/>
      <c r="J1218" s="220"/>
      <c r="K1218" s="220"/>
      <c r="L1218" s="220"/>
      <c r="M1218" s="220"/>
    </row>
    <row r="1219" spans="5:13" x14ac:dyDescent="0.25">
      <c r="E1219" s="220"/>
      <c r="F1219" s="220"/>
      <c r="G1219" s="220"/>
      <c r="H1219" s="220"/>
      <c r="I1219" s="220"/>
      <c r="J1219" s="220"/>
      <c r="K1219" s="220"/>
      <c r="L1219" s="220"/>
      <c r="M1219" s="220"/>
    </row>
    <row r="1220" spans="5:13" x14ac:dyDescent="0.25">
      <c r="E1220" s="220"/>
      <c r="F1220" s="220"/>
      <c r="G1220" s="220"/>
      <c r="H1220" s="220"/>
      <c r="I1220" s="220"/>
      <c r="J1220" s="220"/>
      <c r="K1220" s="220"/>
      <c r="L1220" s="220"/>
      <c r="M1220" s="220"/>
    </row>
    <row r="1221" spans="5:13" x14ac:dyDescent="0.25">
      <c r="E1221" s="220"/>
      <c r="F1221" s="220"/>
      <c r="G1221" s="220"/>
      <c r="H1221" s="220"/>
      <c r="I1221" s="220"/>
      <c r="J1221" s="220"/>
      <c r="K1221" s="220"/>
      <c r="L1221" s="220"/>
      <c r="M1221" s="220"/>
    </row>
    <row r="1222" spans="5:13" x14ac:dyDescent="0.25">
      <c r="E1222" s="220"/>
      <c r="F1222" s="220"/>
      <c r="G1222" s="220"/>
      <c r="H1222" s="220"/>
      <c r="I1222" s="220"/>
      <c r="J1222" s="220"/>
      <c r="K1222" s="220"/>
      <c r="L1222" s="220"/>
      <c r="M1222" s="220"/>
    </row>
    <row r="1223" spans="5:13" x14ac:dyDescent="0.25">
      <c r="E1223" s="220"/>
      <c r="F1223" s="220"/>
      <c r="G1223" s="220"/>
      <c r="H1223" s="220"/>
      <c r="I1223" s="220"/>
      <c r="J1223" s="220"/>
      <c r="K1223" s="220"/>
      <c r="L1223" s="220"/>
      <c r="M1223" s="220"/>
    </row>
    <row r="1224" spans="5:13" x14ac:dyDescent="0.25">
      <c r="E1224" s="220"/>
      <c r="F1224" s="220"/>
      <c r="G1224" s="220"/>
      <c r="H1224" s="220"/>
      <c r="I1224" s="220"/>
      <c r="J1224" s="220"/>
      <c r="K1224" s="220"/>
      <c r="L1224" s="220"/>
      <c r="M1224" s="220"/>
    </row>
    <row r="1225" spans="5:13" x14ac:dyDescent="0.25">
      <c r="E1225" s="220"/>
      <c r="F1225" s="220"/>
      <c r="G1225" s="220"/>
      <c r="H1225" s="220"/>
      <c r="I1225" s="220"/>
      <c r="J1225" s="220"/>
      <c r="K1225" s="220"/>
      <c r="L1225" s="220"/>
      <c r="M1225" s="220"/>
    </row>
    <row r="1226" spans="5:13" x14ac:dyDescent="0.25">
      <c r="E1226" s="220"/>
      <c r="F1226" s="220"/>
      <c r="G1226" s="220"/>
      <c r="H1226" s="220"/>
      <c r="I1226" s="220"/>
      <c r="J1226" s="220"/>
      <c r="K1226" s="220"/>
      <c r="L1226" s="220"/>
      <c r="M1226" s="220"/>
    </row>
    <row r="1227" spans="5:13" x14ac:dyDescent="0.25">
      <c r="E1227" s="220"/>
      <c r="F1227" s="220"/>
      <c r="G1227" s="220"/>
      <c r="H1227" s="220"/>
      <c r="I1227" s="220"/>
      <c r="J1227" s="220"/>
      <c r="K1227" s="220"/>
      <c r="L1227" s="220"/>
      <c r="M1227" s="220"/>
    </row>
    <row r="1228" spans="5:13" x14ac:dyDescent="0.25">
      <c r="E1228" s="220"/>
      <c r="F1228" s="220"/>
      <c r="G1228" s="220"/>
      <c r="H1228" s="220"/>
      <c r="I1228" s="220"/>
      <c r="J1228" s="220"/>
      <c r="K1228" s="220"/>
      <c r="L1228" s="220"/>
      <c r="M1228" s="220"/>
    </row>
    <row r="1229" spans="5:13" x14ac:dyDescent="0.25">
      <c r="E1229" s="220"/>
      <c r="F1229" s="220"/>
      <c r="G1229" s="220"/>
      <c r="H1229" s="220"/>
      <c r="I1229" s="220"/>
      <c r="J1229" s="220"/>
      <c r="K1229" s="220"/>
      <c r="L1229" s="220"/>
      <c r="M1229" s="220"/>
    </row>
    <row r="1230" spans="5:13" x14ac:dyDescent="0.25">
      <c r="E1230" s="220"/>
      <c r="F1230" s="220"/>
      <c r="G1230" s="220"/>
      <c r="H1230" s="220"/>
      <c r="I1230" s="220"/>
      <c r="J1230" s="220"/>
      <c r="K1230" s="220"/>
      <c r="L1230" s="220"/>
      <c r="M1230" s="220"/>
    </row>
    <row r="1231" spans="5:13" x14ac:dyDescent="0.25">
      <c r="E1231" s="220"/>
      <c r="F1231" s="220"/>
      <c r="G1231" s="220"/>
      <c r="H1231" s="220"/>
      <c r="I1231" s="220"/>
      <c r="J1231" s="220"/>
      <c r="K1231" s="220"/>
      <c r="L1231" s="220"/>
      <c r="M1231" s="220"/>
    </row>
    <row r="1232" spans="5:13" x14ac:dyDescent="0.25">
      <c r="E1232" s="220"/>
      <c r="F1232" s="220"/>
      <c r="G1232" s="220"/>
      <c r="H1232" s="220"/>
      <c r="I1232" s="220"/>
      <c r="J1232" s="220"/>
      <c r="K1232" s="220"/>
      <c r="L1232" s="220"/>
      <c r="M1232" s="220"/>
    </row>
    <row r="1233" spans="5:13" x14ac:dyDescent="0.25">
      <c r="E1233" s="220"/>
      <c r="F1233" s="220"/>
      <c r="G1233" s="220"/>
      <c r="H1233" s="220"/>
      <c r="I1233" s="220"/>
      <c r="J1233" s="220"/>
      <c r="K1233" s="220"/>
      <c r="L1233" s="220"/>
      <c r="M1233" s="220"/>
    </row>
    <row r="1234" spans="5:13" x14ac:dyDescent="0.25">
      <c r="E1234" s="220"/>
      <c r="F1234" s="220"/>
      <c r="G1234" s="220"/>
      <c r="H1234" s="220"/>
      <c r="I1234" s="220"/>
      <c r="J1234" s="220"/>
      <c r="K1234" s="220"/>
      <c r="L1234" s="220"/>
      <c r="M1234" s="220"/>
    </row>
    <row r="1235" spans="5:13" x14ac:dyDescent="0.25">
      <c r="E1235" s="220"/>
      <c r="F1235" s="220"/>
      <c r="G1235" s="220"/>
      <c r="H1235" s="220"/>
      <c r="I1235" s="220"/>
      <c r="J1235" s="220"/>
      <c r="K1235" s="220"/>
      <c r="L1235" s="220"/>
      <c r="M1235" s="220"/>
    </row>
    <row r="1236" spans="5:13" x14ac:dyDescent="0.25">
      <c r="E1236" s="220"/>
      <c r="F1236" s="220"/>
      <c r="G1236" s="220"/>
      <c r="H1236" s="220"/>
      <c r="I1236" s="220"/>
      <c r="J1236" s="220"/>
      <c r="K1236" s="220"/>
      <c r="L1236" s="220"/>
      <c r="M1236" s="220"/>
    </row>
    <row r="1237" spans="5:13" x14ac:dyDescent="0.25">
      <c r="E1237" s="220"/>
      <c r="F1237" s="220"/>
      <c r="G1237" s="220"/>
      <c r="H1237" s="220"/>
      <c r="I1237" s="220"/>
      <c r="J1237" s="220"/>
      <c r="K1237" s="220"/>
      <c r="L1237" s="220"/>
      <c r="M1237" s="220"/>
    </row>
    <row r="1238" spans="5:13" x14ac:dyDescent="0.25">
      <c r="E1238" s="220"/>
      <c r="F1238" s="220"/>
      <c r="G1238" s="220"/>
      <c r="H1238" s="220"/>
      <c r="I1238" s="220"/>
      <c r="J1238" s="220"/>
      <c r="K1238" s="220"/>
      <c r="L1238" s="220"/>
      <c r="M1238" s="220"/>
    </row>
    <row r="1239" spans="5:13" x14ac:dyDescent="0.25">
      <c r="E1239" s="220"/>
      <c r="F1239" s="220"/>
      <c r="G1239" s="220"/>
      <c r="H1239" s="220"/>
      <c r="I1239" s="220"/>
      <c r="J1239" s="220"/>
      <c r="K1239" s="220"/>
      <c r="L1239" s="220"/>
      <c r="M1239" s="220"/>
    </row>
    <row r="1240" spans="5:13" x14ac:dyDescent="0.25">
      <c r="E1240" s="220"/>
      <c r="F1240" s="220"/>
      <c r="G1240" s="220"/>
      <c r="H1240" s="220"/>
      <c r="I1240" s="220"/>
      <c r="J1240" s="220"/>
      <c r="K1240" s="220"/>
      <c r="L1240" s="220"/>
      <c r="M1240" s="220"/>
    </row>
    <row r="1241" spans="5:13" x14ac:dyDescent="0.25">
      <c r="E1241" s="220"/>
      <c r="F1241" s="220"/>
      <c r="G1241" s="220"/>
      <c r="H1241" s="220"/>
      <c r="I1241" s="220"/>
      <c r="J1241" s="220"/>
      <c r="K1241" s="220"/>
      <c r="L1241" s="220"/>
      <c r="M1241" s="220"/>
    </row>
    <row r="1242" spans="5:13" x14ac:dyDescent="0.25">
      <c r="E1242" s="220"/>
      <c r="F1242" s="220"/>
      <c r="G1242" s="220"/>
      <c r="H1242" s="220"/>
      <c r="I1242" s="220"/>
      <c r="J1242" s="220"/>
      <c r="K1242" s="220"/>
      <c r="L1242" s="220"/>
      <c r="M1242" s="220"/>
    </row>
    <row r="1243" spans="5:13" x14ac:dyDescent="0.25">
      <c r="E1243" s="220"/>
      <c r="F1243" s="220"/>
      <c r="G1243" s="220"/>
      <c r="H1243" s="220"/>
      <c r="I1243" s="220"/>
      <c r="J1243" s="220"/>
      <c r="K1243" s="220"/>
      <c r="L1243" s="220"/>
      <c r="M1243" s="220"/>
    </row>
    <row r="1244" spans="5:13" x14ac:dyDescent="0.25">
      <c r="E1244" s="220"/>
      <c r="F1244" s="220"/>
      <c r="G1244" s="220"/>
      <c r="H1244" s="220"/>
      <c r="I1244" s="220"/>
      <c r="J1244" s="220"/>
      <c r="K1244" s="220"/>
      <c r="L1244" s="220"/>
      <c r="M1244" s="220"/>
    </row>
    <row r="1245" spans="5:13" x14ac:dyDescent="0.25">
      <c r="E1245" s="220"/>
      <c r="F1245" s="220"/>
      <c r="G1245" s="220"/>
      <c r="H1245" s="220"/>
      <c r="I1245" s="220"/>
      <c r="J1245" s="220"/>
      <c r="K1245" s="220"/>
      <c r="L1245" s="220"/>
      <c r="M1245" s="220"/>
    </row>
    <row r="1246" spans="5:13" x14ac:dyDescent="0.25">
      <c r="E1246" s="220"/>
      <c r="F1246" s="220"/>
      <c r="G1246" s="220"/>
      <c r="H1246" s="220"/>
      <c r="I1246" s="220"/>
      <c r="J1246" s="220"/>
      <c r="K1246" s="220"/>
      <c r="L1246" s="220"/>
      <c r="M1246" s="220"/>
    </row>
    <row r="1247" spans="5:13" x14ac:dyDescent="0.25">
      <c r="E1247" s="220"/>
      <c r="F1247" s="220"/>
      <c r="G1247" s="220"/>
      <c r="H1247" s="220"/>
      <c r="I1247" s="220"/>
      <c r="J1247" s="220"/>
      <c r="K1247" s="220"/>
      <c r="L1247" s="220"/>
      <c r="M1247" s="220"/>
    </row>
    <row r="1248" spans="5:13" x14ac:dyDescent="0.25">
      <c r="E1248" s="220"/>
      <c r="F1248" s="220"/>
      <c r="G1248" s="220"/>
      <c r="H1248" s="220"/>
      <c r="I1248" s="220"/>
      <c r="J1248" s="220"/>
      <c r="K1248" s="220"/>
      <c r="L1248" s="220"/>
      <c r="M1248" s="220"/>
    </row>
    <row r="1249" spans="5:13" x14ac:dyDescent="0.25">
      <c r="E1249" s="220"/>
      <c r="F1249" s="220"/>
      <c r="G1249" s="220"/>
      <c r="H1249" s="220"/>
      <c r="I1249" s="220"/>
      <c r="J1249" s="220"/>
      <c r="K1249" s="220"/>
      <c r="L1249" s="220"/>
      <c r="M1249" s="220"/>
    </row>
    <row r="1250" spans="5:13" x14ac:dyDescent="0.25">
      <c r="E1250" s="220"/>
      <c r="F1250" s="220"/>
      <c r="G1250" s="220"/>
      <c r="H1250" s="220"/>
      <c r="I1250" s="220"/>
      <c r="J1250" s="220"/>
      <c r="K1250" s="220"/>
      <c r="L1250" s="220"/>
      <c r="M1250" s="220"/>
    </row>
    <row r="1251" spans="5:13" x14ac:dyDescent="0.25">
      <c r="E1251" s="220"/>
      <c r="F1251" s="220"/>
      <c r="G1251" s="220"/>
      <c r="H1251" s="220"/>
      <c r="I1251" s="220"/>
      <c r="J1251" s="220"/>
      <c r="K1251" s="220"/>
      <c r="L1251" s="220"/>
      <c r="M1251" s="220"/>
    </row>
    <row r="1252" spans="5:13" x14ac:dyDescent="0.25">
      <c r="E1252" s="220"/>
      <c r="F1252" s="220"/>
      <c r="G1252" s="220"/>
      <c r="H1252" s="220"/>
      <c r="I1252" s="220"/>
      <c r="J1252" s="220"/>
      <c r="K1252" s="220"/>
      <c r="L1252" s="220"/>
      <c r="M1252" s="220"/>
    </row>
    <row r="1253" spans="5:13" x14ac:dyDescent="0.25">
      <c r="E1253" s="220"/>
      <c r="F1253" s="220"/>
      <c r="G1253" s="220"/>
      <c r="H1253" s="220"/>
      <c r="I1253" s="220"/>
      <c r="J1253" s="220"/>
      <c r="K1253" s="220"/>
      <c r="L1253" s="220"/>
      <c r="M1253" s="220"/>
    </row>
    <row r="1254" spans="5:13" x14ac:dyDescent="0.25">
      <c r="E1254" s="220"/>
      <c r="F1254" s="220"/>
      <c r="G1254" s="220"/>
      <c r="H1254" s="220"/>
      <c r="I1254" s="220"/>
      <c r="J1254" s="220"/>
      <c r="K1254" s="220"/>
      <c r="L1254" s="220"/>
      <c r="M1254" s="220"/>
    </row>
    <row r="1255" spans="5:13" x14ac:dyDescent="0.25">
      <c r="E1255" s="220"/>
      <c r="F1255" s="220"/>
      <c r="G1255" s="220"/>
      <c r="H1255" s="220"/>
      <c r="I1255" s="220"/>
      <c r="J1255" s="220"/>
      <c r="K1255" s="220"/>
      <c r="L1255" s="220"/>
      <c r="M1255" s="220"/>
    </row>
    <row r="1256" spans="5:13" x14ac:dyDescent="0.25">
      <c r="E1256" s="220"/>
      <c r="F1256" s="220"/>
      <c r="G1256" s="220"/>
      <c r="H1256" s="220"/>
      <c r="I1256" s="220"/>
      <c r="J1256" s="220"/>
      <c r="K1256" s="220"/>
      <c r="L1256" s="220"/>
      <c r="M1256" s="220"/>
    </row>
    <row r="1257" spans="5:13" x14ac:dyDescent="0.25">
      <c r="E1257" s="220"/>
      <c r="F1257" s="220"/>
      <c r="G1257" s="220"/>
      <c r="H1257" s="220"/>
      <c r="I1257" s="220"/>
      <c r="J1257" s="220"/>
      <c r="K1257" s="220"/>
      <c r="L1257" s="220"/>
      <c r="M1257" s="220"/>
    </row>
    <row r="1258" spans="5:13" x14ac:dyDescent="0.25">
      <c r="E1258" s="220"/>
      <c r="F1258" s="220"/>
      <c r="G1258" s="220"/>
      <c r="H1258" s="220"/>
      <c r="I1258" s="220"/>
      <c r="J1258" s="220"/>
      <c r="K1258" s="220"/>
      <c r="L1258" s="220"/>
      <c r="M1258" s="220"/>
    </row>
    <row r="1259" spans="5:13" x14ac:dyDescent="0.25">
      <c r="E1259" s="220"/>
      <c r="F1259" s="220"/>
      <c r="G1259" s="220"/>
      <c r="H1259" s="220"/>
      <c r="I1259" s="220"/>
      <c r="J1259" s="220"/>
      <c r="K1259" s="220"/>
      <c r="L1259" s="220"/>
      <c r="M1259" s="220"/>
    </row>
    <row r="1260" spans="5:13" x14ac:dyDescent="0.25">
      <c r="E1260" s="220"/>
      <c r="F1260" s="220"/>
      <c r="G1260" s="220"/>
      <c r="H1260" s="220"/>
      <c r="I1260" s="220"/>
      <c r="J1260" s="220"/>
      <c r="K1260" s="220"/>
      <c r="L1260" s="220"/>
      <c r="M1260" s="220"/>
    </row>
    <row r="1261" spans="5:13" x14ac:dyDescent="0.25">
      <c r="E1261" s="220"/>
      <c r="F1261" s="220"/>
      <c r="G1261" s="220"/>
      <c r="H1261" s="220"/>
      <c r="I1261" s="220"/>
      <c r="J1261" s="220"/>
      <c r="K1261" s="220"/>
      <c r="L1261" s="220"/>
      <c r="M1261" s="220"/>
    </row>
    <row r="1262" spans="5:13" x14ac:dyDescent="0.25">
      <c r="E1262" s="220"/>
      <c r="F1262" s="220"/>
      <c r="G1262" s="220"/>
      <c r="H1262" s="220"/>
      <c r="I1262" s="220"/>
      <c r="J1262" s="220"/>
      <c r="K1262" s="220"/>
      <c r="L1262" s="220"/>
      <c r="M1262" s="220"/>
    </row>
    <row r="1263" spans="5:13" x14ac:dyDescent="0.25">
      <c r="E1263" s="220"/>
      <c r="F1263" s="220"/>
      <c r="G1263" s="220"/>
      <c r="H1263" s="220"/>
      <c r="I1263" s="220"/>
      <c r="J1263" s="220"/>
      <c r="K1263" s="220"/>
      <c r="L1263" s="220"/>
      <c r="M1263" s="220"/>
    </row>
    <row r="1264" spans="5:13" x14ac:dyDescent="0.25">
      <c r="E1264" s="220"/>
      <c r="F1264" s="220"/>
      <c r="G1264" s="220"/>
      <c r="H1264" s="220"/>
      <c r="I1264" s="220"/>
      <c r="J1264" s="220"/>
      <c r="K1264" s="220"/>
      <c r="L1264" s="220"/>
      <c r="M1264" s="220"/>
    </row>
    <row r="1265" spans="5:13" x14ac:dyDescent="0.25">
      <c r="E1265" s="220"/>
      <c r="F1265" s="220"/>
      <c r="G1265" s="220"/>
      <c r="H1265" s="220"/>
      <c r="I1265" s="220"/>
      <c r="J1265" s="220"/>
      <c r="K1265" s="220"/>
      <c r="L1265" s="220"/>
      <c r="M1265" s="220"/>
    </row>
    <row r="1266" spans="5:13" x14ac:dyDescent="0.25">
      <c r="E1266" s="220"/>
      <c r="F1266" s="220"/>
      <c r="G1266" s="220"/>
      <c r="H1266" s="220"/>
      <c r="I1266" s="220"/>
      <c r="J1266" s="220"/>
      <c r="K1266" s="220"/>
      <c r="L1266" s="220"/>
      <c r="M1266" s="220"/>
    </row>
    <row r="1267" spans="5:13" x14ac:dyDescent="0.25">
      <c r="E1267" s="220"/>
      <c r="F1267" s="220"/>
      <c r="G1267" s="220"/>
      <c r="H1267" s="220"/>
      <c r="I1267" s="220"/>
      <c r="J1267" s="220"/>
      <c r="K1267" s="220"/>
      <c r="L1267" s="220"/>
      <c r="M1267" s="220"/>
    </row>
    <row r="1268" spans="5:13" x14ac:dyDescent="0.25">
      <c r="E1268" s="220"/>
      <c r="F1268" s="220"/>
      <c r="G1268" s="220"/>
      <c r="H1268" s="220"/>
      <c r="I1268" s="220"/>
      <c r="J1268" s="220"/>
      <c r="K1268" s="220"/>
      <c r="L1268" s="220"/>
      <c r="M1268" s="220"/>
    </row>
    <row r="1269" spans="5:13" x14ac:dyDescent="0.25">
      <c r="E1269" s="220"/>
      <c r="F1269" s="220"/>
      <c r="G1269" s="220"/>
      <c r="H1269" s="220"/>
      <c r="I1269" s="220"/>
      <c r="J1269" s="220"/>
      <c r="K1269" s="220"/>
      <c r="L1269" s="220"/>
      <c r="M1269" s="220"/>
    </row>
    <row r="1270" spans="5:13" x14ac:dyDescent="0.25">
      <c r="E1270" s="220"/>
      <c r="F1270" s="220"/>
      <c r="G1270" s="220"/>
      <c r="H1270" s="220"/>
      <c r="I1270" s="220"/>
      <c r="J1270" s="220"/>
      <c r="K1270" s="220"/>
      <c r="L1270" s="220"/>
      <c r="M1270" s="220"/>
    </row>
    <row r="1271" spans="5:13" x14ac:dyDescent="0.25">
      <c r="E1271" s="220"/>
      <c r="F1271" s="220"/>
      <c r="G1271" s="220"/>
      <c r="H1271" s="220"/>
      <c r="I1271" s="220"/>
      <c r="J1271" s="220"/>
      <c r="K1271" s="220"/>
      <c r="L1271" s="220"/>
      <c r="M1271" s="220"/>
    </row>
    <row r="1272" spans="5:13" x14ac:dyDescent="0.25">
      <c r="E1272" s="220"/>
      <c r="F1272" s="220"/>
      <c r="G1272" s="220"/>
      <c r="H1272" s="220"/>
      <c r="I1272" s="220"/>
      <c r="J1272" s="220"/>
      <c r="K1272" s="220"/>
      <c r="L1272" s="220"/>
      <c r="M1272" s="220"/>
    </row>
    <row r="1273" spans="5:13" x14ac:dyDescent="0.25">
      <c r="E1273" s="220"/>
      <c r="F1273" s="220"/>
      <c r="G1273" s="220"/>
      <c r="H1273" s="220"/>
      <c r="I1273" s="220"/>
      <c r="J1273" s="220"/>
      <c r="K1273" s="220"/>
      <c r="L1273" s="220"/>
      <c r="M1273" s="220"/>
    </row>
    <row r="1274" spans="5:13" x14ac:dyDescent="0.25">
      <c r="E1274" s="220"/>
      <c r="F1274" s="220"/>
      <c r="G1274" s="220"/>
      <c r="H1274" s="220"/>
      <c r="I1274" s="220"/>
      <c r="J1274" s="220"/>
      <c r="K1274" s="220"/>
      <c r="L1274" s="220"/>
      <c r="M1274" s="220"/>
    </row>
    <row r="1275" spans="5:13" x14ac:dyDescent="0.25">
      <c r="E1275" s="220"/>
      <c r="F1275" s="220"/>
      <c r="G1275" s="220"/>
      <c r="H1275" s="220"/>
      <c r="I1275" s="220"/>
      <c r="J1275" s="220"/>
      <c r="K1275" s="220"/>
      <c r="L1275" s="220"/>
      <c r="M1275" s="220"/>
    </row>
    <row r="1276" spans="5:13" x14ac:dyDescent="0.25">
      <c r="E1276" s="220"/>
      <c r="F1276" s="220"/>
      <c r="G1276" s="220"/>
      <c r="H1276" s="220"/>
      <c r="I1276" s="220"/>
      <c r="J1276" s="220"/>
      <c r="K1276" s="220"/>
      <c r="L1276" s="220"/>
      <c r="M1276" s="220"/>
    </row>
    <row r="1277" spans="5:13" x14ac:dyDescent="0.25">
      <c r="E1277" s="220"/>
      <c r="F1277" s="220"/>
      <c r="G1277" s="220"/>
      <c r="H1277" s="220"/>
      <c r="I1277" s="220"/>
      <c r="J1277" s="220"/>
      <c r="K1277" s="220"/>
      <c r="L1277" s="220"/>
      <c r="M1277" s="220"/>
    </row>
    <row r="1278" spans="5:13" x14ac:dyDescent="0.25">
      <c r="E1278" s="220"/>
      <c r="F1278" s="220"/>
      <c r="G1278" s="220"/>
      <c r="H1278" s="220"/>
      <c r="I1278" s="220"/>
      <c r="J1278" s="220"/>
      <c r="K1278" s="220"/>
      <c r="L1278" s="220"/>
      <c r="M1278" s="220"/>
    </row>
    <row r="1279" spans="5:13" x14ac:dyDescent="0.25">
      <c r="E1279" s="220"/>
      <c r="F1279" s="220"/>
      <c r="G1279" s="220"/>
      <c r="H1279" s="220"/>
      <c r="I1279" s="220"/>
      <c r="J1279" s="220"/>
      <c r="K1279" s="220"/>
      <c r="L1279" s="220"/>
      <c r="M1279" s="220"/>
    </row>
    <row r="1280" spans="5:13" x14ac:dyDescent="0.25">
      <c r="E1280" s="220"/>
      <c r="F1280" s="220"/>
      <c r="G1280" s="220"/>
      <c r="H1280" s="220"/>
      <c r="I1280" s="220"/>
      <c r="J1280" s="220"/>
      <c r="K1280" s="220"/>
      <c r="L1280" s="220"/>
      <c r="M1280" s="220"/>
    </row>
    <row r="1281" spans="5:13" x14ac:dyDescent="0.25">
      <c r="E1281" s="220"/>
      <c r="F1281" s="220"/>
      <c r="G1281" s="220"/>
      <c r="H1281" s="220"/>
      <c r="I1281" s="220"/>
      <c r="J1281" s="220"/>
      <c r="K1281" s="220"/>
      <c r="L1281" s="220"/>
      <c r="M1281" s="220"/>
    </row>
    <row r="1282" spans="5:13" x14ac:dyDescent="0.25">
      <c r="E1282" s="220"/>
      <c r="F1282" s="220"/>
      <c r="G1282" s="220"/>
      <c r="H1282" s="220"/>
      <c r="I1282" s="220"/>
      <c r="J1282" s="220"/>
      <c r="K1282" s="220"/>
      <c r="L1282" s="220"/>
      <c r="M1282" s="220"/>
    </row>
    <row r="1283" spans="5:13" x14ac:dyDescent="0.25">
      <c r="E1283" s="220"/>
      <c r="F1283" s="220"/>
      <c r="G1283" s="220"/>
      <c r="H1283" s="220"/>
      <c r="I1283" s="220"/>
      <c r="J1283" s="220"/>
      <c r="K1283" s="220"/>
      <c r="L1283" s="220"/>
      <c r="M1283" s="220"/>
    </row>
    <row r="1284" spans="5:13" x14ac:dyDescent="0.25">
      <c r="E1284" s="220"/>
      <c r="F1284" s="220"/>
      <c r="G1284" s="220"/>
      <c r="H1284" s="220"/>
      <c r="I1284" s="220"/>
      <c r="J1284" s="220"/>
      <c r="K1284" s="220"/>
      <c r="L1284" s="220"/>
      <c r="M1284" s="220"/>
    </row>
    <row r="1285" spans="5:13" x14ac:dyDescent="0.25">
      <c r="E1285" s="220"/>
      <c r="F1285" s="220"/>
      <c r="G1285" s="220"/>
      <c r="H1285" s="220"/>
      <c r="I1285" s="220"/>
      <c r="J1285" s="220"/>
      <c r="K1285" s="220"/>
      <c r="L1285" s="220"/>
      <c r="M1285" s="220"/>
    </row>
    <row r="1286" spans="5:13" x14ac:dyDescent="0.25">
      <c r="E1286" s="220"/>
      <c r="F1286" s="220"/>
      <c r="G1286" s="220"/>
      <c r="H1286" s="220"/>
      <c r="I1286" s="220"/>
      <c r="J1286" s="220"/>
      <c r="K1286" s="220"/>
      <c r="L1286" s="220"/>
      <c r="M1286" s="220"/>
    </row>
    <row r="1287" spans="5:13" x14ac:dyDescent="0.25">
      <c r="E1287" s="220"/>
      <c r="F1287" s="220"/>
      <c r="G1287" s="220"/>
      <c r="H1287" s="220"/>
      <c r="I1287" s="220"/>
      <c r="J1287" s="220"/>
      <c r="K1287" s="220"/>
      <c r="L1287" s="220"/>
      <c r="M1287" s="220"/>
    </row>
    <row r="1288" spans="5:13" x14ac:dyDescent="0.25">
      <c r="E1288" s="220"/>
      <c r="F1288" s="220"/>
      <c r="G1288" s="220"/>
      <c r="H1288" s="220"/>
      <c r="I1288" s="220"/>
      <c r="J1288" s="220"/>
      <c r="K1288" s="220"/>
      <c r="L1288" s="220"/>
      <c r="M1288" s="220"/>
    </row>
    <row r="1289" spans="5:13" x14ac:dyDescent="0.25">
      <c r="E1289" s="220"/>
      <c r="F1289" s="220"/>
      <c r="G1289" s="220"/>
      <c r="H1289" s="220"/>
      <c r="I1289" s="220"/>
      <c r="J1289" s="220"/>
      <c r="K1289" s="220"/>
      <c r="L1289" s="220"/>
      <c r="M1289" s="220"/>
    </row>
    <row r="1290" spans="5:13" x14ac:dyDescent="0.25">
      <c r="E1290" s="220"/>
      <c r="F1290" s="220"/>
      <c r="G1290" s="220"/>
      <c r="H1290" s="220"/>
      <c r="I1290" s="220"/>
      <c r="J1290" s="220"/>
      <c r="K1290" s="220"/>
      <c r="L1290" s="220"/>
      <c r="M1290" s="220"/>
    </row>
    <row r="1291" spans="5:13" x14ac:dyDescent="0.25">
      <c r="E1291" s="220"/>
      <c r="F1291" s="220"/>
      <c r="G1291" s="220"/>
      <c r="H1291" s="220"/>
      <c r="I1291" s="220"/>
      <c r="J1291" s="220"/>
      <c r="K1291" s="220"/>
      <c r="L1291" s="220"/>
      <c r="M1291" s="220"/>
    </row>
    <row r="1292" spans="5:13" x14ac:dyDescent="0.25">
      <c r="E1292" s="220"/>
      <c r="F1292" s="220"/>
      <c r="G1292" s="220"/>
      <c r="H1292" s="220"/>
      <c r="I1292" s="220"/>
      <c r="J1292" s="220"/>
      <c r="K1292" s="220"/>
      <c r="L1292" s="220"/>
      <c r="M1292" s="220"/>
    </row>
    <row r="1293" spans="5:13" x14ac:dyDescent="0.25">
      <c r="E1293" s="220"/>
      <c r="F1293" s="220"/>
      <c r="G1293" s="220"/>
      <c r="H1293" s="220"/>
      <c r="I1293" s="220"/>
      <c r="J1293" s="220"/>
      <c r="K1293" s="220"/>
      <c r="L1293" s="220"/>
      <c r="M1293" s="220"/>
    </row>
    <row r="1294" spans="5:13" x14ac:dyDescent="0.25">
      <c r="E1294" s="220"/>
      <c r="F1294" s="220"/>
      <c r="G1294" s="220"/>
      <c r="H1294" s="220"/>
      <c r="I1294" s="220"/>
      <c r="J1294" s="220"/>
      <c r="K1294" s="220"/>
      <c r="L1294" s="220"/>
      <c r="M1294" s="220"/>
    </row>
    <row r="1295" spans="5:13" x14ac:dyDescent="0.25">
      <c r="E1295" s="220"/>
      <c r="F1295" s="220"/>
      <c r="G1295" s="220"/>
      <c r="H1295" s="220"/>
      <c r="I1295" s="220"/>
      <c r="J1295" s="220"/>
      <c r="K1295" s="220"/>
      <c r="L1295" s="220"/>
      <c r="M1295" s="220"/>
    </row>
    <row r="1296" spans="5:13" x14ac:dyDescent="0.25">
      <c r="E1296" s="220"/>
      <c r="F1296" s="220"/>
      <c r="G1296" s="220"/>
      <c r="H1296" s="220"/>
      <c r="I1296" s="220"/>
      <c r="J1296" s="220"/>
      <c r="K1296" s="220"/>
      <c r="L1296" s="220"/>
      <c r="M1296" s="220"/>
    </row>
    <row r="1297" spans="5:13" x14ac:dyDescent="0.25">
      <c r="E1297" s="220"/>
      <c r="F1297" s="220"/>
      <c r="G1297" s="220"/>
      <c r="H1297" s="220"/>
      <c r="I1297" s="220"/>
      <c r="J1297" s="220"/>
      <c r="K1297" s="220"/>
      <c r="L1297" s="220"/>
      <c r="M1297" s="220"/>
    </row>
    <row r="1298" spans="5:13" x14ac:dyDescent="0.25">
      <c r="E1298" s="220"/>
      <c r="F1298" s="220"/>
      <c r="G1298" s="220"/>
      <c r="H1298" s="220"/>
      <c r="I1298" s="220"/>
      <c r="J1298" s="220"/>
      <c r="K1298" s="220"/>
      <c r="L1298" s="220"/>
      <c r="M1298" s="220"/>
    </row>
    <row r="1299" spans="5:13" x14ac:dyDescent="0.25">
      <c r="E1299" s="220"/>
      <c r="F1299" s="220"/>
      <c r="G1299" s="220"/>
      <c r="H1299" s="220"/>
      <c r="I1299" s="220"/>
      <c r="J1299" s="220"/>
      <c r="K1299" s="220"/>
      <c r="L1299" s="220"/>
      <c r="M1299" s="220"/>
    </row>
    <row r="1300" spans="5:13" x14ac:dyDescent="0.25">
      <c r="E1300" s="220"/>
      <c r="F1300" s="220"/>
      <c r="G1300" s="220"/>
      <c r="H1300" s="220"/>
      <c r="I1300" s="220"/>
      <c r="J1300" s="220"/>
      <c r="K1300" s="220"/>
      <c r="L1300" s="220"/>
      <c r="M1300" s="220"/>
    </row>
    <row r="1301" spans="5:13" x14ac:dyDescent="0.25">
      <c r="E1301" s="220"/>
      <c r="F1301" s="220"/>
      <c r="G1301" s="220"/>
      <c r="H1301" s="220"/>
      <c r="I1301" s="220"/>
      <c r="J1301" s="220"/>
      <c r="K1301" s="220"/>
      <c r="L1301" s="220"/>
      <c r="M1301" s="220"/>
    </row>
    <row r="1302" spans="5:13" x14ac:dyDescent="0.25">
      <c r="E1302" s="220"/>
      <c r="F1302" s="220"/>
      <c r="G1302" s="220"/>
      <c r="H1302" s="220"/>
      <c r="I1302" s="220"/>
      <c r="J1302" s="220"/>
      <c r="K1302" s="220"/>
      <c r="L1302" s="220"/>
      <c r="M1302" s="220"/>
    </row>
    <row r="1303" spans="5:13" x14ac:dyDescent="0.25">
      <c r="E1303" s="220"/>
      <c r="F1303" s="220"/>
      <c r="G1303" s="220"/>
      <c r="H1303" s="220"/>
      <c r="I1303" s="220"/>
      <c r="J1303" s="220"/>
      <c r="K1303" s="220"/>
      <c r="L1303" s="220"/>
      <c r="M1303" s="220"/>
    </row>
    <row r="1304" spans="5:13" x14ac:dyDescent="0.25">
      <c r="E1304" s="220"/>
      <c r="F1304" s="220"/>
      <c r="G1304" s="220"/>
      <c r="H1304" s="220"/>
      <c r="I1304" s="220"/>
      <c r="J1304" s="220"/>
      <c r="K1304" s="220"/>
      <c r="L1304" s="220"/>
      <c r="M1304" s="220"/>
    </row>
    <row r="1305" spans="5:13" x14ac:dyDescent="0.25">
      <c r="E1305" s="220"/>
      <c r="F1305" s="220"/>
      <c r="G1305" s="220"/>
      <c r="H1305" s="220"/>
      <c r="I1305" s="220"/>
      <c r="J1305" s="220"/>
      <c r="K1305" s="220"/>
      <c r="L1305" s="220"/>
      <c r="M1305" s="220"/>
    </row>
    <row r="1306" spans="5:13" x14ac:dyDescent="0.25">
      <c r="E1306" s="220"/>
      <c r="F1306" s="220"/>
      <c r="G1306" s="220"/>
      <c r="H1306" s="220"/>
      <c r="I1306" s="220"/>
      <c r="J1306" s="220"/>
      <c r="K1306" s="220"/>
      <c r="L1306" s="220"/>
      <c r="M1306" s="220"/>
    </row>
    <row r="1307" spans="5:13" x14ac:dyDescent="0.25">
      <c r="E1307" s="220"/>
      <c r="F1307" s="220"/>
      <c r="G1307" s="220"/>
      <c r="H1307" s="220"/>
      <c r="I1307" s="220"/>
      <c r="J1307" s="220"/>
      <c r="K1307" s="220"/>
      <c r="L1307" s="220"/>
      <c r="M1307" s="220"/>
    </row>
    <row r="1308" spans="5:13" x14ac:dyDescent="0.25">
      <c r="E1308" s="220"/>
      <c r="F1308" s="220"/>
      <c r="G1308" s="220"/>
      <c r="H1308" s="220"/>
      <c r="I1308" s="220"/>
      <c r="J1308" s="220"/>
      <c r="K1308" s="220"/>
      <c r="L1308" s="220"/>
      <c r="M1308" s="220"/>
    </row>
    <row r="1309" spans="5:13" x14ac:dyDescent="0.25">
      <c r="E1309" s="220"/>
      <c r="F1309" s="220"/>
      <c r="G1309" s="220"/>
      <c r="H1309" s="220"/>
      <c r="I1309" s="220"/>
      <c r="J1309" s="220"/>
      <c r="K1309" s="220"/>
      <c r="L1309" s="220"/>
      <c r="M1309" s="220"/>
    </row>
    <row r="1310" spans="5:13" x14ac:dyDescent="0.25">
      <c r="E1310" s="220"/>
      <c r="F1310" s="220"/>
      <c r="G1310" s="220"/>
      <c r="H1310" s="220"/>
      <c r="I1310" s="220"/>
      <c r="J1310" s="220"/>
      <c r="K1310" s="220"/>
      <c r="L1310" s="220"/>
      <c r="M1310" s="220"/>
    </row>
    <row r="1311" spans="5:13" x14ac:dyDescent="0.25">
      <c r="E1311" s="220"/>
      <c r="F1311" s="220"/>
      <c r="G1311" s="220"/>
      <c r="H1311" s="220"/>
      <c r="I1311" s="220"/>
      <c r="J1311" s="220"/>
      <c r="K1311" s="220"/>
      <c r="L1311" s="220"/>
      <c r="M1311" s="220"/>
    </row>
    <row r="1312" spans="5:13" x14ac:dyDescent="0.25">
      <c r="E1312" s="220"/>
      <c r="F1312" s="220"/>
      <c r="G1312" s="220"/>
      <c r="H1312" s="220"/>
      <c r="I1312" s="220"/>
      <c r="J1312" s="220"/>
      <c r="K1312" s="220"/>
      <c r="L1312" s="220"/>
      <c r="M1312" s="220"/>
    </row>
    <row r="1313" spans="5:13" x14ac:dyDescent="0.25">
      <c r="E1313" s="220"/>
      <c r="F1313" s="220"/>
      <c r="G1313" s="220"/>
      <c r="H1313" s="220"/>
      <c r="I1313" s="220"/>
      <c r="J1313" s="220"/>
      <c r="K1313" s="220"/>
      <c r="L1313" s="220"/>
      <c r="M1313" s="220"/>
    </row>
    <row r="1314" spans="5:13" x14ac:dyDescent="0.25">
      <c r="E1314" s="220"/>
      <c r="F1314" s="220"/>
      <c r="G1314" s="220"/>
      <c r="H1314" s="220"/>
      <c r="I1314" s="220"/>
      <c r="J1314" s="220"/>
      <c r="K1314" s="220"/>
      <c r="L1314" s="220"/>
      <c r="M1314" s="220"/>
    </row>
    <row r="1315" spans="5:13" x14ac:dyDescent="0.25">
      <c r="E1315" s="220"/>
      <c r="F1315" s="220"/>
      <c r="G1315" s="220"/>
      <c r="H1315" s="220"/>
      <c r="I1315" s="220"/>
      <c r="J1315" s="220"/>
      <c r="K1315" s="220"/>
      <c r="L1315" s="220"/>
      <c r="M1315" s="220"/>
    </row>
    <row r="1316" spans="5:13" x14ac:dyDescent="0.25">
      <c r="E1316" s="220"/>
      <c r="F1316" s="220"/>
      <c r="G1316" s="220"/>
      <c r="H1316" s="220"/>
      <c r="I1316" s="220"/>
      <c r="J1316" s="220"/>
      <c r="K1316" s="220"/>
      <c r="L1316" s="220"/>
      <c r="M1316" s="220"/>
    </row>
    <row r="1317" spans="5:13" x14ac:dyDescent="0.25">
      <c r="E1317" s="220"/>
      <c r="F1317" s="220"/>
      <c r="G1317" s="220"/>
      <c r="H1317" s="220"/>
      <c r="I1317" s="220"/>
      <c r="J1317" s="220"/>
      <c r="K1317" s="220"/>
      <c r="L1317" s="220"/>
      <c r="M1317" s="220"/>
    </row>
    <row r="1318" spans="5:13" x14ac:dyDescent="0.25">
      <c r="E1318" s="220"/>
      <c r="F1318" s="220"/>
      <c r="G1318" s="220"/>
      <c r="H1318" s="220"/>
      <c r="I1318" s="220"/>
      <c r="J1318" s="220"/>
      <c r="K1318" s="220"/>
      <c r="L1318" s="220"/>
      <c r="M1318" s="220"/>
    </row>
    <row r="1319" spans="5:13" x14ac:dyDescent="0.25">
      <c r="E1319" s="220"/>
      <c r="F1319" s="220"/>
      <c r="G1319" s="220"/>
      <c r="H1319" s="220"/>
      <c r="I1319" s="220"/>
      <c r="J1319" s="220"/>
      <c r="K1319" s="220"/>
      <c r="L1319" s="220"/>
      <c r="M1319" s="220"/>
    </row>
    <row r="1320" spans="5:13" x14ac:dyDescent="0.25">
      <c r="E1320" s="220"/>
      <c r="F1320" s="220"/>
      <c r="G1320" s="220"/>
      <c r="H1320" s="220"/>
      <c r="I1320" s="220"/>
      <c r="J1320" s="220"/>
      <c r="K1320" s="220"/>
      <c r="L1320" s="220"/>
      <c r="M1320" s="220"/>
    </row>
    <row r="1321" spans="5:13" x14ac:dyDescent="0.25">
      <c r="E1321" s="220"/>
      <c r="F1321" s="220"/>
      <c r="G1321" s="220"/>
      <c r="H1321" s="220"/>
      <c r="I1321" s="220"/>
      <c r="J1321" s="220"/>
      <c r="K1321" s="220"/>
      <c r="L1321" s="220"/>
      <c r="M1321" s="220"/>
    </row>
    <row r="1322" spans="5:13" x14ac:dyDescent="0.25">
      <c r="E1322" s="220"/>
      <c r="F1322" s="220"/>
      <c r="G1322" s="220"/>
      <c r="H1322" s="220"/>
      <c r="I1322" s="220"/>
      <c r="J1322" s="220"/>
      <c r="K1322" s="220"/>
      <c r="L1322" s="220"/>
      <c r="M1322" s="220"/>
    </row>
    <row r="1323" spans="5:13" x14ac:dyDescent="0.25">
      <c r="E1323" s="220"/>
      <c r="F1323" s="220"/>
      <c r="G1323" s="220"/>
      <c r="H1323" s="220"/>
      <c r="I1323" s="220"/>
      <c r="J1323" s="220"/>
      <c r="K1323" s="220"/>
      <c r="L1323" s="220"/>
      <c r="M1323" s="220"/>
    </row>
    <row r="1324" spans="5:13" x14ac:dyDescent="0.25">
      <c r="E1324" s="220"/>
      <c r="F1324" s="220"/>
      <c r="G1324" s="220"/>
      <c r="H1324" s="220"/>
      <c r="I1324" s="220"/>
      <c r="J1324" s="220"/>
      <c r="K1324" s="220"/>
      <c r="L1324" s="220"/>
      <c r="M1324" s="220"/>
    </row>
    <row r="1325" spans="5:13" x14ac:dyDescent="0.25">
      <c r="E1325" s="220"/>
      <c r="F1325" s="220"/>
      <c r="G1325" s="220"/>
      <c r="H1325" s="220"/>
      <c r="I1325" s="220"/>
      <c r="J1325" s="220"/>
      <c r="K1325" s="220"/>
      <c r="L1325" s="220"/>
      <c r="M1325" s="220"/>
    </row>
    <row r="1326" spans="5:13" x14ac:dyDescent="0.25">
      <c r="E1326" s="220"/>
      <c r="F1326" s="220"/>
      <c r="G1326" s="220"/>
      <c r="H1326" s="220"/>
      <c r="I1326" s="220"/>
      <c r="J1326" s="220"/>
      <c r="K1326" s="220"/>
      <c r="L1326" s="220"/>
      <c r="M1326" s="220"/>
    </row>
    <row r="1327" spans="5:13" x14ac:dyDescent="0.25">
      <c r="E1327" s="220"/>
      <c r="F1327" s="220"/>
      <c r="G1327" s="220"/>
      <c r="H1327" s="220"/>
      <c r="I1327" s="220"/>
      <c r="J1327" s="220"/>
      <c r="K1327" s="220"/>
      <c r="L1327" s="220"/>
      <c r="M1327" s="220"/>
    </row>
    <row r="1328" spans="5:13" x14ac:dyDescent="0.25">
      <c r="E1328" s="220"/>
      <c r="F1328" s="220"/>
      <c r="G1328" s="220"/>
      <c r="H1328" s="220"/>
      <c r="I1328" s="220"/>
      <c r="J1328" s="220"/>
      <c r="K1328" s="220"/>
      <c r="L1328" s="220"/>
      <c r="M1328" s="220"/>
    </row>
    <row r="1329" spans="5:13" x14ac:dyDescent="0.25">
      <c r="E1329" s="220"/>
      <c r="F1329" s="220"/>
      <c r="G1329" s="220"/>
      <c r="H1329" s="220"/>
      <c r="I1329" s="220"/>
      <c r="J1329" s="220"/>
      <c r="K1329" s="220"/>
      <c r="L1329" s="220"/>
      <c r="M1329" s="220"/>
    </row>
    <row r="1330" spans="5:13" x14ac:dyDescent="0.25">
      <c r="E1330" s="220"/>
      <c r="F1330" s="220"/>
      <c r="G1330" s="220"/>
      <c r="H1330" s="220"/>
      <c r="I1330" s="220"/>
      <c r="J1330" s="220"/>
      <c r="K1330" s="220"/>
      <c r="L1330" s="220"/>
      <c r="M1330" s="220"/>
    </row>
    <row r="1331" spans="5:13" x14ac:dyDescent="0.25">
      <c r="E1331" s="220"/>
      <c r="F1331" s="220"/>
      <c r="G1331" s="220"/>
      <c r="H1331" s="220"/>
      <c r="I1331" s="220"/>
      <c r="J1331" s="220"/>
      <c r="K1331" s="220"/>
      <c r="L1331" s="220"/>
      <c r="M1331" s="220"/>
    </row>
    <row r="1332" spans="5:13" x14ac:dyDescent="0.25">
      <c r="E1332" s="220"/>
      <c r="F1332" s="220"/>
      <c r="G1332" s="220"/>
      <c r="H1332" s="220"/>
      <c r="I1332" s="220"/>
      <c r="J1332" s="220"/>
      <c r="K1332" s="220"/>
      <c r="L1332" s="220"/>
      <c r="M1332" s="220"/>
    </row>
    <row r="1333" spans="5:13" x14ac:dyDescent="0.25">
      <c r="E1333" s="220"/>
      <c r="F1333" s="220"/>
      <c r="G1333" s="220"/>
      <c r="H1333" s="220"/>
      <c r="I1333" s="220"/>
      <c r="J1333" s="220"/>
      <c r="K1333" s="220"/>
      <c r="L1333" s="220"/>
      <c r="M1333" s="220"/>
    </row>
    <row r="1334" spans="5:13" x14ac:dyDescent="0.25">
      <c r="E1334" s="220"/>
      <c r="F1334" s="220"/>
      <c r="G1334" s="220"/>
      <c r="H1334" s="220"/>
      <c r="I1334" s="220"/>
      <c r="J1334" s="220"/>
      <c r="K1334" s="220"/>
      <c r="L1334" s="220"/>
      <c r="M1334" s="220"/>
    </row>
    <row r="1335" spans="5:13" x14ac:dyDescent="0.25">
      <c r="E1335" s="220"/>
      <c r="F1335" s="220"/>
      <c r="G1335" s="220"/>
      <c r="H1335" s="220"/>
      <c r="I1335" s="220"/>
      <c r="J1335" s="220"/>
      <c r="K1335" s="220"/>
      <c r="L1335" s="220"/>
      <c r="M1335" s="220"/>
    </row>
    <row r="1336" spans="5:13" x14ac:dyDescent="0.25">
      <c r="E1336" s="220"/>
      <c r="F1336" s="220"/>
      <c r="G1336" s="220"/>
      <c r="H1336" s="220"/>
      <c r="I1336" s="220"/>
      <c r="J1336" s="220"/>
      <c r="K1336" s="220"/>
      <c r="L1336" s="220"/>
      <c r="M1336" s="220"/>
    </row>
    <row r="1337" spans="5:13" x14ac:dyDescent="0.25">
      <c r="E1337" s="220"/>
      <c r="F1337" s="220"/>
      <c r="G1337" s="220"/>
      <c r="H1337" s="220"/>
      <c r="I1337" s="220"/>
      <c r="J1337" s="220"/>
      <c r="K1337" s="220"/>
      <c r="L1337" s="220"/>
      <c r="M1337" s="220"/>
    </row>
    <row r="1338" spans="5:13" x14ac:dyDescent="0.25">
      <c r="E1338" s="220"/>
      <c r="F1338" s="220"/>
      <c r="G1338" s="220"/>
      <c r="H1338" s="220"/>
      <c r="I1338" s="220"/>
      <c r="J1338" s="220"/>
      <c r="K1338" s="220"/>
      <c r="L1338" s="220"/>
      <c r="M1338" s="220"/>
    </row>
    <row r="1339" spans="5:13" x14ac:dyDescent="0.25">
      <c r="E1339" s="220"/>
      <c r="F1339" s="220"/>
      <c r="G1339" s="220"/>
      <c r="H1339" s="220"/>
      <c r="I1339" s="220"/>
      <c r="J1339" s="220"/>
      <c r="K1339" s="220"/>
      <c r="L1339" s="220"/>
      <c r="M1339" s="220"/>
    </row>
    <row r="1340" spans="5:13" x14ac:dyDescent="0.25">
      <c r="E1340" s="220"/>
      <c r="F1340" s="220"/>
      <c r="G1340" s="220"/>
      <c r="H1340" s="220"/>
      <c r="I1340" s="220"/>
      <c r="J1340" s="220"/>
      <c r="K1340" s="220"/>
      <c r="L1340" s="220"/>
      <c r="M1340" s="220"/>
    </row>
    <row r="1341" spans="5:13" x14ac:dyDescent="0.25">
      <c r="E1341" s="220"/>
      <c r="F1341" s="220"/>
      <c r="G1341" s="220"/>
      <c r="H1341" s="220"/>
      <c r="I1341" s="220"/>
      <c r="J1341" s="220"/>
      <c r="K1341" s="220"/>
      <c r="L1341" s="220"/>
      <c r="M1341" s="220"/>
    </row>
    <row r="1342" spans="5:13" x14ac:dyDescent="0.25">
      <c r="E1342" s="220"/>
      <c r="F1342" s="220"/>
      <c r="G1342" s="220"/>
      <c r="H1342" s="220"/>
      <c r="I1342" s="220"/>
      <c r="J1342" s="220"/>
      <c r="K1342" s="220"/>
      <c r="L1342" s="220"/>
      <c r="M1342" s="220"/>
    </row>
    <row r="1343" spans="5:13" x14ac:dyDescent="0.25">
      <c r="E1343" s="220"/>
      <c r="F1343" s="220"/>
      <c r="G1343" s="220"/>
      <c r="H1343" s="220"/>
      <c r="I1343" s="220"/>
      <c r="J1343" s="220"/>
      <c r="K1343" s="220"/>
      <c r="L1343" s="220"/>
      <c r="M1343" s="220"/>
    </row>
    <row r="1344" spans="5:13" x14ac:dyDescent="0.25">
      <c r="E1344" s="220"/>
      <c r="F1344" s="220"/>
      <c r="G1344" s="220"/>
      <c r="H1344" s="220"/>
      <c r="I1344" s="220"/>
      <c r="J1344" s="220"/>
      <c r="K1344" s="220"/>
      <c r="L1344" s="220"/>
      <c r="M1344" s="220"/>
    </row>
    <row r="1345" spans="5:13" x14ac:dyDescent="0.25">
      <c r="E1345" s="220"/>
      <c r="F1345" s="220"/>
      <c r="G1345" s="220"/>
      <c r="H1345" s="220"/>
      <c r="I1345" s="220"/>
      <c r="J1345" s="220"/>
      <c r="K1345" s="220"/>
      <c r="L1345" s="220"/>
      <c r="M1345" s="220"/>
    </row>
    <row r="1346" spans="5:13" x14ac:dyDescent="0.25">
      <c r="E1346" s="220"/>
      <c r="F1346" s="220"/>
      <c r="G1346" s="220"/>
      <c r="H1346" s="220"/>
      <c r="I1346" s="220"/>
      <c r="J1346" s="220"/>
      <c r="K1346" s="220"/>
      <c r="L1346" s="220"/>
      <c r="M1346" s="220"/>
    </row>
    <row r="1347" spans="5:13" x14ac:dyDescent="0.25">
      <c r="E1347" s="220"/>
      <c r="F1347" s="220"/>
      <c r="G1347" s="220"/>
      <c r="H1347" s="220"/>
      <c r="I1347" s="220"/>
      <c r="J1347" s="220"/>
      <c r="K1347" s="220"/>
      <c r="L1347" s="220"/>
      <c r="M1347" s="220"/>
    </row>
    <row r="1348" spans="5:13" x14ac:dyDescent="0.25">
      <c r="E1348" s="220"/>
      <c r="F1348" s="220"/>
      <c r="G1348" s="220"/>
      <c r="H1348" s="220"/>
      <c r="I1348" s="220"/>
      <c r="J1348" s="220"/>
      <c r="K1348" s="220"/>
      <c r="L1348" s="220"/>
      <c r="M1348" s="220"/>
    </row>
    <row r="1349" spans="5:13" x14ac:dyDescent="0.25">
      <c r="E1349" s="220"/>
      <c r="F1349" s="220"/>
      <c r="G1349" s="220"/>
      <c r="H1349" s="220"/>
      <c r="I1349" s="220"/>
      <c r="J1349" s="220"/>
      <c r="K1349" s="220"/>
      <c r="L1349" s="220"/>
      <c r="M1349" s="220"/>
    </row>
    <row r="1350" spans="5:13" x14ac:dyDescent="0.25">
      <c r="E1350" s="220"/>
      <c r="F1350" s="220"/>
      <c r="G1350" s="220"/>
      <c r="H1350" s="220"/>
      <c r="I1350" s="220"/>
      <c r="J1350" s="220"/>
      <c r="K1350" s="220"/>
      <c r="L1350" s="220"/>
      <c r="M1350" s="220"/>
    </row>
    <row r="1351" spans="5:13" x14ac:dyDescent="0.25">
      <c r="E1351" s="220"/>
      <c r="F1351" s="220"/>
      <c r="G1351" s="220"/>
      <c r="H1351" s="220"/>
      <c r="I1351" s="220"/>
      <c r="J1351" s="220"/>
      <c r="K1351" s="220"/>
      <c r="L1351" s="220"/>
      <c r="M1351" s="220"/>
    </row>
    <row r="1352" spans="5:13" x14ac:dyDescent="0.25">
      <c r="E1352" s="220"/>
      <c r="F1352" s="220"/>
      <c r="G1352" s="220"/>
      <c r="H1352" s="220"/>
      <c r="I1352" s="220"/>
      <c r="J1352" s="220"/>
      <c r="K1352" s="220"/>
      <c r="L1352" s="220"/>
      <c r="M1352" s="220"/>
    </row>
    <row r="1353" spans="5:13" x14ac:dyDescent="0.25">
      <c r="E1353" s="220"/>
      <c r="F1353" s="220"/>
      <c r="G1353" s="220"/>
      <c r="H1353" s="220"/>
      <c r="I1353" s="220"/>
      <c r="J1353" s="220"/>
      <c r="K1353" s="220"/>
      <c r="L1353" s="220"/>
      <c r="M1353" s="220"/>
    </row>
    <row r="1354" spans="5:13" x14ac:dyDescent="0.25">
      <c r="E1354" s="220"/>
      <c r="F1354" s="220"/>
      <c r="G1354" s="220"/>
      <c r="H1354" s="220"/>
      <c r="I1354" s="220"/>
      <c r="J1354" s="220"/>
      <c r="K1354" s="220"/>
      <c r="L1354" s="220"/>
      <c r="M1354" s="220"/>
    </row>
    <row r="1355" spans="5:13" x14ac:dyDescent="0.25">
      <c r="E1355" s="220"/>
      <c r="F1355" s="220"/>
      <c r="G1355" s="220"/>
      <c r="H1355" s="220"/>
      <c r="I1355" s="220"/>
      <c r="J1355" s="220"/>
      <c r="K1355" s="220"/>
      <c r="L1355" s="220"/>
      <c r="M1355" s="220"/>
    </row>
    <row r="1356" spans="5:13" x14ac:dyDescent="0.25">
      <c r="E1356" s="220"/>
      <c r="F1356" s="220"/>
      <c r="G1356" s="220"/>
      <c r="H1356" s="220"/>
      <c r="I1356" s="220"/>
      <c r="J1356" s="220"/>
      <c r="K1356" s="220"/>
      <c r="L1356" s="220"/>
      <c r="M1356" s="220"/>
    </row>
    <row r="1357" spans="5:13" x14ac:dyDescent="0.25">
      <c r="E1357" s="220"/>
      <c r="F1357" s="220"/>
      <c r="G1357" s="220"/>
      <c r="H1357" s="220"/>
      <c r="I1357" s="220"/>
      <c r="J1357" s="220"/>
      <c r="K1357" s="220"/>
      <c r="L1357" s="220"/>
      <c r="M1357" s="220"/>
    </row>
    <row r="1358" spans="5:13" x14ac:dyDescent="0.25">
      <c r="E1358" s="220"/>
      <c r="F1358" s="220"/>
      <c r="G1358" s="220"/>
      <c r="H1358" s="220"/>
      <c r="I1358" s="220"/>
      <c r="J1358" s="220"/>
      <c r="K1358" s="220"/>
      <c r="L1358" s="220"/>
      <c r="M1358" s="220"/>
    </row>
    <row r="1359" spans="5:13" x14ac:dyDescent="0.25">
      <c r="E1359" s="220"/>
      <c r="F1359" s="220"/>
      <c r="G1359" s="220"/>
      <c r="H1359" s="220"/>
      <c r="I1359" s="220"/>
      <c r="J1359" s="220"/>
      <c r="K1359" s="220"/>
      <c r="L1359" s="220"/>
      <c r="M1359" s="220"/>
    </row>
    <row r="1360" spans="5:13" x14ac:dyDescent="0.25">
      <c r="E1360" s="220"/>
      <c r="F1360" s="220"/>
      <c r="G1360" s="220"/>
      <c r="H1360" s="220"/>
      <c r="I1360" s="220"/>
      <c r="J1360" s="220"/>
      <c r="K1360" s="220"/>
      <c r="L1360" s="220"/>
      <c r="M1360" s="220"/>
    </row>
    <row r="1361" spans="5:13" x14ac:dyDescent="0.25">
      <c r="E1361" s="220"/>
      <c r="F1361" s="220"/>
      <c r="G1361" s="220"/>
      <c r="H1361" s="220"/>
      <c r="I1361" s="220"/>
      <c r="J1361" s="220"/>
      <c r="K1361" s="220"/>
      <c r="L1361" s="220"/>
      <c r="M1361" s="220"/>
    </row>
    <row r="1362" spans="5:13" x14ac:dyDescent="0.25">
      <c r="E1362" s="220"/>
      <c r="F1362" s="220"/>
      <c r="G1362" s="220"/>
      <c r="H1362" s="220"/>
      <c r="I1362" s="220"/>
      <c r="J1362" s="220"/>
      <c r="K1362" s="220"/>
      <c r="L1362" s="220"/>
      <c r="M1362" s="220"/>
    </row>
    <row r="1363" spans="5:13" x14ac:dyDescent="0.25">
      <c r="E1363" s="220"/>
      <c r="F1363" s="220"/>
      <c r="G1363" s="220"/>
      <c r="H1363" s="220"/>
      <c r="I1363" s="220"/>
      <c r="J1363" s="220"/>
      <c r="K1363" s="220"/>
      <c r="L1363" s="220"/>
      <c r="M1363" s="220"/>
    </row>
    <row r="1364" spans="5:13" x14ac:dyDescent="0.25">
      <c r="E1364" s="220"/>
      <c r="F1364" s="220"/>
      <c r="G1364" s="220"/>
      <c r="H1364" s="220"/>
      <c r="I1364" s="220"/>
      <c r="J1364" s="220"/>
      <c r="K1364" s="220"/>
      <c r="L1364" s="220"/>
      <c r="M1364" s="220"/>
    </row>
    <row r="1365" spans="5:13" x14ac:dyDescent="0.25">
      <c r="E1365" s="220"/>
      <c r="F1365" s="220"/>
      <c r="G1365" s="220"/>
      <c r="H1365" s="220"/>
      <c r="I1365" s="220"/>
      <c r="J1365" s="220"/>
      <c r="K1365" s="220"/>
      <c r="L1365" s="220"/>
      <c r="M1365" s="220"/>
    </row>
    <row r="1366" spans="5:13" x14ac:dyDescent="0.25">
      <c r="E1366" s="220"/>
      <c r="F1366" s="220"/>
      <c r="G1366" s="220"/>
      <c r="H1366" s="220"/>
      <c r="I1366" s="220"/>
      <c r="J1366" s="220"/>
      <c r="K1366" s="220"/>
      <c r="L1366" s="220"/>
      <c r="M1366" s="220"/>
    </row>
    <row r="1367" spans="5:13" x14ac:dyDescent="0.25">
      <c r="E1367" s="220"/>
      <c r="F1367" s="220"/>
      <c r="G1367" s="220"/>
      <c r="H1367" s="220"/>
      <c r="I1367" s="220"/>
      <c r="J1367" s="220"/>
      <c r="K1367" s="220"/>
      <c r="L1367" s="220"/>
      <c r="M1367" s="220"/>
    </row>
    <row r="1368" spans="5:13" x14ac:dyDescent="0.25">
      <c r="E1368" s="220"/>
      <c r="F1368" s="220"/>
      <c r="G1368" s="220"/>
      <c r="H1368" s="220"/>
      <c r="I1368" s="220"/>
      <c r="J1368" s="220"/>
      <c r="K1368" s="220"/>
      <c r="L1368" s="220"/>
      <c r="M1368" s="220"/>
    </row>
    <row r="1369" spans="5:13" x14ac:dyDescent="0.25">
      <c r="E1369" s="220"/>
      <c r="F1369" s="220"/>
      <c r="G1369" s="220"/>
      <c r="H1369" s="220"/>
      <c r="I1369" s="220"/>
      <c r="J1369" s="220"/>
      <c r="K1369" s="220"/>
      <c r="L1369" s="220"/>
      <c r="M1369" s="220"/>
    </row>
    <row r="1370" spans="5:13" x14ac:dyDescent="0.25">
      <c r="E1370" s="220"/>
      <c r="F1370" s="220"/>
      <c r="G1370" s="220"/>
      <c r="H1370" s="220"/>
      <c r="I1370" s="220"/>
      <c r="J1370" s="220"/>
      <c r="K1370" s="220"/>
      <c r="L1370" s="220"/>
      <c r="M1370" s="220"/>
    </row>
    <row r="1371" spans="5:13" x14ac:dyDescent="0.25">
      <c r="E1371" s="220"/>
      <c r="F1371" s="220"/>
      <c r="G1371" s="220"/>
      <c r="H1371" s="220"/>
      <c r="I1371" s="220"/>
      <c r="J1371" s="220"/>
      <c r="K1371" s="220"/>
      <c r="L1371" s="220"/>
      <c r="M1371" s="220"/>
    </row>
    <row r="1372" spans="5:13" x14ac:dyDescent="0.25">
      <c r="E1372" s="220"/>
      <c r="F1372" s="220"/>
      <c r="G1372" s="220"/>
      <c r="H1372" s="220"/>
      <c r="I1372" s="220"/>
      <c r="J1372" s="220"/>
      <c r="K1372" s="220"/>
      <c r="L1372" s="220"/>
      <c r="M1372" s="220"/>
    </row>
    <row r="1373" spans="5:13" x14ac:dyDescent="0.25">
      <c r="E1373" s="220"/>
      <c r="F1373" s="220"/>
      <c r="G1373" s="220"/>
      <c r="H1373" s="220"/>
      <c r="I1373" s="220"/>
      <c r="J1373" s="220"/>
      <c r="K1373" s="220"/>
      <c r="L1373" s="220"/>
      <c r="M1373" s="220"/>
    </row>
    <row r="1374" spans="5:13" x14ac:dyDescent="0.25">
      <c r="E1374" s="220"/>
      <c r="F1374" s="220"/>
      <c r="G1374" s="220"/>
      <c r="H1374" s="220"/>
      <c r="I1374" s="220"/>
      <c r="J1374" s="220"/>
      <c r="K1374" s="220"/>
      <c r="L1374" s="220"/>
      <c r="M1374" s="220"/>
    </row>
    <row r="1375" spans="5:13" x14ac:dyDescent="0.25">
      <c r="E1375" s="220"/>
      <c r="F1375" s="220"/>
      <c r="G1375" s="220"/>
      <c r="H1375" s="220"/>
      <c r="I1375" s="220"/>
      <c r="J1375" s="220"/>
      <c r="K1375" s="220"/>
      <c r="L1375" s="220"/>
      <c r="M1375" s="220"/>
    </row>
    <row r="1376" spans="5:13" x14ac:dyDescent="0.25">
      <c r="E1376" s="220"/>
      <c r="F1376" s="220"/>
      <c r="G1376" s="220"/>
      <c r="H1376" s="220"/>
      <c r="I1376" s="220"/>
      <c r="J1376" s="220"/>
      <c r="K1376" s="220"/>
      <c r="L1376" s="220"/>
      <c r="M1376" s="220"/>
    </row>
    <row r="1377" spans="5:13" x14ac:dyDescent="0.25">
      <c r="E1377" s="220"/>
      <c r="F1377" s="220"/>
      <c r="G1377" s="220"/>
      <c r="H1377" s="220"/>
      <c r="I1377" s="220"/>
      <c r="J1377" s="220"/>
      <c r="K1377" s="220"/>
      <c r="L1377" s="220"/>
      <c r="M1377" s="220"/>
    </row>
    <row r="1378" spans="5:13" x14ac:dyDescent="0.25">
      <c r="E1378" s="220"/>
      <c r="F1378" s="220"/>
      <c r="G1378" s="220"/>
      <c r="H1378" s="220"/>
      <c r="I1378" s="220"/>
      <c r="J1378" s="220"/>
      <c r="K1378" s="220"/>
      <c r="L1378" s="220"/>
      <c r="M1378" s="220"/>
    </row>
    <row r="1379" spans="5:13" x14ac:dyDescent="0.25">
      <c r="E1379" s="220"/>
      <c r="F1379" s="220"/>
      <c r="G1379" s="220"/>
      <c r="H1379" s="220"/>
      <c r="I1379" s="220"/>
      <c r="J1379" s="220"/>
      <c r="K1379" s="220"/>
      <c r="L1379" s="220"/>
      <c r="M1379" s="220"/>
    </row>
    <row r="1380" spans="5:13" x14ac:dyDescent="0.25">
      <c r="E1380" s="220"/>
      <c r="F1380" s="220"/>
      <c r="G1380" s="220"/>
      <c r="H1380" s="220"/>
      <c r="I1380" s="220"/>
      <c r="J1380" s="220"/>
      <c r="K1380" s="220"/>
      <c r="L1380" s="220"/>
      <c r="M1380" s="220"/>
    </row>
    <row r="1381" spans="5:13" x14ac:dyDescent="0.25">
      <c r="E1381" s="220"/>
      <c r="F1381" s="220"/>
      <c r="G1381" s="220"/>
      <c r="H1381" s="220"/>
      <c r="I1381" s="220"/>
      <c r="J1381" s="220"/>
      <c r="K1381" s="220"/>
      <c r="L1381" s="220"/>
      <c r="M1381" s="220"/>
    </row>
    <row r="1382" spans="5:13" x14ac:dyDescent="0.25">
      <c r="E1382" s="220"/>
      <c r="F1382" s="220"/>
      <c r="G1382" s="220"/>
      <c r="H1382" s="220"/>
      <c r="I1382" s="220"/>
      <c r="J1382" s="220"/>
      <c r="K1382" s="220"/>
      <c r="L1382" s="220"/>
      <c r="M1382" s="220"/>
    </row>
    <row r="1383" spans="5:13" x14ac:dyDescent="0.25">
      <c r="E1383" s="220"/>
      <c r="F1383" s="220"/>
      <c r="G1383" s="220"/>
      <c r="H1383" s="220"/>
      <c r="I1383" s="220"/>
      <c r="J1383" s="220"/>
      <c r="K1383" s="220"/>
      <c r="L1383" s="220"/>
      <c r="M1383" s="220"/>
    </row>
    <row r="1384" spans="5:13" x14ac:dyDescent="0.25">
      <c r="E1384" s="220"/>
      <c r="F1384" s="220"/>
      <c r="G1384" s="220"/>
      <c r="H1384" s="220"/>
      <c r="I1384" s="220"/>
      <c r="J1384" s="220"/>
      <c r="K1384" s="220"/>
      <c r="L1384" s="220"/>
      <c r="M1384" s="220"/>
    </row>
    <row r="1385" spans="5:13" x14ac:dyDescent="0.25">
      <c r="E1385" s="220"/>
      <c r="F1385" s="220"/>
      <c r="G1385" s="220"/>
      <c r="H1385" s="220"/>
      <c r="I1385" s="220"/>
      <c r="J1385" s="220"/>
      <c r="K1385" s="220"/>
      <c r="L1385" s="220"/>
      <c r="M1385" s="220"/>
    </row>
    <row r="1386" spans="5:13" x14ac:dyDescent="0.25">
      <c r="E1386" s="220"/>
      <c r="F1386" s="220"/>
      <c r="G1386" s="220"/>
      <c r="H1386" s="220"/>
      <c r="I1386" s="220"/>
      <c r="J1386" s="220"/>
      <c r="K1386" s="220"/>
      <c r="L1386" s="220"/>
      <c r="M1386" s="220"/>
    </row>
    <row r="1387" spans="5:13" x14ac:dyDescent="0.25">
      <c r="E1387" s="220"/>
      <c r="F1387" s="220"/>
      <c r="G1387" s="220"/>
      <c r="H1387" s="220"/>
      <c r="I1387" s="220"/>
      <c r="J1387" s="220"/>
      <c r="K1387" s="220"/>
      <c r="L1387" s="220"/>
      <c r="M1387" s="220"/>
    </row>
    <row r="1388" spans="5:13" x14ac:dyDescent="0.25">
      <c r="E1388" s="220"/>
      <c r="F1388" s="220"/>
      <c r="G1388" s="220"/>
      <c r="H1388" s="220"/>
      <c r="I1388" s="220"/>
      <c r="J1388" s="220"/>
      <c r="K1388" s="220"/>
      <c r="L1388" s="220"/>
      <c r="M1388" s="220"/>
    </row>
    <row r="1389" spans="5:13" x14ac:dyDescent="0.25">
      <c r="E1389" s="220"/>
      <c r="F1389" s="220"/>
      <c r="G1389" s="220"/>
      <c r="H1389" s="220"/>
      <c r="I1389" s="220"/>
      <c r="J1389" s="220"/>
      <c r="K1389" s="220"/>
      <c r="L1389" s="220"/>
      <c r="M1389" s="220"/>
    </row>
    <row r="1390" spans="5:13" x14ac:dyDescent="0.25">
      <c r="E1390" s="220"/>
      <c r="F1390" s="220"/>
      <c r="G1390" s="220"/>
      <c r="H1390" s="220"/>
      <c r="I1390" s="220"/>
      <c r="J1390" s="220"/>
      <c r="K1390" s="220"/>
      <c r="L1390" s="220"/>
      <c r="M1390" s="220"/>
    </row>
    <row r="1391" spans="5:13" x14ac:dyDescent="0.25">
      <c r="E1391" s="220"/>
      <c r="F1391" s="220"/>
      <c r="G1391" s="220"/>
      <c r="H1391" s="220"/>
      <c r="I1391" s="220"/>
      <c r="J1391" s="220"/>
      <c r="K1391" s="220"/>
      <c r="L1391" s="220"/>
      <c r="M1391" s="220"/>
    </row>
    <row r="1392" spans="5:13" x14ac:dyDescent="0.25">
      <c r="E1392" s="220"/>
      <c r="F1392" s="220"/>
      <c r="G1392" s="220"/>
      <c r="H1392" s="220"/>
      <c r="I1392" s="220"/>
      <c r="J1392" s="220"/>
      <c r="K1392" s="220"/>
      <c r="L1392" s="220"/>
      <c r="M1392" s="220"/>
    </row>
    <row r="1393" spans="5:13" x14ac:dyDescent="0.25">
      <c r="E1393" s="220"/>
      <c r="F1393" s="220"/>
      <c r="G1393" s="220"/>
      <c r="H1393" s="220"/>
      <c r="I1393" s="220"/>
      <c r="J1393" s="220"/>
      <c r="K1393" s="220"/>
      <c r="L1393" s="220"/>
      <c r="M1393" s="220"/>
    </row>
    <row r="1394" spans="5:13" x14ac:dyDescent="0.25">
      <c r="E1394" s="220"/>
      <c r="F1394" s="220"/>
      <c r="G1394" s="220"/>
      <c r="H1394" s="220"/>
      <c r="I1394" s="220"/>
      <c r="J1394" s="220"/>
      <c r="K1394" s="220"/>
      <c r="L1394" s="220"/>
      <c r="M1394" s="220"/>
    </row>
    <row r="1395" spans="5:13" x14ac:dyDescent="0.25">
      <c r="E1395" s="220"/>
      <c r="F1395" s="220"/>
      <c r="G1395" s="220"/>
      <c r="H1395" s="220"/>
      <c r="I1395" s="220"/>
      <c r="J1395" s="220"/>
      <c r="K1395" s="220"/>
      <c r="L1395" s="220"/>
      <c r="M1395" s="220"/>
    </row>
    <row r="1396" spans="5:13" x14ac:dyDescent="0.25">
      <c r="E1396" s="220"/>
      <c r="F1396" s="220"/>
      <c r="G1396" s="220"/>
      <c r="H1396" s="220"/>
      <c r="I1396" s="220"/>
      <c r="J1396" s="220"/>
      <c r="K1396" s="220"/>
      <c r="L1396" s="220"/>
      <c r="M1396" s="220"/>
    </row>
    <row r="1397" spans="5:13" x14ac:dyDescent="0.25">
      <c r="E1397" s="220"/>
      <c r="F1397" s="220"/>
      <c r="G1397" s="220"/>
      <c r="H1397" s="220"/>
      <c r="I1397" s="220"/>
      <c r="J1397" s="220"/>
      <c r="K1397" s="220"/>
      <c r="L1397" s="220"/>
      <c r="M1397" s="220"/>
    </row>
    <row r="1398" spans="5:13" x14ac:dyDescent="0.25">
      <c r="E1398" s="220"/>
      <c r="F1398" s="220"/>
      <c r="G1398" s="220"/>
      <c r="H1398" s="220"/>
      <c r="I1398" s="220"/>
      <c r="J1398" s="220"/>
      <c r="K1398" s="220"/>
      <c r="L1398" s="220"/>
      <c r="M1398" s="220"/>
    </row>
    <row r="1399" spans="5:13" x14ac:dyDescent="0.25">
      <c r="E1399" s="220"/>
      <c r="F1399" s="220"/>
      <c r="G1399" s="220"/>
      <c r="H1399" s="220"/>
      <c r="I1399" s="220"/>
      <c r="J1399" s="220"/>
      <c r="K1399" s="220"/>
      <c r="L1399" s="220"/>
      <c r="M1399" s="220"/>
    </row>
    <row r="1400" spans="5:13" x14ac:dyDescent="0.25">
      <c r="E1400" s="220"/>
      <c r="F1400" s="220"/>
      <c r="G1400" s="220"/>
      <c r="H1400" s="220"/>
      <c r="I1400" s="220"/>
      <c r="J1400" s="220"/>
      <c r="K1400" s="220"/>
      <c r="L1400" s="220"/>
      <c r="M1400" s="220"/>
    </row>
    <row r="1401" spans="5:13" x14ac:dyDescent="0.25">
      <c r="E1401" s="220"/>
      <c r="F1401" s="220"/>
      <c r="G1401" s="220"/>
      <c r="H1401" s="220"/>
      <c r="I1401" s="220"/>
      <c r="J1401" s="220"/>
      <c r="K1401" s="220"/>
      <c r="L1401" s="220"/>
      <c r="M1401" s="220"/>
    </row>
    <row r="1402" spans="5:13" x14ac:dyDescent="0.25">
      <c r="E1402" s="220"/>
      <c r="F1402" s="220"/>
      <c r="G1402" s="220"/>
      <c r="H1402" s="220"/>
      <c r="I1402" s="220"/>
      <c r="J1402" s="220"/>
      <c r="K1402" s="220"/>
      <c r="L1402" s="220"/>
      <c r="M1402" s="220"/>
    </row>
    <row r="1403" spans="5:13" x14ac:dyDescent="0.25">
      <c r="E1403" s="220"/>
      <c r="F1403" s="220"/>
      <c r="G1403" s="220"/>
      <c r="H1403" s="220"/>
      <c r="I1403" s="220"/>
      <c r="J1403" s="220"/>
      <c r="K1403" s="220"/>
      <c r="L1403" s="220"/>
      <c r="M1403" s="220"/>
    </row>
    <row r="1404" spans="5:13" x14ac:dyDescent="0.25">
      <c r="E1404" s="220"/>
      <c r="F1404" s="220"/>
      <c r="G1404" s="220"/>
      <c r="H1404" s="220"/>
      <c r="I1404" s="220"/>
      <c r="J1404" s="220"/>
      <c r="K1404" s="220"/>
      <c r="L1404" s="220"/>
      <c r="M1404" s="220"/>
    </row>
    <row r="1405" spans="5:13" x14ac:dyDescent="0.25">
      <c r="E1405" s="220"/>
      <c r="F1405" s="220"/>
      <c r="G1405" s="220"/>
      <c r="H1405" s="220"/>
      <c r="I1405" s="220"/>
      <c r="J1405" s="220"/>
      <c r="K1405" s="220"/>
      <c r="L1405" s="220"/>
      <c r="M1405" s="220"/>
    </row>
    <row r="1406" spans="5:13" x14ac:dyDescent="0.25">
      <c r="E1406" s="220"/>
      <c r="F1406" s="220"/>
      <c r="G1406" s="220"/>
      <c r="H1406" s="220"/>
      <c r="I1406" s="220"/>
      <c r="J1406" s="220"/>
      <c r="K1406" s="220"/>
      <c r="L1406" s="220"/>
      <c r="M1406" s="220"/>
    </row>
    <row r="1407" spans="5:13" x14ac:dyDescent="0.25">
      <c r="E1407" s="220"/>
      <c r="F1407" s="220"/>
      <c r="G1407" s="220"/>
      <c r="H1407" s="220"/>
      <c r="I1407" s="220"/>
      <c r="J1407" s="220"/>
      <c r="K1407" s="220"/>
      <c r="L1407" s="220"/>
      <c r="M1407" s="220"/>
    </row>
    <row r="1408" spans="5:13" x14ac:dyDescent="0.25">
      <c r="E1408" s="220"/>
      <c r="F1408" s="220"/>
      <c r="G1408" s="220"/>
      <c r="H1408" s="220"/>
      <c r="I1408" s="220"/>
      <c r="J1408" s="220"/>
      <c r="K1408" s="220"/>
      <c r="L1408" s="220"/>
      <c r="M1408" s="220"/>
    </row>
    <row r="1409" spans="5:13" x14ac:dyDescent="0.25">
      <c r="E1409" s="220"/>
      <c r="F1409" s="220"/>
      <c r="G1409" s="220"/>
      <c r="H1409" s="220"/>
      <c r="I1409" s="220"/>
      <c r="J1409" s="220"/>
      <c r="K1409" s="220"/>
      <c r="L1409" s="220"/>
      <c r="M1409" s="220"/>
    </row>
    <row r="1410" spans="5:13" x14ac:dyDescent="0.25">
      <c r="E1410" s="220"/>
      <c r="F1410" s="220"/>
      <c r="G1410" s="220"/>
      <c r="H1410" s="220"/>
      <c r="I1410" s="220"/>
      <c r="J1410" s="220"/>
      <c r="K1410" s="220"/>
      <c r="L1410" s="220"/>
      <c r="M1410" s="220"/>
    </row>
    <row r="1411" spans="5:13" x14ac:dyDescent="0.25">
      <c r="E1411" s="220"/>
      <c r="F1411" s="220"/>
      <c r="G1411" s="220"/>
      <c r="H1411" s="220"/>
      <c r="I1411" s="220"/>
      <c r="J1411" s="220"/>
      <c r="K1411" s="220"/>
      <c r="L1411" s="220"/>
      <c r="M1411" s="220"/>
    </row>
    <row r="1412" spans="5:13" x14ac:dyDescent="0.25">
      <c r="E1412" s="220"/>
      <c r="F1412" s="220"/>
      <c r="G1412" s="220"/>
      <c r="H1412" s="220"/>
      <c r="I1412" s="220"/>
      <c r="J1412" s="220"/>
      <c r="K1412" s="220"/>
      <c r="L1412" s="220"/>
      <c r="M1412" s="220"/>
    </row>
    <row r="1413" spans="5:13" x14ac:dyDescent="0.25">
      <c r="E1413" s="220"/>
      <c r="F1413" s="220"/>
      <c r="G1413" s="220"/>
      <c r="H1413" s="220"/>
      <c r="I1413" s="220"/>
      <c r="J1413" s="220"/>
      <c r="K1413" s="220"/>
      <c r="L1413" s="220"/>
      <c r="M1413" s="220"/>
    </row>
    <row r="1414" spans="5:13" x14ac:dyDescent="0.25">
      <c r="E1414" s="220"/>
      <c r="F1414" s="220"/>
      <c r="G1414" s="220"/>
      <c r="H1414" s="220"/>
      <c r="I1414" s="220"/>
      <c r="J1414" s="220"/>
      <c r="K1414" s="220"/>
      <c r="L1414" s="220"/>
      <c r="M1414" s="220"/>
    </row>
    <row r="1415" spans="5:13" x14ac:dyDescent="0.25">
      <c r="E1415" s="220"/>
      <c r="F1415" s="220"/>
      <c r="G1415" s="220"/>
      <c r="H1415" s="220"/>
      <c r="I1415" s="220"/>
      <c r="J1415" s="220"/>
      <c r="K1415" s="220"/>
      <c r="L1415" s="220"/>
      <c r="M1415" s="220"/>
    </row>
    <row r="1416" spans="5:13" x14ac:dyDescent="0.25">
      <c r="E1416" s="220"/>
      <c r="F1416" s="220"/>
      <c r="G1416" s="220"/>
      <c r="H1416" s="220"/>
      <c r="I1416" s="220"/>
      <c r="J1416" s="220"/>
      <c r="K1416" s="220"/>
      <c r="L1416" s="220"/>
      <c r="M1416" s="220"/>
    </row>
    <row r="1417" spans="5:13" x14ac:dyDescent="0.25">
      <c r="E1417" s="220"/>
      <c r="F1417" s="220"/>
      <c r="G1417" s="220"/>
      <c r="H1417" s="220"/>
      <c r="I1417" s="220"/>
      <c r="J1417" s="220"/>
      <c r="K1417" s="220"/>
      <c r="L1417" s="220"/>
      <c r="M1417" s="220"/>
    </row>
    <row r="1418" spans="5:13" x14ac:dyDescent="0.25">
      <c r="E1418" s="220"/>
      <c r="F1418" s="220"/>
      <c r="G1418" s="220"/>
      <c r="H1418" s="220"/>
      <c r="I1418" s="220"/>
      <c r="J1418" s="220"/>
      <c r="K1418" s="220"/>
      <c r="L1418" s="220"/>
      <c r="M1418" s="220"/>
    </row>
    <row r="1419" spans="5:13" x14ac:dyDescent="0.25">
      <c r="E1419" s="220"/>
      <c r="F1419" s="220"/>
      <c r="G1419" s="220"/>
      <c r="H1419" s="220"/>
      <c r="I1419" s="220"/>
      <c r="J1419" s="220"/>
      <c r="K1419" s="220"/>
      <c r="L1419" s="220"/>
      <c r="M1419" s="220"/>
    </row>
    <row r="1420" spans="5:13" x14ac:dyDescent="0.25">
      <c r="E1420" s="220"/>
      <c r="F1420" s="220"/>
      <c r="G1420" s="220"/>
      <c r="H1420" s="220"/>
      <c r="I1420" s="220"/>
      <c r="J1420" s="220"/>
      <c r="K1420" s="220"/>
      <c r="L1420" s="220"/>
      <c r="M1420" s="220"/>
    </row>
    <row r="1421" spans="5:13" x14ac:dyDescent="0.25">
      <c r="E1421" s="220"/>
      <c r="F1421" s="220"/>
      <c r="G1421" s="220"/>
      <c r="H1421" s="220"/>
      <c r="I1421" s="220"/>
      <c r="J1421" s="220"/>
      <c r="K1421" s="220"/>
      <c r="L1421" s="220"/>
      <c r="M1421" s="220"/>
    </row>
    <row r="1422" spans="5:13" x14ac:dyDescent="0.25">
      <c r="E1422" s="220"/>
      <c r="F1422" s="220"/>
      <c r="G1422" s="220"/>
      <c r="H1422" s="220"/>
      <c r="I1422" s="220"/>
      <c r="J1422" s="220"/>
      <c r="K1422" s="220"/>
      <c r="L1422" s="220"/>
      <c r="M1422" s="220"/>
    </row>
    <row r="1423" spans="5:13" x14ac:dyDescent="0.25">
      <c r="E1423" s="220"/>
      <c r="F1423" s="220"/>
      <c r="G1423" s="220"/>
      <c r="H1423" s="220"/>
      <c r="I1423" s="220"/>
      <c r="J1423" s="220"/>
      <c r="K1423" s="220"/>
      <c r="L1423" s="220"/>
      <c r="M1423" s="220"/>
    </row>
    <row r="1424" spans="5:13" x14ac:dyDescent="0.25">
      <c r="E1424" s="220"/>
      <c r="F1424" s="220"/>
      <c r="G1424" s="220"/>
      <c r="H1424" s="220"/>
      <c r="I1424" s="220"/>
      <c r="J1424" s="220"/>
      <c r="K1424" s="220"/>
      <c r="L1424" s="220"/>
      <c r="M1424" s="220"/>
    </row>
    <row r="1425" spans="5:13" x14ac:dyDescent="0.25">
      <c r="E1425" s="220"/>
      <c r="F1425" s="220"/>
      <c r="G1425" s="220"/>
      <c r="H1425" s="220"/>
      <c r="I1425" s="220"/>
      <c r="J1425" s="220"/>
      <c r="K1425" s="220"/>
      <c r="L1425" s="220"/>
      <c r="M1425" s="220"/>
    </row>
    <row r="1426" spans="5:13" x14ac:dyDescent="0.25">
      <c r="E1426" s="220"/>
      <c r="F1426" s="220"/>
      <c r="G1426" s="220"/>
      <c r="H1426" s="220"/>
      <c r="I1426" s="220"/>
      <c r="J1426" s="220"/>
      <c r="K1426" s="220"/>
      <c r="L1426" s="220"/>
      <c r="M1426" s="220"/>
    </row>
    <row r="1427" spans="5:13" x14ac:dyDescent="0.25">
      <c r="E1427" s="220"/>
      <c r="F1427" s="220"/>
      <c r="G1427" s="220"/>
      <c r="H1427" s="220"/>
      <c r="I1427" s="220"/>
      <c r="J1427" s="220"/>
      <c r="K1427" s="220"/>
      <c r="L1427" s="220"/>
      <c r="M1427" s="220"/>
    </row>
    <row r="1428" spans="5:13" x14ac:dyDescent="0.25">
      <c r="E1428" s="220"/>
      <c r="F1428" s="220"/>
      <c r="G1428" s="220"/>
      <c r="H1428" s="220"/>
      <c r="I1428" s="220"/>
      <c r="J1428" s="220"/>
      <c r="K1428" s="220"/>
      <c r="L1428" s="220"/>
      <c r="M1428" s="220"/>
    </row>
    <row r="1429" spans="5:13" x14ac:dyDescent="0.25">
      <c r="E1429" s="220"/>
      <c r="F1429" s="220"/>
      <c r="G1429" s="220"/>
      <c r="H1429" s="220"/>
      <c r="I1429" s="220"/>
      <c r="J1429" s="220"/>
      <c r="K1429" s="220"/>
      <c r="L1429" s="220"/>
      <c r="M1429" s="220"/>
    </row>
    <row r="1430" spans="5:13" x14ac:dyDescent="0.25">
      <c r="E1430" s="220"/>
      <c r="F1430" s="220"/>
      <c r="G1430" s="220"/>
      <c r="H1430" s="220"/>
      <c r="I1430" s="220"/>
      <c r="J1430" s="220"/>
      <c r="K1430" s="220"/>
      <c r="L1430" s="220"/>
      <c r="M1430" s="220"/>
    </row>
    <row r="1431" spans="5:13" x14ac:dyDescent="0.25">
      <c r="E1431" s="220"/>
      <c r="F1431" s="220"/>
      <c r="G1431" s="220"/>
      <c r="H1431" s="220"/>
      <c r="I1431" s="220"/>
      <c r="J1431" s="220"/>
      <c r="K1431" s="220"/>
      <c r="L1431" s="220"/>
      <c r="M1431" s="220"/>
    </row>
    <row r="1432" spans="5:13" x14ac:dyDescent="0.25">
      <c r="E1432" s="220"/>
      <c r="F1432" s="220"/>
      <c r="G1432" s="220"/>
      <c r="H1432" s="220"/>
      <c r="I1432" s="220"/>
      <c r="J1432" s="220"/>
      <c r="K1432" s="220"/>
      <c r="L1432" s="220"/>
      <c r="M1432" s="220"/>
    </row>
    <row r="1433" spans="5:13" x14ac:dyDescent="0.25">
      <c r="E1433" s="220"/>
      <c r="F1433" s="220"/>
      <c r="G1433" s="220"/>
      <c r="H1433" s="220"/>
      <c r="I1433" s="220"/>
      <c r="J1433" s="220"/>
      <c r="K1433" s="220"/>
      <c r="L1433" s="220"/>
      <c r="M1433" s="220"/>
    </row>
    <row r="1434" spans="5:13" x14ac:dyDescent="0.25">
      <c r="E1434" s="220"/>
      <c r="F1434" s="220"/>
      <c r="G1434" s="220"/>
      <c r="H1434" s="220"/>
      <c r="I1434" s="220"/>
      <c r="J1434" s="220"/>
      <c r="K1434" s="220"/>
      <c r="L1434" s="220"/>
      <c r="M1434" s="220"/>
    </row>
    <row r="1435" spans="5:13" x14ac:dyDescent="0.25">
      <c r="E1435" s="220"/>
      <c r="F1435" s="220"/>
      <c r="G1435" s="220"/>
      <c r="H1435" s="220"/>
      <c r="I1435" s="220"/>
      <c r="J1435" s="220"/>
      <c r="K1435" s="220"/>
      <c r="L1435" s="220"/>
      <c r="M1435" s="220"/>
    </row>
    <row r="1436" spans="5:13" x14ac:dyDescent="0.25">
      <c r="E1436" s="220"/>
      <c r="F1436" s="220"/>
      <c r="G1436" s="220"/>
      <c r="H1436" s="220"/>
      <c r="I1436" s="220"/>
      <c r="J1436" s="220"/>
      <c r="K1436" s="220"/>
      <c r="L1436" s="220"/>
      <c r="M1436" s="220"/>
    </row>
    <row r="1437" spans="5:13" x14ac:dyDescent="0.25">
      <c r="E1437" s="220"/>
      <c r="F1437" s="220"/>
      <c r="G1437" s="220"/>
      <c r="H1437" s="220"/>
      <c r="I1437" s="220"/>
      <c r="J1437" s="220"/>
      <c r="K1437" s="220"/>
      <c r="L1437" s="220"/>
      <c r="M1437" s="220"/>
    </row>
    <row r="1438" spans="5:13" x14ac:dyDescent="0.25">
      <c r="E1438" s="220"/>
      <c r="F1438" s="220"/>
      <c r="G1438" s="220"/>
      <c r="H1438" s="220"/>
      <c r="I1438" s="220"/>
      <c r="J1438" s="220"/>
      <c r="K1438" s="220"/>
      <c r="L1438" s="220"/>
      <c r="M1438" s="220"/>
    </row>
    <row r="1439" spans="5:13" x14ac:dyDescent="0.25">
      <c r="E1439" s="220"/>
      <c r="F1439" s="220"/>
      <c r="G1439" s="220"/>
      <c r="H1439" s="220"/>
      <c r="I1439" s="220"/>
      <c r="J1439" s="220"/>
      <c r="K1439" s="220"/>
      <c r="L1439" s="220"/>
      <c r="M1439" s="220"/>
    </row>
    <row r="1440" spans="5:13" x14ac:dyDescent="0.25">
      <c r="E1440" s="220"/>
      <c r="F1440" s="220"/>
      <c r="G1440" s="220"/>
      <c r="H1440" s="220"/>
      <c r="I1440" s="220"/>
      <c r="J1440" s="220"/>
      <c r="K1440" s="220"/>
      <c r="L1440" s="220"/>
      <c r="M1440" s="220"/>
    </row>
    <row r="1441" spans="5:13" x14ac:dyDescent="0.25">
      <c r="E1441" s="220"/>
      <c r="F1441" s="220"/>
      <c r="G1441" s="220"/>
      <c r="H1441" s="220"/>
      <c r="I1441" s="220"/>
      <c r="J1441" s="220"/>
      <c r="K1441" s="220"/>
      <c r="L1441" s="220"/>
      <c r="M1441" s="220"/>
    </row>
    <row r="1442" spans="5:13" x14ac:dyDescent="0.25">
      <c r="E1442" s="220"/>
      <c r="F1442" s="220"/>
      <c r="G1442" s="220"/>
      <c r="H1442" s="220"/>
      <c r="I1442" s="220"/>
      <c r="J1442" s="220"/>
      <c r="K1442" s="220"/>
      <c r="L1442" s="220"/>
      <c r="M1442" s="220"/>
    </row>
    <row r="1443" spans="5:13" x14ac:dyDescent="0.25">
      <c r="E1443" s="220"/>
      <c r="F1443" s="220"/>
      <c r="G1443" s="220"/>
      <c r="H1443" s="220"/>
      <c r="I1443" s="220"/>
      <c r="J1443" s="220"/>
      <c r="K1443" s="220"/>
      <c r="L1443" s="220"/>
      <c r="M1443" s="220"/>
    </row>
    <row r="1444" spans="5:13" x14ac:dyDescent="0.25">
      <c r="E1444" s="220"/>
      <c r="F1444" s="220"/>
      <c r="G1444" s="220"/>
      <c r="H1444" s="220"/>
      <c r="I1444" s="220"/>
      <c r="J1444" s="220"/>
      <c r="K1444" s="220"/>
      <c r="L1444" s="220"/>
      <c r="M1444" s="220"/>
    </row>
    <row r="1445" spans="5:13" x14ac:dyDescent="0.25">
      <c r="E1445" s="220"/>
      <c r="F1445" s="220"/>
      <c r="G1445" s="220"/>
      <c r="H1445" s="220"/>
      <c r="I1445" s="220"/>
      <c r="J1445" s="220"/>
      <c r="K1445" s="220"/>
      <c r="L1445" s="220"/>
      <c r="M1445" s="220"/>
    </row>
    <row r="1446" spans="5:13" x14ac:dyDescent="0.25">
      <c r="E1446" s="220"/>
      <c r="F1446" s="220"/>
      <c r="G1446" s="220"/>
      <c r="H1446" s="220"/>
      <c r="I1446" s="220"/>
      <c r="J1446" s="220"/>
      <c r="K1446" s="220"/>
      <c r="L1446" s="220"/>
      <c r="M1446" s="220"/>
    </row>
    <row r="1447" spans="5:13" x14ac:dyDescent="0.25">
      <c r="E1447" s="220"/>
      <c r="F1447" s="220"/>
      <c r="G1447" s="220"/>
      <c r="H1447" s="220"/>
      <c r="I1447" s="220"/>
      <c r="J1447" s="220"/>
      <c r="K1447" s="220"/>
      <c r="L1447" s="220"/>
      <c r="M1447" s="220"/>
    </row>
    <row r="1448" spans="5:13" x14ac:dyDescent="0.25">
      <c r="E1448" s="220"/>
      <c r="F1448" s="220"/>
      <c r="G1448" s="220"/>
      <c r="H1448" s="220"/>
      <c r="I1448" s="220"/>
      <c r="J1448" s="220"/>
      <c r="K1448" s="220"/>
      <c r="L1448" s="220"/>
      <c r="M1448" s="220"/>
    </row>
    <row r="1449" spans="5:13" x14ac:dyDescent="0.25">
      <c r="E1449" s="220"/>
      <c r="F1449" s="220"/>
      <c r="G1449" s="220"/>
      <c r="H1449" s="220"/>
      <c r="I1449" s="220"/>
      <c r="J1449" s="220"/>
      <c r="K1449" s="220"/>
      <c r="L1449" s="220"/>
      <c r="M1449" s="220"/>
    </row>
    <row r="1450" spans="5:13" x14ac:dyDescent="0.25">
      <c r="E1450" s="220"/>
      <c r="F1450" s="220"/>
      <c r="G1450" s="220"/>
      <c r="H1450" s="220"/>
      <c r="I1450" s="220"/>
      <c r="J1450" s="220"/>
      <c r="K1450" s="220"/>
      <c r="L1450" s="220"/>
      <c r="M1450" s="220"/>
    </row>
    <row r="1451" spans="5:13" x14ac:dyDescent="0.25">
      <c r="E1451" s="220"/>
      <c r="F1451" s="220"/>
      <c r="G1451" s="220"/>
      <c r="H1451" s="220"/>
      <c r="I1451" s="220"/>
      <c r="J1451" s="220"/>
      <c r="K1451" s="220"/>
      <c r="L1451" s="220"/>
      <c r="M1451" s="220"/>
    </row>
    <row r="1452" spans="5:13" x14ac:dyDescent="0.25">
      <c r="E1452" s="220"/>
      <c r="F1452" s="220"/>
      <c r="G1452" s="220"/>
      <c r="H1452" s="220"/>
      <c r="I1452" s="220"/>
      <c r="J1452" s="220"/>
      <c r="K1452" s="220"/>
      <c r="L1452" s="220"/>
      <c r="M1452" s="220"/>
    </row>
    <row r="1453" spans="5:13" x14ac:dyDescent="0.25">
      <c r="E1453" s="220"/>
      <c r="F1453" s="220"/>
      <c r="G1453" s="220"/>
      <c r="H1453" s="220"/>
      <c r="I1453" s="220"/>
      <c r="J1453" s="220"/>
      <c r="K1453" s="220"/>
      <c r="L1453" s="220"/>
      <c r="M1453" s="220"/>
    </row>
    <row r="1454" spans="5:13" x14ac:dyDescent="0.25">
      <c r="E1454" s="220"/>
      <c r="F1454" s="220"/>
      <c r="G1454" s="220"/>
      <c r="H1454" s="220"/>
      <c r="I1454" s="220"/>
      <c r="J1454" s="220"/>
      <c r="K1454" s="220"/>
      <c r="L1454" s="220"/>
      <c r="M1454" s="220"/>
    </row>
    <row r="1455" spans="5:13" x14ac:dyDescent="0.25">
      <c r="E1455" s="220"/>
      <c r="F1455" s="220"/>
      <c r="G1455" s="220"/>
      <c r="H1455" s="220"/>
      <c r="I1455" s="220"/>
      <c r="J1455" s="220"/>
      <c r="K1455" s="220"/>
      <c r="L1455" s="220"/>
      <c r="M1455" s="220"/>
    </row>
    <row r="1456" spans="5:13" x14ac:dyDescent="0.25">
      <c r="E1456" s="220"/>
      <c r="F1456" s="220"/>
      <c r="G1456" s="220"/>
      <c r="H1456" s="220"/>
      <c r="I1456" s="220"/>
      <c r="J1456" s="220"/>
      <c r="K1456" s="220"/>
      <c r="L1456" s="220"/>
      <c r="M1456" s="220"/>
    </row>
    <row r="1457" spans="5:13" x14ac:dyDescent="0.25">
      <c r="E1457" s="220"/>
      <c r="F1457" s="220"/>
      <c r="G1457" s="220"/>
      <c r="H1457" s="220"/>
      <c r="I1457" s="220"/>
      <c r="J1457" s="220"/>
      <c r="K1457" s="220"/>
      <c r="L1457" s="220"/>
      <c r="M1457" s="220"/>
    </row>
    <row r="1458" spans="5:13" x14ac:dyDescent="0.25">
      <c r="E1458" s="220"/>
      <c r="F1458" s="220"/>
      <c r="G1458" s="220"/>
      <c r="H1458" s="220"/>
      <c r="I1458" s="220"/>
      <c r="J1458" s="220"/>
      <c r="K1458" s="220"/>
      <c r="L1458" s="220"/>
      <c r="M1458" s="220"/>
    </row>
    <row r="1459" spans="5:13" x14ac:dyDescent="0.25">
      <c r="E1459" s="220"/>
      <c r="F1459" s="220"/>
      <c r="G1459" s="220"/>
      <c r="H1459" s="220"/>
      <c r="I1459" s="220"/>
      <c r="J1459" s="220"/>
      <c r="K1459" s="220"/>
      <c r="L1459" s="220"/>
      <c r="M1459" s="220"/>
    </row>
    <row r="1460" spans="5:13" x14ac:dyDescent="0.25">
      <c r="E1460" s="220"/>
      <c r="F1460" s="220"/>
      <c r="G1460" s="220"/>
      <c r="H1460" s="220"/>
      <c r="I1460" s="220"/>
      <c r="J1460" s="220"/>
      <c r="K1460" s="220"/>
      <c r="L1460" s="220"/>
      <c r="M1460" s="220"/>
    </row>
    <row r="1461" spans="5:13" x14ac:dyDescent="0.25">
      <c r="E1461" s="220"/>
      <c r="F1461" s="220"/>
      <c r="G1461" s="220"/>
      <c r="H1461" s="220"/>
      <c r="I1461" s="220"/>
      <c r="J1461" s="220"/>
      <c r="K1461" s="220"/>
      <c r="L1461" s="220"/>
      <c r="M1461" s="220"/>
    </row>
    <row r="1462" spans="5:13" x14ac:dyDescent="0.25">
      <c r="E1462" s="220"/>
      <c r="F1462" s="220"/>
      <c r="G1462" s="220"/>
      <c r="H1462" s="220"/>
      <c r="I1462" s="220"/>
      <c r="J1462" s="220"/>
      <c r="K1462" s="220"/>
      <c r="L1462" s="220"/>
      <c r="M1462" s="220"/>
    </row>
    <row r="1463" spans="5:13" x14ac:dyDescent="0.25">
      <c r="E1463" s="220"/>
      <c r="F1463" s="220"/>
      <c r="G1463" s="220"/>
      <c r="H1463" s="220"/>
      <c r="I1463" s="220"/>
      <c r="J1463" s="220"/>
      <c r="K1463" s="220"/>
      <c r="L1463" s="220"/>
      <c r="M1463" s="220"/>
    </row>
    <row r="1464" spans="5:13" x14ac:dyDescent="0.25">
      <c r="E1464" s="220"/>
      <c r="F1464" s="220"/>
      <c r="G1464" s="220"/>
      <c r="H1464" s="220"/>
      <c r="I1464" s="220"/>
      <c r="J1464" s="220"/>
      <c r="K1464" s="220"/>
      <c r="L1464" s="220"/>
      <c r="M1464" s="220"/>
    </row>
    <row r="1465" spans="5:13" x14ac:dyDescent="0.25">
      <c r="E1465" s="220"/>
      <c r="F1465" s="220"/>
      <c r="G1465" s="220"/>
      <c r="H1465" s="220"/>
      <c r="I1465" s="220"/>
      <c r="J1465" s="220"/>
      <c r="K1465" s="220"/>
      <c r="L1465" s="220"/>
      <c r="M1465" s="220"/>
    </row>
    <row r="1466" spans="5:13" x14ac:dyDescent="0.25">
      <c r="E1466" s="220"/>
      <c r="F1466" s="220"/>
      <c r="G1466" s="220"/>
      <c r="H1466" s="220"/>
      <c r="I1466" s="220"/>
      <c r="J1466" s="220"/>
      <c r="K1466" s="220"/>
      <c r="L1466" s="220"/>
      <c r="M1466" s="220"/>
    </row>
    <row r="1467" spans="5:13" x14ac:dyDescent="0.25">
      <c r="E1467" s="220"/>
      <c r="F1467" s="220"/>
      <c r="G1467" s="220"/>
      <c r="H1467" s="220"/>
      <c r="I1467" s="220"/>
      <c r="J1467" s="220"/>
      <c r="K1467" s="220"/>
      <c r="L1467" s="220"/>
      <c r="M1467" s="220"/>
    </row>
    <row r="1468" spans="5:13" x14ac:dyDescent="0.25">
      <c r="E1468" s="220"/>
      <c r="F1468" s="220"/>
      <c r="G1468" s="220"/>
      <c r="H1468" s="220"/>
      <c r="I1468" s="220"/>
      <c r="J1468" s="220"/>
      <c r="K1468" s="220"/>
      <c r="L1468" s="220"/>
      <c r="M1468" s="220"/>
    </row>
    <row r="1469" spans="5:13" x14ac:dyDescent="0.25">
      <c r="E1469" s="220"/>
      <c r="F1469" s="220"/>
      <c r="G1469" s="220"/>
      <c r="H1469" s="220"/>
      <c r="I1469" s="220"/>
      <c r="J1469" s="220"/>
      <c r="K1469" s="220"/>
      <c r="L1469" s="220"/>
      <c r="M1469" s="220"/>
    </row>
    <row r="1470" spans="5:13" x14ac:dyDescent="0.25">
      <c r="E1470" s="220"/>
      <c r="F1470" s="220"/>
      <c r="G1470" s="220"/>
      <c r="H1470" s="220"/>
      <c r="I1470" s="220"/>
      <c r="J1470" s="220"/>
      <c r="K1470" s="220"/>
      <c r="L1470" s="220"/>
      <c r="M1470" s="220"/>
    </row>
    <row r="1471" spans="5:13" x14ac:dyDescent="0.25">
      <c r="E1471" s="220"/>
      <c r="F1471" s="220"/>
      <c r="G1471" s="220"/>
      <c r="H1471" s="220"/>
      <c r="I1471" s="220"/>
      <c r="J1471" s="220"/>
      <c r="K1471" s="220"/>
      <c r="L1471" s="220"/>
      <c r="M1471" s="220"/>
    </row>
    <row r="1472" spans="5:13" x14ac:dyDescent="0.25">
      <c r="E1472" s="220"/>
      <c r="F1472" s="220"/>
      <c r="G1472" s="220"/>
      <c r="H1472" s="220"/>
      <c r="I1472" s="220"/>
      <c r="J1472" s="220"/>
      <c r="K1472" s="220"/>
      <c r="L1472" s="220"/>
      <c r="M1472" s="220"/>
    </row>
    <row r="1473" spans="5:13" x14ac:dyDescent="0.25">
      <c r="E1473" s="220"/>
      <c r="F1473" s="220"/>
      <c r="G1473" s="220"/>
      <c r="H1473" s="220"/>
      <c r="I1473" s="220"/>
      <c r="J1473" s="220"/>
      <c r="K1473" s="220"/>
      <c r="L1473" s="220"/>
      <c r="M1473" s="220"/>
    </row>
    <row r="1474" spans="5:13" x14ac:dyDescent="0.25">
      <c r="E1474" s="220"/>
      <c r="F1474" s="220"/>
      <c r="G1474" s="220"/>
      <c r="H1474" s="220"/>
      <c r="I1474" s="220"/>
      <c r="J1474" s="220"/>
      <c r="K1474" s="220"/>
      <c r="L1474" s="220"/>
      <c r="M1474" s="220"/>
    </row>
    <row r="1475" spans="5:13" x14ac:dyDescent="0.25">
      <c r="E1475" s="220"/>
      <c r="F1475" s="220"/>
      <c r="G1475" s="220"/>
      <c r="H1475" s="220"/>
      <c r="I1475" s="220"/>
      <c r="J1475" s="220"/>
      <c r="K1475" s="220"/>
      <c r="L1475" s="220"/>
      <c r="M1475" s="220"/>
    </row>
    <row r="1476" spans="5:13" x14ac:dyDescent="0.25">
      <c r="E1476" s="220"/>
      <c r="F1476" s="220"/>
      <c r="G1476" s="220"/>
      <c r="H1476" s="220"/>
      <c r="I1476" s="220"/>
      <c r="J1476" s="220"/>
      <c r="K1476" s="220"/>
      <c r="L1476" s="220"/>
      <c r="M1476" s="220"/>
    </row>
    <row r="1477" spans="5:13" x14ac:dyDescent="0.25">
      <c r="E1477" s="220"/>
      <c r="F1477" s="220"/>
      <c r="G1477" s="220"/>
      <c r="H1477" s="220"/>
      <c r="I1477" s="220"/>
      <c r="J1477" s="220"/>
      <c r="K1477" s="220"/>
      <c r="L1477" s="220"/>
      <c r="M1477" s="220"/>
    </row>
    <row r="1478" spans="5:13" x14ac:dyDescent="0.25">
      <c r="E1478" s="220"/>
      <c r="F1478" s="220"/>
      <c r="G1478" s="220"/>
      <c r="H1478" s="220"/>
      <c r="I1478" s="220"/>
      <c r="J1478" s="220"/>
      <c r="K1478" s="220"/>
      <c r="L1478" s="220"/>
      <c r="M1478" s="220"/>
    </row>
    <row r="1479" spans="5:13" x14ac:dyDescent="0.25">
      <c r="E1479" s="220"/>
      <c r="F1479" s="220"/>
      <c r="G1479" s="220"/>
      <c r="H1479" s="220"/>
      <c r="I1479" s="220"/>
      <c r="J1479" s="220"/>
      <c r="K1479" s="220"/>
      <c r="L1479" s="220"/>
      <c r="M1479" s="220"/>
    </row>
    <row r="1480" spans="5:13" x14ac:dyDescent="0.25">
      <c r="E1480" s="220"/>
      <c r="F1480" s="220"/>
      <c r="G1480" s="220"/>
      <c r="H1480" s="220"/>
      <c r="I1480" s="220"/>
      <c r="J1480" s="220"/>
      <c r="K1480" s="220"/>
      <c r="L1480" s="220"/>
      <c r="M1480" s="220"/>
    </row>
    <row r="1481" spans="5:13" x14ac:dyDescent="0.25">
      <c r="E1481" s="220"/>
      <c r="F1481" s="220"/>
      <c r="G1481" s="220"/>
      <c r="H1481" s="220"/>
      <c r="I1481" s="220"/>
      <c r="J1481" s="220"/>
      <c r="K1481" s="220"/>
      <c r="L1481" s="220"/>
      <c r="M1481" s="220"/>
    </row>
    <row r="1482" spans="5:13" x14ac:dyDescent="0.25">
      <c r="E1482" s="220"/>
      <c r="F1482" s="220"/>
      <c r="G1482" s="220"/>
      <c r="H1482" s="220"/>
      <c r="I1482" s="220"/>
      <c r="J1482" s="220"/>
      <c r="K1482" s="220"/>
      <c r="L1482" s="220"/>
      <c r="M1482" s="220"/>
    </row>
    <row r="1483" spans="5:13" x14ac:dyDescent="0.25">
      <c r="E1483" s="220"/>
      <c r="F1483" s="220"/>
      <c r="G1483" s="220"/>
      <c r="H1483" s="220"/>
      <c r="I1483" s="220"/>
      <c r="J1483" s="220"/>
      <c r="K1483" s="220"/>
      <c r="L1483" s="220"/>
      <c r="M1483" s="220"/>
    </row>
    <row r="1484" spans="5:13" x14ac:dyDescent="0.25">
      <c r="E1484" s="220"/>
      <c r="F1484" s="220"/>
      <c r="G1484" s="220"/>
      <c r="H1484" s="220"/>
      <c r="I1484" s="220"/>
      <c r="J1484" s="220"/>
      <c r="K1484" s="220"/>
      <c r="L1484" s="220"/>
      <c r="M1484" s="220"/>
    </row>
    <row r="1485" spans="5:13" x14ac:dyDescent="0.25">
      <c r="E1485" s="220"/>
      <c r="F1485" s="220"/>
      <c r="G1485" s="220"/>
      <c r="H1485" s="220"/>
      <c r="I1485" s="220"/>
      <c r="J1485" s="220"/>
      <c r="K1485" s="220"/>
      <c r="L1485" s="220"/>
      <c r="M1485" s="220"/>
    </row>
    <row r="1486" spans="5:13" x14ac:dyDescent="0.25">
      <c r="E1486" s="220"/>
      <c r="F1486" s="220"/>
      <c r="G1486" s="220"/>
      <c r="H1486" s="220"/>
      <c r="I1486" s="220"/>
      <c r="J1486" s="220"/>
      <c r="K1486" s="220"/>
      <c r="L1486" s="220"/>
      <c r="M1486" s="220"/>
    </row>
    <row r="1487" spans="5:13" x14ac:dyDescent="0.25">
      <c r="E1487" s="220"/>
      <c r="F1487" s="220"/>
      <c r="G1487" s="220"/>
      <c r="H1487" s="220"/>
      <c r="I1487" s="220"/>
      <c r="J1487" s="220"/>
      <c r="K1487" s="220"/>
      <c r="L1487" s="220"/>
      <c r="M1487" s="220"/>
    </row>
    <row r="1488" spans="5:13" x14ac:dyDescent="0.25">
      <c r="E1488" s="220"/>
      <c r="F1488" s="220"/>
      <c r="G1488" s="220"/>
      <c r="H1488" s="220"/>
      <c r="I1488" s="220"/>
      <c r="J1488" s="220"/>
      <c r="K1488" s="220"/>
      <c r="L1488" s="220"/>
      <c r="M1488" s="220"/>
    </row>
    <row r="1489" spans="5:13" x14ac:dyDescent="0.25">
      <c r="E1489" s="220"/>
      <c r="F1489" s="220"/>
      <c r="G1489" s="220"/>
      <c r="H1489" s="220"/>
      <c r="I1489" s="220"/>
      <c r="J1489" s="220"/>
      <c r="K1489" s="220"/>
      <c r="L1489" s="220"/>
      <c r="M1489" s="220"/>
    </row>
    <row r="1490" spans="5:13" x14ac:dyDescent="0.25">
      <c r="E1490" s="220"/>
      <c r="F1490" s="220"/>
      <c r="G1490" s="220"/>
      <c r="H1490" s="220"/>
      <c r="I1490" s="220"/>
      <c r="J1490" s="220"/>
      <c r="K1490" s="220"/>
      <c r="L1490" s="220"/>
      <c r="M1490" s="220"/>
    </row>
    <row r="1491" spans="5:13" x14ac:dyDescent="0.25">
      <c r="E1491" s="220"/>
      <c r="F1491" s="220"/>
      <c r="G1491" s="220"/>
      <c r="H1491" s="220"/>
      <c r="I1491" s="220"/>
      <c r="J1491" s="220"/>
      <c r="K1491" s="220"/>
      <c r="L1491" s="220"/>
      <c r="M1491" s="220"/>
    </row>
    <row r="1492" spans="5:13" x14ac:dyDescent="0.25">
      <c r="E1492" s="220"/>
      <c r="F1492" s="220"/>
      <c r="G1492" s="220"/>
      <c r="H1492" s="220"/>
      <c r="I1492" s="220"/>
      <c r="J1492" s="220"/>
      <c r="K1492" s="220"/>
      <c r="L1492" s="220"/>
      <c r="M1492" s="220"/>
    </row>
    <row r="1493" spans="5:13" x14ac:dyDescent="0.25">
      <c r="E1493" s="220"/>
      <c r="F1493" s="220"/>
      <c r="G1493" s="220"/>
      <c r="H1493" s="220"/>
      <c r="I1493" s="220"/>
      <c r="J1493" s="220"/>
      <c r="K1493" s="220"/>
      <c r="L1493" s="220"/>
      <c r="M1493" s="220"/>
    </row>
    <row r="1494" spans="5:13" x14ac:dyDescent="0.25">
      <c r="E1494" s="220"/>
      <c r="F1494" s="220"/>
      <c r="G1494" s="220"/>
      <c r="H1494" s="220"/>
      <c r="I1494" s="220"/>
      <c r="J1494" s="220"/>
      <c r="K1494" s="220"/>
      <c r="L1494" s="220"/>
      <c r="M1494" s="220"/>
    </row>
    <row r="1495" spans="5:13" x14ac:dyDescent="0.25">
      <c r="E1495" s="220"/>
      <c r="F1495" s="220"/>
      <c r="G1495" s="220"/>
      <c r="H1495" s="220"/>
      <c r="I1495" s="220"/>
      <c r="J1495" s="220"/>
      <c r="K1495" s="220"/>
      <c r="L1495" s="220"/>
      <c r="M1495" s="220"/>
    </row>
    <row r="1496" spans="5:13" x14ac:dyDescent="0.25">
      <c r="E1496" s="220"/>
      <c r="F1496" s="220"/>
      <c r="G1496" s="220"/>
      <c r="H1496" s="220"/>
      <c r="I1496" s="220"/>
      <c r="J1496" s="220"/>
      <c r="K1496" s="220"/>
      <c r="L1496" s="220"/>
      <c r="M1496" s="220"/>
    </row>
    <row r="1497" spans="5:13" x14ac:dyDescent="0.25">
      <c r="E1497" s="220"/>
      <c r="F1497" s="220"/>
      <c r="G1497" s="220"/>
      <c r="H1497" s="220"/>
      <c r="I1497" s="220"/>
      <c r="J1497" s="220"/>
      <c r="K1497" s="220"/>
      <c r="L1497" s="220"/>
      <c r="M1497" s="220"/>
    </row>
    <row r="1498" spans="5:13" x14ac:dyDescent="0.25">
      <c r="E1498" s="220"/>
      <c r="F1498" s="220"/>
      <c r="G1498" s="220"/>
      <c r="H1498" s="220"/>
      <c r="I1498" s="220"/>
      <c r="J1498" s="220"/>
      <c r="K1498" s="220"/>
      <c r="L1498" s="220"/>
      <c r="M1498" s="220"/>
    </row>
    <row r="1499" spans="5:13" x14ac:dyDescent="0.25">
      <c r="E1499" s="220"/>
      <c r="F1499" s="220"/>
      <c r="G1499" s="220"/>
      <c r="H1499" s="220"/>
      <c r="I1499" s="220"/>
      <c r="J1499" s="220"/>
      <c r="K1499" s="220"/>
      <c r="L1499" s="220"/>
      <c r="M1499" s="220"/>
    </row>
    <row r="1500" spans="5:13" x14ac:dyDescent="0.25">
      <c r="E1500" s="220"/>
      <c r="F1500" s="220"/>
      <c r="G1500" s="220"/>
      <c r="H1500" s="220"/>
      <c r="I1500" s="220"/>
      <c r="J1500" s="220"/>
      <c r="K1500" s="220"/>
      <c r="L1500" s="220"/>
      <c r="M1500" s="220"/>
    </row>
    <row r="1501" spans="5:13" x14ac:dyDescent="0.25">
      <c r="E1501" s="220"/>
      <c r="F1501" s="220"/>
      <c r="G1501" s="220"/>
      <c r="H1501" s="220"/>
      <c r="I1501" s="220"/>
      <c r="J1501" s="220"/>
      <c r="K1501" s="220"/>
      <c r="L1501" s="220"/>
      <c r="M1501" s="220"/>
    </row>
    <row r="1502" spans="5:13" x14ac:dyDescent="0.25">
      <c r="E1502" s="220"/>
      <c r="F1502" s="220"/>
      <c r="G1502" s="220"/>
      <c r="H1502" s="220"/>
      <c r="I1502" s="220"/>
      <c r="J1502" s="220"/>
      <c r="K1502" s="220"/>
      <c r="L1502" s="220"/>
      <c r="M1502" s="220"/>
    </row>
    <row r="1503" spans="5:13" x14ac:dyDescent="0.25">
      <c r="E1503" s="220"/>
      <c r="F1503" s="220"/>
      <c r="G1503" s="220"/>
      <c r="H1503" s="220"/>
      <c r="I1503" s="220"/>
      <c r="J1503" s="220"/>
      <c r="K1503" s="220"/>
      <c r="L1503" s="220"/>
      <c r="M1503" s="220"/>
    </row>
    <row r="1504" spans="5:13" x14ac:dyDescent="0.25">
      <c r="E1504" s="220"/>
      <c r="F1504" s="220"/>
      <c r="G1504" s="220"/>
      <c r="H1504" s="220"/>
      <c r="I1504" s="220"/>
      <c r="J1504" s="220"/>
      <c r="K1504" s="220"/>
      <c r="L1504" s="220"/>
      <c r="M1504" s="220"/>
    </row>
    <row r="1505" spans="5:13" x14ac:dyDescent="0.25">
      <c r="E1505" s="220"/>
      <c r="F1505" s="220"/>
      <c r="G1505" s="220"/>
      <c r="H1505" s="220"/>
      <c r="I1505" s="220"/>
      <c r="J1505" s="220"/>
      <c r="K1505" s="220"/>
      <c r="L1505" s="220"/>
      <c r="M1505" s="220"/>
    </row>
    <row r="1506" spans="5:13" x14ac:dyDescent="0.25">
      <c r="E1506" s="220"/>
      <c r="F1506" s="220"/>
      <c r="G1506" s="220"/>
      <c r="H1506" s="220"/>
      <c r="I1506" s="220"/>
      <c r="J1506" s="220"/>
      <c r="K1506" s="220"/>
      <c r="L1506" s="220"/>
      <c r="M1506" s="220"/>
    </row>
    <row r="1507" spans="5:13" x14ac:dyDescent="0.25">
      <c r="E1507" s="220"/>
      <c r="F1507" s="220"/>
      <c r="G1507" s="220"/>
      <c r="H1507" s="220"/>
      <c r="I1507" s="220"/>
      <c r="J1507" s="220"/>
      <c r="K1507" s="220"/>
      <c r="L1507" s="220"/>
      <c r="M1507" s="220"/>
    </row>
    <row r="1508" spans="5:13" x14ac:dyDescent="0.25">
      <c r="E1508" s="220"/>
      <c r="F1508" s="220"/>
      <c r="G1508" s="220"/>
      <c r="H1508" s="220"/>
      <c r="I1508" s="220"/>
      <c r="J1508" s="220"/>
      <c r="K1508" s="220"/>
      <c r="L1508" s="220"/>
      <c r="M1508" s="220"/>
    </row>
    <row r="1509" spans="5:13" x14ac:dyDescent="0.25">
      <c r="E1509" s="220"/>
      <c r="F1509" s="220"/>
      <c r="G1509" s="220"/>
      <c r="H1509" s="220"/>
      <c r="I1509" s="220"/>
      <c r="J1509" s="220"/>
      <c r="K1509" s="220"/>
      <c r="L1509" s="220"/>
      <c r="M1509" s="220"/>
    </row>
    <row r="1510" spans="5:13" x14ac:dyDescent="0.25">
      <c r="E1510" s="220"/>
      <c r="F1510" s="220"/>
      <c r="G1510" s="220"/>
      <c r="H1510" s="220"/>
      <c r="I1510" s="220"/>
      <c r="J1510" s="220"/>
      <c r="K1510" s="220"/>
      <c r="L1510" s="220"/>
      <c r="M1510" s="220"/>
    </row>
    <row r="1511" spans="5:13" x14ac:dyDescent="0.25">
      <c r="E1511" s="220"/>
      <c r="F1511" s="220"/>
      <c r="G1511" s="220"/>
      <c r="H1511" s="220"/>
      <c r="I1511" s="220"/>
      <c r="J1511" s="220"/>
      <c r="K1511" s="220"/>
      <c r="L1511" s="220"/>
      <c r="M1511" s="220"/>
    </row>
    <row r="1512" spans="5:13" x14ac:dyDescent="0.25">
      <c r="E1512" s="220"/>
      <c r="F1512" s="220"/>
      <c r="G1512" s="220"/>
      <c r="H1512" s="220"/>
      <c r="I1512" s="220"/>
      <c r="J1512" s="220"/>
      <c r="K1512" s="220"/>
      <c r="L1512" s="220"/>
      <c r="M1512" s="220"/>
    </row>
    <row r="1513" spans="5:13" x14ac:dyDescent="0.25">
      <c r="E1513" s="220"/>
      <c r="F1513" s="220"/>
      <c r="G1513" s="220"/>
      <c r="H1513" s="220"/>
      <c r="I1513" s="220"/>
      <c r="J1513" s="220"/>
      <c r="K1513" s="220"/>
      <c r="L1513" s="220"/>
      <c r="M1513" s="220"/>
    </row>
    <row r="1514" spans="5:13" x14ac:dyDescent="0.25">
      <c r="E1514" s="220"/>
      <c r="F1514" s="220"/>
      <c r="G1514" s="220"/>
      <c r="H1514" s="220"/>
      <c r="I1514" s="220"/>
      <c r="J1514" s="220"/>
      <c r="K1514" s="220"/>
      <c r="L1514" s="220"/>
      <c r="M1514" s="220"/>
    </row>
    <row r="1515" spans="5:13" x14ac:dyDescent="0.25">
      <c r="E1515" s="220"/>
      <c r="F1515" s="220"/>
      <c r="G1515" s="220"/>
      <c r="H1515" s="220"/>
      <c r="I1515" s="220"/>
      <c r="J1515" s="220"/>
      <c r="K1515" s="220"/>
      <c r="L1515" s="220"/>
      <c r="M1515" s="220"/>
    </row>
    <row r="1516" spans="5:13" x14ac:dyDescent="0.25">
      <c r="E1516" s="220"/>
      <c r="F1516" s="220"/>
      <c r="G1516" s="220"/>
      <c r="H1516" s="220"/>
      <c r="I1516" s="220"/>
      <c r="J1516" s="220"/>
      <c r="K1516" s="220"/>
      <c r="L1516" s="220"/>
      <c r="M1516" s="220"/>
    </row>
    <row r="1517" spans="5:13" x14ac:dyDescent="0.25">
      <c r="E1517" s="220"/>
      <c r="F1517" s="220"/>
      <c r="G1517" s="220"/>
      <c r="H1517" s="220"/>
      <c r="I1517" s="220"/>
      <c r="J1517" s="220"/>
      <c r="K1517" s="220"/>
      <c r="L1517" s="220"/>
      <c r="M1517" s="220"/>
    </row>
    <row r="1518" spans="5:13" x14ac:dyDescent="0.25">
      <c r="E1518" s="220"/>
      <c r="F1518" s="220"/>
      <c r="G1518" s="220"/>
      <c r="H1518" s="220"/>
      <c r="I1518" s="220"/>
      <c r="J1518" s="220"/>
      <c r="K1518" s="220"/>
      <c r="L1518" s="220"/>
      <c r="M1518" s="220"/>
    </row>
    <row r="1519" spans="5:13" x14ac:dyDescent="0.25">
      <c r="E1519" s="220"/>
      <c r="F1519" s="220"/>
      <c r="G1519" s="220"/>
      <c r="H1519" s="220"/>
      <c r="I1519" s="220"/>
      <c r="J1519" s="220"/>
      <c r="K1519" s="220"/>
      <c r="L1519" s="220"/>
      <c r="M1519" s="220"/>
    </row>
    <row r="1520" spans="5:13" x14ac:dyDescent="0.25">
      <c r="E1520" s="220"/>
      <c r="F1520" s="220"/>
      <c r="G1520" s="220"/>
      <c r="H1520" s="220"/>
      <c r="I1520" s="220"/>
      <c r="J1520" s="220"/>
      <c r="K1520" s="220"/>
      <c r="L1520" s="220"/>
      <c r="M1520" s="220"/>
    </row>
    <row r="1521" spans="5:13" x14ac:dyDescent="0.25">
      <c r="E1521" s="220"/>
      <c r="F1521" s="220"/>
      <c r="G1521" s="220"/>
      <c r="H1521" s="220"/>
      <c r="I1521" s="220"/>
      <c r="J1521" s="220"/>
      <c r="K1521" s="220"/>
      <c r="L1521" s="220"/>
      <c r="M1521" s="220"/>
    </row>
    <row r="1522" spans="5:13" x14ac:dyDescent="0.25">
      <c r="E1522" s="220"/>
      <c r="F1522" s="220"/>
      <c r="G1522" s="220"/>
      <c r="H1522" s="220"/>
      <c r="I1522" s="220"/>
      <c r="J1522" s="220"/>
      <c r="K1522" s="220"/>
      <c r="L1522" s="220"/>
      <c r="M1522" s="220"/>
    </row>
    <row r="1523" spans="5:13" x14ac:dyDescent="0.25">
      <c r="E1523" s="220"/>
      <c r="F1523" s="220"/>
      <c r="G1523" s="220"/>
      <c r="H1523" s="220"/>
      <c r="I1523" s="220"/>
      <c r="J1523" s="220"/>
      <c r="K1523" s="220"/>
      <c r="L1523" s="220"/>
      <c r="M1523" s="220"/>
    </row>
    <row r="1524" spans="5:13" x14ac:dyDescent="0.25">
      <c r="E1524" s="220"/>
      <c r="F1524" s="220"/>
      <c r="G1524" s="220"/>
      <c r="H1524" s="220"/>
      <c r="I1524" s="220"/>
      <c r="J1524" s="220"/>
      <c r="K1524" s="220"/>
      <c r="L1524" s="220"/>
      <c r="M1524" s="220"/>
    </row>
    <row r="1525" spans="5:13" x14ac:dyDescent="0.25">
      <c r="E1525" s="220"/>
      <c r="F1525" s="220"/>
      <c r="G1525" s="220"/>
      <c r="H1525" s="220"/>
      <c r="I1525" s="220"/>
      <c r="J1525" s="220"/>
      <c r="K1525" s="220"/>
      <c r="L1525" s="220"/>
      <c r="M1525" s="220"/>
    </row>
    <row r="1526" spans="5:13" x14ac:dyDescent="0.25">
      <c r="E1526" s="220"/>
      <c r="F1526" s="220"/>
      <c r="G1526" s="220"/>
      <c r="H1526" s="220"/>
      <c r="I1526" s="220"/>
      <c r="J1526" s="220"/>
      <c r="K1526" s="220"/>
      <c r="L1526" s="220"/>
      <c r="M1526" s="220"/>
    </row>
    <row r="1527" spans="5:13" x14ac:dyDescent="0.25">
      <c r="E1527" s="220"/>
      <c r="F1527" s="220"/>
      <c r="G1527" s="220"/>
      <c r="H1527" s="220"/>
      <c r="I1527" s="220"/>
      <c r="J1527" s="220"/>
      <c r="K1527" s="220"/>
      <c r="L1527" s="220"/>
      <c r="M1527" s="220"/>
    </row>
    <row r="1528" spans="5:13" x14ac:dyDescent="0.25">
      <c r="E1528" s="220"/>
      <c r="F1528" s="220"/>
      <c r="G1528" s="220"/>
      <c r="H1528" s="220"/>
      <c r="I1528" s="220"/>
      <c r="J1528" s="220"/>
      <c r="K1528" s="220"/>
      <c r="L1528" s="220"/>
      <c r="M1528" s="220"/>
    </row>
    <row r="1529" spans="5:13" x14ac:dyDescent="0.25">
      <c r="E1529" s="220"/>
      <c r="F1529" s="220"/>
      <c r="G1529" s="220"/>
      <c r="H1529" s="220"/>
      <c r="I1529" s="220"/>
      <c r="J1529" s="220"/>
      <c r="K1529" s="220"/>
      <c r="L1529" s="220"/>
      <c r="M1529" s="220"/>
    </row>
    <row r="1530" spans="5:13" x14ac:dyDescent="0.25">
      <c r="E1530" s="220"/>
      <c r="F1530" s="220"/>
      <c r="G1530" s="220"/>
      <c r="H1530" s="220"/>
      <c r="I1530" s="220"/>
      <c r="J1530" s="220"/>
      <c r="K1530" s="220"/>
      <c r="L1530" s="220"/>
      <c r="M1530" s="220"/>
    </row>
    <row r="1531" spans="5:13" x14ac:dyDescent="0.25">
      <c r="E1531" s="220"/>
      <c r="F1531" s="220"/>
      <c r="G1531" s="220"/>
      <c r="H1531" s="220"/>
      <c r="I1531" s="220"/>
      <c r="J1531" s="220"/>
      <c r="K1531" s="220"/>
      <c r="L1531" s="220"/>
      <c r="M1531" s="220"/>
    </row>
    <row r="1532" spans="5:13" x14ac:dyDescent="0.25">
      <c r="E1532" s="220"/>
      <c r="F1532" s="220"/>
      <c r="G1532" s="220"/>
      <c r="H1532" s="220"/>
      <c r="I1532" s="220"/>
      <c r="J1532" s="220"/>
      <c r="K1532" s="220"/>
      <c r="L1532" s="220"/>
      <c r="M1532" s="220"/>
    </row>
    <row r="1533" spans="5:13" x14ac:dyDescent="0.25">
      <c r="E1533" s="220"/>
      <c r="F1533" s="220"/>
      <c r="G1533" s="220"/>
      <c r="H1533" s="220"/>
      <c r="I1533" s="220"/>
      <c r="J1533" s="220"/>
      <c r="K1533" s="220"/>
      <c r="L1533" s="220"/>
      <c r="M1533" s="220"/>
    </row>
    <row r="1534" spans="5:13" x14ac:dyDescent="0.25">
      <c r="E1534" s="220"/>
      <c r="F1534" s="220"/>
      <c r="G1534" s="220"/>
      <c r="H1534" s="220"/>
      <c r="I1534" s="220"/>
      <c r="J1534" s="220"/>
      <c r="K1534" s="220"/>
      <c r="L1534" s="220"/>
      <c r="M1534" s="220"/>
    </row>
    <row r="1535" spans="5:13" x14ac:dyDescent="0.25">
      <c r="E1535" s="220"/>
      <c r="F1535" s="220"/>
      <c r="G1535" s="220"/>
      <c r="H1535" s="220"/>
      <c r="I1535" s="220"/>
      <c r="J1535" s="220"/>
      <c r="K1535" s="220"/>
      <c r="L1535" s="220"/>
      <c r="M1535" s="220"/>
    </row>
    <row r="1536" spans="5:13" x14ac:dyDescent="0.25">
      <c r="E1536" s="220"/>
      <c r="F1536" s="220"/>
      <c r="G1536" s="220"/>
      <c r="H1536" s="220"/>
      <c r="I1536" s="220"/>
      <c r="J1536" s="220"/>
      <c r="K1536" s="220"/>
      <c r="L1536" s="220"/>
      <c r="M1536" s="220"/>
    </row>
    <row r="1537" spans="5:13" x14ac:dyDescent="0.25">
      <c r="E1537" s="220"/>
      <c r="F1537" s="220"/>
      <c r="G1537" s="220"/>
      <c r="H1537" s="220"/>
      <c r="I1537" s="220"/>
      <c r="J1537" s="220"/>
      <c r="K1537" s="220"/>
      <c r="L1537" s="220"/>
      <c r="M1537" s="220"/>
    </row>
    <row r="1538" spans="5:13" x14ac:dyDescent="0.25">
      <c r="E1538" s="220"/>
      <c r="F1538" s="220"/>
      <c r="G1538" s="220"/>
      <c r="H1538" s="220"/>
      <c r="I1538" s="220"/>
      <c r="J1538" s="220"/>
      <c r="K1538" s="220"/>
      <c r="L1538" s="220"/>
      <c r="M1538" s="220"/>
    </row>
    <row r="1539" spans="5:13" x14ac:dyDescent="0.25">
      <c r="E1539" s="220"/>
      <c r="F1539" s="220"/>
      <c r="G1539" s="220"/>
      <c r="H1539" s="220"/>
      <c r="I1539" s="220"/>
      <c r="J1539" s="220"/>
      <c r="K1539" s="220"/>
      <c r="L1539" s="220"/>
      <c r="M1539" s="220"/>
    </row>
    <row r="1540" spans="5:13" x14ac:dyDescent="0.25">
      <c r="E1540" s="220"/>
      <c r="F1540" s="220"/>
      <c r="G1540" s="220"/>
      <c r="H1540" s="220"/>
      <c r="I1540" s="220"/>
      <c r="J1540" s="220"/>
      <c r="K1540" s="220"/>
      <c r="L1540" s="220"/>
      <c r="M1540" s="220"/>
    </row>
    <row r="1541" spans="5:13" x14ac:dyDescent="0.25">
      <c r="E1541" s="220"/>
      <c r="F1541" s="220"/>
      <c r="G1541" s="220"/>
      <c r="H1541" s="220"/>
      <c r="I1541" s="220"/>
      <c r="J1541" s="220"/>
      <c r="K1541" s="220"/>
      <c r="L1541" s="220"/>
      <c r="M1541" s="220"/>
    </row>
    <row r="1542" spans="5:13" x14ac:dyDescent="0.25">
      <c r="E1542" s="220"/>
      <c r="F1542" s="220"/>
      <c r="G1542" s="220"/>
      <c r="H1542" s="220"/>
      <c r="I1542" s="220"/>
      <c r="J1542" s="220"/>
      <c r="K1542" s="220"/>
      <c r="L1542" s="220"/>
      <c r="M1542" s="220"/>
    </row>
    <row r="1543" spans="5:13" x14ac:dyDescent="0.25">
      <c r="E1543" s="220"/>
      <c r="F1543" s="220"/>
      <c r="G1543" s="220"/>
      <c r="H1543" s="220"/>
      <c r="I1543" s="220"/>
      <c r="J1543" s="220"/>
      <c r="K1543" s="220"/>
      <c r="L1543" s="220"/>
      <c r="M1543" s="220"/>
    </row>
    <row r="1544" spans="5:13" x14ac:dyDescent="0.25">
      <c r="E1544" s="220"/>
      <c r="F1544" s="220"/>
      <c r="G1544" s="220"/>
      <c r="H1544" s="220"/>
      <c r="I1544" s="220"/>
      <c r="J1544" s="220"/>
      <c r="K1544" s="220"/>
      <c r="L1544" s="220"/>
      <c r="M1544" s="220"/>
    </row>
    <row r="1545" spans="5:13" x14ac:dyDescent="0.25">
      <c r="E1545" s="220"/>
      <c r="F1545" s="220"/>
      <c r="G1545" s="220"/>
      <c r="H1545" s="220"/>
      <c r="I1545" s="220"/>
      <c r="J1545" s="220"/>
      <c r="K1545" s="220"/>
      <c r="L1545" s="220"/>
      <c r="M1545" s="220"/>
    </row>
    <row r="1546" spans="5:13" x14ac:dyDescent="0.25">
      <c r="E1546" s="220"/>
      <c r="F1546" s="220"/>
      <c r="G1546" s="220"/>
      <c r="H1546" s="220"/>
      <c r="I1546" s="220"/>
      <c r="J1546" s="220"/>
      <c r="K1546" s="220"/>
      <c r="L1546" s="220"/>
      <c r="M1546" s="220"/>
    </row>
    <row r="1547" spans="5:13" x14ac:dyDescent="0.25">
      <c r="E1547" s="220"/>
      <c r="F1547" s="220"/>
      <c r="G1547" s="220"/>
      <c r="H1547" s="220"/>
      <c r="I1547" s="220"/>
      <c r="J1547" s="220"/>
      <c r="K1547" s="220"/>
      <c r="L1547" s="220"/>
      <c r="M1547" s="220"/>
    </row>
    <row r="1548" spans="5:13" x14ac:dyDescent="0.25">
      <c r="E1548" s="220"/>
      <c r="F1548" s="220"/>
      <c r="G1548" s="220"/>
      <c r="H1548" s="220"/>
      <c r="I1548" s="220"/>
      <c r="J1548" s="220"/>
      <c r="K1548" s="220"/>
      <c r="L1548" s="220"/>
      <c r="M1548" s="220"/>
    </row>
    <row r="1549" spans="5:13" x14ac:dyDescent="0.25">
      <c r="E1549" s="220"/>
      <c r="F1549" s="220"/>
      <c r="G1549" s="220"/>
      <c r="H1549" s="220"/>
      <c r="I1549" s="220"/>
      <c r="J1549" s="220"/>
      <c r="K1549" s="220"/>
      <c r="L1549" s="220"/>
      <c r="M1549" s="220"/>
    </row>
    <row r="1550" spans="5:13" x14ac:dyDescent="0.25">
      <c r="E1550" s="220"/>
      <c r="F1550" s="220"/>
      <c r="G1550" s="220"/>
      <c r="H1550" s="220"/>
      <c r="I1550" s="220"/>
      <c r="J1550" s="220"/>
      <c r="K1550" s="220"/>
      <c r="L1550" s="220"/>
      <c r="M1550" s="220"/>
    </row>
    <row r="1551" spans="5:13" x14ac:dyDescent="0.25">
      <c r="E1551" s="220"/>
      <c r="F1551" s="220"/>
      <c r="G1551" s="220"/>
      <c r="H1551" s="220"/>
      <c r="I1551" s="220"/>
      <c r="J1551" s="220"/>
      <c r="K1551" s="220"/>
      <c r="L1551" s="220"/>
      <c r="M1551" s="220"/>
    </row>
    <row r="1552" spans="5:13" x14ac:dyDescent="0.25">
      <c r="E1552" s="220"/>
      <c r="F1552" s="220"/>
      <c r="G1552" s="220"/>
      <c r="H1552" s="220"/>
      <c r="I1552" s="220"/>
      <c r="J1552" s="220"/>
      <c r="K1552" s="220"/>
      <c r="L1552" s="220"/>
      <c r="M1552" s="220"/>
    </row>
    <row r="1553" spans="5:13" x14ac:dyDescent="0.25">
      <c r="E1553" s="220"/>
      <c r="F1553" s="220"/>
      <c r="G1553" s="220"/>
      <c r="H1553" s="220"/>
      <c r="I1553" s="220"/>
      <c r="J1553" s="220"/>
      <c r="K1553" s="220"/>
      <c r="L1553" s="220"/>
      <c r="M1553" s="220"/>
    </row>
    <row r="1554" spans="5:13" x14ac:dyDescent="0.25">
      <c r="E1554" s="220"/>
      <c r="F1554" s="220"/>
      <c r="G1554" s="220"/>
      <c r="H1554" s="220"/>
      <c r="I1554" s="220"/>
      <c r="J1554" s="220"/>
      <c r="K1554" s="220"/>
      <c r="L1554" s="220"/>
      <c r="M1554" s="220"/>
    </row>
    <row r="1555" spans="5:13" x14ac:dyDescent="0.25">
      <c r="E1555" s="220"/>
      <c r="F1555" s="220"/>
      <c r="G1555" s="220"/>
      <c r="H1555" s="220"/>
      <c r="I1555" s="220"/>
      <c r="J1555" s="220"/>
      <c r="K1555" s="220"/>
      <c r="L1555" s="220"/>
      <c r="M1555" s="220"/>
    </row>
    <row r="1556" spans="5:13" x14ac:dyDescent="0.25">
      <c r="E1556" s="220"/>
      <c r="F1556" s="220"/>
      <c r="G1556" s="220"/>
      <c r="H1556" s="220"/>
      <c r="I1556" s="220"/>
      <c r="J1556" s="220"/>
      <c r="K1556" s="220"/>
      <c r="L1556" s="220"/>
      <c r="M1556" s="220"/>
    </row>
    <row r="1557" spans="5:13" x14ac:dyDescent="0.25">
      <c r="E1557" s="220"/>
      <c r="F1557" s="220"/>
      <c r="G1557" s="220"/>
      <c r="H1557" s="220"/>
      <c r="I1557" s="220"/>
      <c r="J1557" s="220"/>
      <c r="K1557" s="220"/>
      <c r="L1557" s="220"/>
      <c r="M1557" s="220"/>
    </row>
    <row r="1558" spans="5:13" x14ac:dyDescent="0.25">
      <c r="E1558" s="220"/>
      <c r="F1558" s="220"/>
      <c r="G1558" s="220"/>
      <c r="H1558" s="220"/>
      <c r="I1558" s="220"/>
      <c r="J1558" s="220"/>
      <c r="K1558" s="220"/>
      <c r="L1558" s="220"/>
      <c r="M1558" s="220"/>
    </row>
    <row r="1559" spans="5:13" x14ac:dyDescent="0.25">
      <c r="E1559" s="220"/>
      <c r="F1559" s="220"/>
      <c r="G1559" s="220"/>
      <c r="H1559" s="220"/>
      <c r="I1559" s="220"/>
      <c r="J1559" s="220"/>
      <c r="K1559" s="220"/>
      <c r="L1559" s="220"/>
      <c r="M1559" s="220"/>
    </row>
    <row r="1560" spans="5:13" x14ac:dyDescent="0.25">
      <c r="E1560" s="220"/>
      <c r="F1560" s="220"/>
      <c r="G1560" s="220"/>
      <c r="H1560" s="220"/>
      <c r="I1560" s="220"/>
      <c r="J1560" s="220"/>
      <c r="K1560" s="220"/>
      <c r="L1560" s="220"/>
      <c r="M1560" s="220"/>
    </row>
    <row r="1561" spans="5:13" x14ac:dyDescent="0.25">
      <c r="E1561" s="220"/>
      <c r="F1561" s="220"/>
      <c r="G1561" s="220"/>
      <c r="H1561" s="220"/>
      <c r="I1561" s="220"/>
      <c r="J1561" s="220"/>
      <c r="K1561" s="220"/>
      <c r="L1561" s="220"/>
      <c r="M1561" s="220"/>
    </row>
    <row r="1562" spans="5:13" x14ac:dyDescent="0.25">
      <c r="E1562" s="220"/>
      <c r="F1562" s="220"/>
      <c r="G1562" s="220"/>
      <c r="H1562" s="220"/>
      <c r="I1562" s="220"/>
      <c r="J1562" s="220"/>
      <c r="K1562" s="220"/>
      <c r="L1562" s="220"/>
      <c r="M1562" s="220"/>
    </row>
    <row r="1563" spans="5:13" x14ac:dyDescent="0.25">
      <c r="E1563" s="220"/>
      <c r="F1563" s="220"/>
      <c r="G1563" s="220"/>
      <c r="H1563" s="220"/>
      <c r="I1563" s="220"/>
      <c r="J1563" s="220"/>
      <c r="K1563" s="220"/>
      <c r="L1563" s="220"/>
      <c r="M1563" s="220"/>
    </row>
    <row r="1564" spans="5:13" x14ac:dyDescent="0.25">
      <c r="E1564" s="220"/>
      <c r="F1564" s="220"/>
      <c r="G1564" s="220"/>
      <c r="H1564" s="220"/>
      <c r="I1564" s="220"/>
      <c r="J1564" s="220"/>
      <c r="K1564" s="220"/>
      <c r="L1564" s="220"/>
      <c r="M1564" s="220"/>
    </row>
    <row r="1565" spans="5:13" x14ac:dyDescent="0.25">
      <c r="E1565" s="220"/>
      <c r="F1565" s="220"/>
      <c r="G1565" s="220"/>
      <c r="H1565" s="220"/>
      <c r="I1565" s="220"/>
      <c r="J1565" s="220"/>
      <c r="K1565" s="220"/>
      <c r="L1565" s="220"/>
      <c r="M1565" s="220"/>
    </row>
    <row r="1566" spans="5:13" x14ac:dyDescent="0.25">
      <c r="E1566" s="220"/>
      <c r="F1566" s="220"/>
      <c r="G1566" s="220"/>
      <c r="H1566" s="220"/>
      <c r="I1566" s="220"/>
      <c r="J1566" s="220"/>
      <c r="K1566" s="220"/>
      <c r="L1566" s="220"/>
      <c r="M1566" s="220"/>
    </row>
    <row r="1567" spans="5:13" x14ac:dyDescent="0.25">
      <c r="E1567" s="220"/>
      <c r="F1567" s="220"/>
      <c r="G1567" s="220"/>
      <c r="H1567" s="220"/>
      <c r="I1567" s="220"/>
      <c r="J1567" s="220"/>
      <c r="K1567" s="220"/>
      <c r="L1567" s="220"/>
      <c r="M1567" s="220"/>
    </row>
    <row r="1568" spans="5:13" x14ac:dyDescent="0.25">
      <c r="E1568" s="220"/>
      <c r="F1568" s="220"/>
      <c r="G1568" s="220"/>
      <c r="H1568" s="220"/>
      <c r="I1568" s="220"/>
      <c r="J1568" s="220"/>
      <c r="K1568" s="220"/>
      <c r="L1568" s="220"/>
      <c r="M1568" s="220"/>
    </row>
    <row r="1569" spans="5:13" x14ac:dyDescent="0.25">
      <c r="E1569" s="220"/>
      <c r="F1569" s="220"/>
      <c r="G1569" s="220"/>
      <c r="H1569" s="220"/>
      <c r="I1569" s="220"/>
      <c r="J1569" s="220"/>
      <c r="K1569" s="220"/>
      <c r="L1569" s="220"/>
      <c r="M1569" s="220"/>
    </row>
    <row r="1570" spans="5:13" x14ac:dyDescent="0.25">
      <c r="E1570" s="220"/>
      <c r="F1570" s="220"/>
      <c r="G1570" s="220"/>
      <c r="H1570" s="220"/>
      <c r="I1570" s="220"/>
      <c r="J1570" s="220"/>
      <c r="K1570" s="220"/>
      <c r="L1570" s="220"/>
      <c r="M1570" s="220"/>
    </row>
    <row r="1571" spans="5:13" x14ac:dyDescent="0.25">
      <c r="E1571" s="220"/>
      <c r="F1571" s="220"/>
      <c r="G1571" s="220"/>
      <c r="H1571" s="220"/>
      <c r="I1571" s="220"/>
      <c r="J1571" s="220"/>
      <c r="K1571" s="220"/>
      <c r="L1571" s="220"/>
      <c r="M1571" s="220"/>
    </row>
    <row r="1572" spans="5:13" x14ac:dyDescent="0.25">
      <c r="E1572" s="220"/>
      <c r="F1572" s="220"/>
      <c r="G1572" s="220"/>
      <c r="H1572" s="220"/>
      <c r="I1572" s="220"/>
      <c r="J1572" s="220"/>
      <c r="K1572" s="220"/>
      <c r="L1572" s="220"/>
      <c r="M1572" s="220"/>
    </row>
    <row r="1573" spans="5:13" x14ac:dyDescent="0.25">
      <c r="E1573" s="220"/>
      <c r="F1573" s="220"/>
      <c r="G1573" s="220"/>
      <c r="H1573" s="220"/>
      <c r="I1573" s="220"/>
      <c r="J1573" s="220"/>
      <c r="K1573" s="220"/>
      <c r="L1573" s="220"/>
      <c r="M1573" s="220"/>
    </row>
    <row r="1574" spans="5:13" x14ac:dyDescent="0.25">
      <c r="E1574" s="220"/>
      <c r="F1574" s="220"/>
      <c r="G1574" s="220"/>
      <c r="H1574" s="220"/>
      <c r="I1574" s="220"/>
      <c r="J1574" s="220"/>
      <c r="K1574" s="220"/>
      <c r="L1574" s="220"/>
      <c r="M1574" s="220"/>
    </row>
    <row r="1575" spans="5:13" x14ac:dyDescent="0.25">
      <c r="E1575" s="220"/>
      <c r="F1575" s="220"/>
      <c r="G1575" s="220"/>
      <c r="H1575" s="220"/>
      <c r="I1575" s="220"/>
      <c r="J1575" s="220"/>
      <c r="K1575" s="220"/>
      <c r="L1575" s="220"/>
      <c r="M1575" s="220"/>
    </row>
    <row r="1576" spans="5:13" x14ac:dyDescent="0.25">
      <c r="E1576" s="220"/>
      <c r="F1576" s="220"/>
      <c r="G1576" s="220"/>
      <c r="H1576" s="220"/>
      <c r="I1576" s="220"/>
      <c r="J1576" s="220"/>
      <c r="K1576" s="220"/>
      <c r="L1576" s="220"/>
      <c r="M1576" s="220"/>
    </row>
    <row r="1577" spans="5:13" x14ac:dyDescent="0.25">
      <c r="E1577" s="220"/>
      <c r="F1577" s="220"/>
      <c r="G1577" s="220"/>
      <c r="H1577" s="220"/>
      <c r="I1577" s="220"/>
      <c r="J1577" s="220"/>
      <c r="K1577" s="220"/>
      <c r="L1577" s="220"/>
      <c r="M1577" s="220"/>
    </row>
    <row r="1578" spans="5:13" x14ac:dyDescent="0.25">
      <c r="E1578" s="220"/>
      <c r="F1578" s="220"/>
      <c r="G1578" s="220"/>
      <c r="H1578" s="220"/>
      <c r="I1578" s="220"/>
      <c r="J1578" s="220"/>
      <c r="K1578" s="220"/>
      <c r="L1578" s="220"/>
      <c r="M1578" s="220"/>
    </row>
    <row r="1579" spans="5:13" x14ac:dyDescent="0.25">
      <c r="E1579" s="220"/>
      <c r="F1579" s="220"/>
      <c r="G1579" s="220"/>
      <c r="H1579" s="220"/>
      <c r="I1579" s="220"/>
      <c r="J1579" s="220"/>
      <c r="K1579" s="220"/>
      <c r="L1579" s="220"/>
      <c r="M1579" s="220"/>
    </row>
    <row r="1580" spans="5:13" x14ac:dyDescent="0.25">
      <c r="E1580" s="220"/>
      <c r="F1580" s="220"/>
      <c r="G1580" s="220"/>
      <c r="H1580" s="220"/>
      <c r="I1580" s="220"/>
      <c r="J1580" s="220"/>
      <c r="K1580" s="220"/>
      <c r="L1580" s="220"/>
      <c r="M1580" s="220"/>
    </row>
    <row r="1581" spans="5:13" x14ac:dyDescent="0.25">
      <c r="E1581" s="220"/>
      <c r="F1581" s="220"/>
      <c r="G1581" s="220"/>
      <c r="H1581" s="220"/>
      <c r="I1581" s="220"/>
      <c r="J1581" s="220"/>
      <c r="K1581" s="220"/>
      <c r="L1581" s="220"/>
      <c r="M1581" s="220"/>
    </row>
    <row r="1582" spans="5:13" x14ac:dyDescent="0.25">
      <c r="E1582" s="220"/>
      <c r="F1582" s="220"/>
      <c r="G1582" s="220"/>
      <c r="H1582" s="220"/>
      <c r="I1582" s="220"/>
      <c r="J1582" s="220"/>
      <c r="K1582" s="220"/>
      <c r="L1582" s="220"/>
      <c r="M1582" s="220"/>
    </row>
    <row r="1583" spans="5:13" x14ac:dyDescent="0.25">
      <c r="E1583" s="220"/>
      <c r="F1583" s="220"/>
      <c r="G1583" s="220"/>
      <c r="H1583" s="220"/>
      <c r="I1583" s="220"/>
      <c r="J1583" s="220"/>
      <c r="K1583" s="220"/>
      <c r="L1583" s="220"/>
      <c r="M1583" s="220"/>
    </row>
    <row r="1584" spans="5:13" x14ac:dyDescent="0.25">
      <c r="E1584" s="220"/>
      <c r="F1584" s="220"/>
      <c r="G1584" s="220"/>
      <c r="H1584" s="220"/>
      <c r="I1584" s="220"/>
      <c r="J1584" s="220"/>
      <c r="K1584" s="220"/>
      <c r="L1584" s="220"/>
      <c r="M1584" s="220"/>
    </row>
    <row r="1585" spans="5:13" x14ac:dyDescent="0.25">
      <c r="E1585" s="220"/>
      <c r="F1585" s="220"/>
      <c r="G1585" s="220"/>
      <c r="H1585" s="220"/>
      <c r="I1585" s="220"/>
      <c r="J1585" s="220"/>
      <c r="K1585" s="220"/>
      <c r="L1585" s="220"/>
      <c r="M1585" s="220"/>
    </row>
    <row r="1586" spans="5:13" x14ac:dyDescent="0.25">
      <c r="E1586" s="220"/>
      <c r="F1586" s="220"/>
      <c r="G1586" s="220"/>
      <c r="H1586" s="220"/>
      <c r="I1586" s="220"/>
      <c r="J1586" s="220"/>
      <c r="K1586" s="220"/>
      <c r="L1586" s="220"/>
      <c r="M1586" s="220"/>
    </row>
    <row r="1587" spans="5:13" x14ac:dyDescent="0.25">
      <c r="E1587" s="220"/>
      <c r="F1587" s="220"/>
      <c r="G1587" s="220"/>
      <c r="H1587" s="220"/>
      <c r="I1587" s="220"/>
      <c r="J1587" s="220"/>
      <c r="K1587" s="220"/>
      <c r="L1587" s="220"/>
      <c r="M1587" s="220"/>
    </row>
    <row r="1588" spans="5:13" x14ac:dyDescent="0.25">
      <c r="E1588" s="220"/>
      <c r="F1588" s="220"/>
      <c r="G1588" s="220"/>
      <c r="H1588" s="220"/>
      <c r="I1588" s="220"/>
      <c r="J1588" s="220"/>
      <c r="K1588" s="220"/>
      <c r="L1588" s="220"/>
      <c r="M1588" s="220"/>
    </row>
    <row r="1589" spans="5:13" x14ac:dyDescent="0.25">
      <c r="E1589" s="220"/>
      <c r="F1589" s="220"/>
      <c r="G1589" s="220"/>
      <c r="H1589" s="220"/>
      <c r="I1589" s="220"/>
      <c r="J1589" s="220"/>
      <c r="K1589" s="220"/>
      <c r="L1589" s="220"/>
      <c r="M1589" s="220"/>
    </row>
    <row r="1590" spans="5:13" x14ac:dyDescent="0.25">
      <c r="E1590" s="220"/>
      <c r="F1590" s="220"/>
      <c r="G1590" s="220"/>
      <c r="H1590" s="220"/>
      <c r="I1590" s="220"/>
      <c r="J1590" s="220"/>
      <c r="K1590" s="220"/>
      <c r="L1590" s="220"/>
      <c r="M1590" s="220"/>
    </row>
    <row r="1591" spans="5:13" x14ac:dyDescent="0.25">
      <c r="E1591" s="220"/>
      <c r="F1591" s="220"/>
      <c r="G1591" s="220"/>
      <c r="H1591" s="220"/>
      <c r="I1591" s="220"/>
      <c r="J1591" s="220"/>
      <c r="K1591" s="220"/>
      <c r="L1591" s="220"/>
      <c r="M1591" s="220"/>
    </row>
    <row r="1592" spans="5:13" x14ac:dyDescent="0.25">
      <c r="E1592" s="220"/>
      <c r="F1592" s="220"/>
      <c r="G1592" s="220"/>
      <c r="H1592" s="220"/>
      <c r="I1592" s="220"/>
      <c r="J1592" s="220"/>
      <c r="K1592" s="220"/>
      <c r="L1592" s="220"/>
      <c r="M1592" s="220"/>
    </row>
    <row r="1593" spans="5:13" x14ac:dyDescent="0.25">
      <c r="E1593" s="220"/>
      <c r="F1593" s="220"/>
      <c r="G1593" s="220"/>
      <c r="H1593" s="220"/>
      <c r="I1593" s="220"/>
      <c r="J1593" s="220"/>
      <c r="K1593" s="220"/>
      <c r="L1593" s="220"/>
      <c r="M1593" s="220"/>
    </row>
    <row r="1594" spans="5:13" x14ac:dyDescent="0.25">
      <c r="E1594" s="220"/>
      <c r="F1594" s="220"/>
      <c r="G1594" s="220"/>
      <c r="H1594" s="220"/>
      <c r="I1594" s="220"/>
      <c r="J1594" s="220"/>
      <c r="K1594" s="220"/>
      <c r="L1594" s="220"/>
      <c r="M1594" s="220"/>
    </row>
    <row r="1595" spans="5:13" x14ac:dyDescent="0.25">
      <c r="E1595" s="220"/>
      <c r="F1595" s="220"/>
      <c r="G1595" s="220"/>
      <c r="H1595" s="220"/>
      <c r="I1595" s="220"/>
      <c r="J1595" s="220"/>
      <c r="K1595" s="220"/>
      <c r="L1595" s="220"/>
      <c r="M1595" s="220"/>
    </row>
    <row r="1596" spans="5:13" x14ac:dyDescent="0.25">
      <c r="E1596" s="220"/>
      <c r="F1596" s="220"/>
      <c r="G1596" s="220"/>
      <c r="H1596" s="220"/>
      <c r="I1596" s="220"/>
      <c r="J1596" s="220"/>
      <c r="K1596" s="220"/>
      <c r="L1596" s="220"/>
      <c r="M1596" s="220"/>
    </row>
    <row r="1597" spans="5:13" x14ac:dyDescent="0.25">
      <c r="E1597" s="220"/>
      <c r="F1597" s="220"/>
      <c r="G1597" s="220"/>
      <c r="H1597" s="220"/>
      <c r="I1597" s="220"/>
      <c r="J1597" s="220"/>
      <c r="K1597" s="220"/>
      <c r="L1597" s="220"/>
      <c r="M1597" s="220"/>
    </row>
    <row r="1598" spans="5:13" x14ac:dyDescent="0.25">
      <c r="E1598" s="220"/>
      <c r="F1598" s="220"/>
      <c r="G1598" s="220"/>
      <c r="H1598" s="220"/>
      <c r="I1598" s="220"/>
      <c r="J1598" s="220"/>
      <c r="K1598" s="220"/>
      <c r="L1598" s="220"/>
      <c r="M1598" s="220"/>
    </row>
    <row r="1599" spans="5:13" x14ac:dyDescent="0.25">
      <c r="E1599" s="220"/>
      <c r="F1599" s="220"/>
      <c r="G1599" s="220"/>
      <c r="H1599" s="220"/>
      <c r="I1599" s="220"/>
      <c r="J1599" s="220"/>
      <c r="K1599" s="220"/>
      <c r="L1599" s="220"/>
      <c r="M1599" s="220"/>
    </row>
    <row r="1600" spans="5:13" x14ac:dyDescent="0.25">
      <c r="E1600" s="220"/>
      <c r="F1600" s="220"/>
      <c r="G1600" s="220"/>
      <c r="H1600" s="220"/>
      <c r="I1600" s="220"/>
      <c r="J1600" s="220"/>
      <c r="K1600" s="220"/>
      <c r="L1600" s="220"/>
      <c r="M1600" s="220"/>
    </row>
    <row r="1601" spans="5:13" x14ac:dyDescent="0.25">
      <c r="E1601" s="220"/>
      <c r="F1601" s="220"/>
      <c r="G1601" s="220"/>
      <c r="H1601" s="220"/>
      <c r="I1601" s="220"/>
      <c r="J1601" s="220"/>
      <c r="K1601" s="220"/>
      <c r="L1601" s="220"/>
      <c r="M1601" s="220"/>
    </row>
    <row r="1602" spans="5:13" x14ac:dyDescent="0.25">
      <c r="E1602" s="220"/>
      <c r="F1602" s="220"/>
      <c r="G1602" s="220"/>
      <c r="H1602" s="220"/>
      <c r="I1602" s="220"/>
      <c r="J1602" s="220"/>
      <c r="K1602" s="220"/>
      <c r="L1602" s="220"/>
      <c r="M1602" s="220"/>
    </row>
    <row r="1603" spans="5:13" x14ac:dyDescent="0.25">
      <c r="E1603" s="220"/>
      <c r="F1603" s="220"/>
      <c r="G1603" s="220"/>
      <c r="H1603" s="220"/>
      <c r="I1603" s="220"/>
      <c r="J1603" s="220"/>
      <c r="K1603" s="220"/>
      <c r="L1603" s="220"/>
      <c r="M1603" s="220"/>
    </row>
    <row r="1604" spans="5:13" x14ac:dyDescent="0.25">
      <c r="E1604" s="220"/>
      <c r="F1604" s="220"/>
      <c r="G1604" s="220"/>
      <c r="H1604" s="220"/>
      <c r="I1604" s="220"/>
      <c r="J1604" s="220"/>
      <c r="K1604" s="220"/>
      <c r="L1604" s="220"/>
      <c r="M1604" s="220"/>
    </row>
    <row r="1605" spans="5:13" x14ac:dyDescent="0.25">
      <c r="E1605" s="220"/>
      <c r="F1605" s="220"/>
      <c r="G1605" s="220"/>
      <c r="H1605" s="220"/>
      <c r="I1605" s="220"/>
      <c r="J1605" s="220"/>
      <c r="K1605" s="220"/>
      <c r="L1605" s="220"/>
      <c r="M1605" s="220"/>
    </row>
    <row r="1606" spans="5:13" x14ac:dyDescent="0.25">
      <c r="E1606" s="220"/>
      <c r="F1606" s="220"/>
      <c r="G1606" s="220"/>
      <c r="H1606" s="220"/>
      <c r="I1606" s="220"/>
      <c r="J1606" s="220"/>
      <c r="K1606" s="220"/>
      <c r="L1606" s="220"/>
      <c r="M1606" s="220"/>
    </row>
    <row r="1607" spans="5:13" x14ac:dyDescent="0.25">
      <c r="E1607" s="220"/>
      <c r="F1607" s="220"/>
      <c r="G1607" s="220"/>
      <c r="H1607" s="220"/>
      <c r="I1607" s="220"/>
      <c r="J1607" s="220"/>
      <c r="K1607" s="220"/>
      <c r="L1607" s="220"/>
      <c r="M1607" s="220"/>
    </row>
    <row r="1608" spans="5:13" x14ac:dyDescent="0.25">
      <c r="E1608" s="220"/>
      <c r="F1608" s="220"/>
      <c r="G1608" s="220"/>
      <c r="H1608" s="220"/>
      <c r="I1608" s="220"/>
      <c r="J1608" s="220"/>
      <c r="K1608" s="220"/>
      <c r="L1608" s="220"/>
      <c r="M1608" s="220"/>
    </row>
    <row r="1609" spans="5:13" x14ac:dyDescent="0.25">
      <c r="E1609" s="220"/>
      <c r="F1609" s="220"/>
      <c r="G1609" s="220"/>
      <c r="H1609" s="220"/>
      <c r="I1609" s="220"/>
      <c r="J1609" s="220"/>
      <c r="K1609" s="220"/>
      <c r="L1609" s="220"/>
      <c r="M1609" s="220"/>
    </row>
    <row r="1610" spans="5:13" x14ac:dyDescent="0.25">
      <c r="E1610" s="220"/>
      <c r="F1610" s="220"/>
      <c r="G1610" s="220"/>
      <c r="H1610" s="220"/>
      <c r="I1610" s="220"/>
      <c r="J1610" s="220"/>
      <c r="K1610" s="220"/>
      <c r="L1610" s="220"/>
      <c r="M1610" s="220"/>
    </row>
  </sheetData>
  <sheetProtection password="CF66" sheet="1" objects="1" scenarios="1"/>
  <mergeCells count="7">
    <mergeCell ref="E7:G7"/>
    <mergeCell ref="E8:G8"/>
    <mergeCell ref="E10:G10"/>
    <mergeCell ref="E114:G114"/>
    <mergeCell ref="E41:G41"/>
    <mergeCell ref="E12:G12"/>
    <mergeCell ref="E42:G42"/>
  </mergeCell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P46"/>
  <sheetViews>
    <sheetView topLeftCell="C1" workbookViewId="0">
      <pane xSplit="1" ySplit="5" topLeftCell="BU6" activePane="bottomRight" state="frozen"/>
      <selection activeCell="C1" sqref="C1"/>
      <selection pane="topRight" activeCell="D1" sqref="D1"/>
      <selection pane="bottomLeft" activeCell="C6" sqref="C6"/>
      <selection pane="bottomRight" activeCell="CO1" sqref="CO1"/>
    </sheetView>
  </sheetViews>
  <sheetFormatPr baseColWidth="10" defaultRowHeight="15" x14ac:dyDescent="0.25"/>
  <cols>
    <col min="70" max="93" width="11.42578125" style="86"/>
  </cols>
  <sheetData>
    <row r="1" spans="3:94" x14ac:dyDescent="0.25">
      <c r="C1" s="23">
        <v>1</v>
      </c>
      <c r="D1" s="23">
        <v>2</v>
      </c>
      <c r="E1" s="23">
        <v>3</v>
      </c>
      <c r="F1" s="23">
        <v>4</v>
      </c>
      <c r="G1" s="23">
        <v>5</v>
      </c>
      <c r="H1" s="23">
        <v>6</v>
      </c>
      <c r="I1" s="23">
        <v>7</v>
      </c>
      <c r="J1" s="23">
        <v>8</v>
      </c>
      <c r="K1" s="23">
        <v>9</v>
      </c>
      <c r="L1" s="23">
        <v>10</v>
      </c>
      <c r="M1" s="23">
        <v>11</v>
      </c>
      <c r="N1" s="23">
        <v>12</v>
      </c>
      <c r="O1" s="23">
        <v>13</v>
      </c>
      <c r="P1" s="23">
        <v>14</v>
      </c>
      <c r="Q1" s="23">
        <v>15</v>
      </c>
      <c r="R1" s="23">
        <v>16</v>
      </c>
      <c r="S1" s="23">
        <v>17</v>
      </c>
      <c r="T1" s="23">
        <v>18</v>
      </c>
      <c r="U1" s="23">
        <v>19</v>
      </c>
      <c r="V1" s="23">
        <v>20</v>
      </c>
      <c r="W1" s="23">
        <v>21</v>
      </c>
      <c r="X1" s="23">
        <v>22</v>
      </c>
      <c r="Y1" s="23">
        <v>23</v>
      </c>
      <c r="Z1" s="23">
        <v>24</v>
      </c>
      <c r="AA1" s="23">
        <v>25</v>
      </c>
      <c r="AB1" s="23">
        <v>26</v>
      </c>
      <c r="AC1" s="23">
        <v>27</v>
      </c>
      <c r="AD1" s="23">
        <v>28</v>
      </c>
      <c r="AE1" s="23">
        <v>29</v>
      </c>
      <c r="AF1" s="23">
        <v>30</v>
      </c>
      <c r="AG1" s="23">
        <v>31</v>
      </c>
      <c r="AH1" s="23">
        <v>32</v>
      </c>
      <c r="AI1" s="23">
        <v>33</v>
      </c>
      <c r="AJ1" s="23">
        <v>34</v>
      </c>
      <c r="AK1" s="23">
        <v>35</v>
      </c>
      <c r="AL1" s="23">
        <v>36</v>
      </c>
      <c r="AM1" s="23">
        <v>37</v>
      </c>
      <c r="AN1" s="23">
        <v>38</v>
      </c>
      <c r="AO1" s="23">
        <v>39</v>
      </c>
      <c r="AP1" s="23">
        <v>40</v>
      </c>
      <c r="AQ1" s="23">
        <v>41</v>
      </c>
      <c r="AR1" s="23">
        <v>42</v>
      </c>
      <c r="AS1" s="23">
        <v>43</v>
      </c>
      <c r="AT1" s="23">
        <v>44</v>
      </c>
      <c r="AU1" s="23">
        <v>45</v>
      </c>
      <c r="AV1" s="23">
        <v>46</v>
      </c>
      <c r="AW1" s="23">
        <v>47</v>
      </c>
      <c r="AX1" s="23">
        <v>48</v>
      </c>
      <c r="AY1" s="23">
        <v>49</v>
      </c>
      <c r="AZ1" s="23">
        <v>50</v>
      </c>
      <c r="BA1" s="23">
        <v>51</v>
      </c>
      <c r="BB1" s="23">
        <v>52</v>
      </c>
      <c r="BC1" s="23">
        <v>53</v>
      </c>
      <c r="BD1" s="23">
        <v>54</v>
      </c>
      <c r="BE1" s="23">
        <v>55</v>
      </c>
      <c r="BF1" s="23">
        <v>56</v>
      </c>
      <c r="BG1" s="23">
        <v>57</v>
      </c>
      <c r="BH1" s="23">
        <v>58</v>
      </c>
      <c r="BI1" s="23">
        <v>59</v>
      </c>
      <c r="BJ1" s="23">
        <v>60</v>
      </c>
      <c r="BK1" s="23">
        <v>61</v>
      </c>
      <c r="BL1" s="23">
        <v>62</v>
      </c>
      <c r="BM1" s="23">
        <v>63</v>
      </c>
      <c r="BN1" s="23">
        <v>64</v>
      </c>
      <c r="BO1" s="23">
        <v>65</v>
      </c>
      <c r="BP1" s="23">
        <v>66</v>
      </c>
      <c r="BQ1" s="23">
        <v>67</v>
      </c>
      <c r="BR1" s="81">
        <v>68</v>
      </c>
      <c r="BS1" s="81">
        <v>69</v>
      </c>
      <c r="BT1" s="81">
        <v>70</v>
      </c>
      <c r="BU1" s="81">
        <v>71</v>
      </c>
      <c r="BV1" s="81">
        <v>72</v>
      </c>
      <c r="BW1" s="81">
        <v>73</v>
      </c>
      <c r="BX1" s="81">
        <v>74</v>
      </c>
      <c r="BY1" s="81">
        <v>75</v>
      </c>
      <c r="BZ1" s="81">
        <v>76</v>
      </c>
      <c r="CA1" s="81">
        <v>77</v>
      </c>
      <c r="CB1" s="81">
        <v>78</v>
      </c>
      <c r="CC1" s="81">
        <v>79</v>
      </c>
      <c r="CD1" s="81">
        <v>80</v>
      </c>
      <c r="CE1" s="81">
        <v>81</v>
      </c>
      <c r="CF1" s="81">
        <v>82</v>
      </c>
      <c r="CG1" s="81">
        <v>83</v>
      </c>
      <c r="CH1" s="81">
        <v>84</v>
      </c>
      <c r="CI1" s="81">
        <v>85</v>
      </c>
      <c r="CJ1" s="81">
        <v>86</v>
      </c>
      <c r="CK1" s="81">
        <v>87</v>
      </c>
      <c r="CL1" s="81">
        <v>88</v>
      </c>
      <c r="CM1" s="81">
        <v>89</v>
      </c>
      <c r="CN1" s="81">
        <v>90</v>
      </c>
      <c r="CO1" s="81">
        <v>91</v>
      </c>
    </row>
    <row r="2" spans="3:94" x14ac:dyDescent="0.25">
      <c r="C2" s="23">
        <v>1</v>
      </c>
      <c r="D2" s="23">
        <v>2</v>
      </c>
      <c r="E2" s="23">
        <v>3</v>
      </c>
      <c r="F2" s="23">
        <v>4</v>
      </c>
      <c r="G2" s="23">
        <v>5</v>
      </c>
      <c r="H2" s="23">
        <v>6</v>
      </c>
      <c r="I2" s="23">
        <v>7</v>
      </c>
      <c r="J2" s="23">
        <v>8</v>
      </c>
      <c r="K2" s="23">
        <v>9</v>
      </c>
      <c r="L2" s="23">
        <v>10</v>
      </c>
      <c r="M2" s="23">
        <v>11</v>
      </c>
      <c r="N2" s="23">
        <v>12</v>
      </c>
      <c r="O2" s="23">
        <v>13</v>
      </c>
      <c r="P2" s="23">
        <v>14</v>
      </c>
      <c r="Q2" s="23">
        <v>15</v>
      </c>
      <c r="R2" s="23">
        <v>16</v>
      </c>
      <c r="S2" s="23">
        <v>17</v>
      </c>
      <c r="T2" s="23">
        <v>18</v>
      </c>
      <c r="U2" s="23">
        <v>19</v>
      </c>
      <c r="V2" s="23">
        <v>20</v>
      </c>
      <c r="W2" s="23">
        <v>21</v>
      </c>
      <c r="X2" s="23">
        <v>22</v>
      </c>
      <c r="Y2" s="23">
        <v>23</v>
      </c>
      <c r="Z2" s="23">
        <v>24</v>
      </c>
      <c r="AA2" s="23">
        <v>25</v>
      </c>
      <c r="AB2" s="23">
        <v>26</v>
      </c>
      <c r="AC2" s="23">
        <v>27</v>
      </c>
      <c r="AD2" s="23">
        <v>28</v>
      </c>
      <c r="AE2" s="23">
        <v>29</v>
      </c>
      <c r="AF2" s="23">
        <v>30</v>
      </c>
      <c r="AG2" s="23">
        <v>31</v>
      </c>
      <c r="AH2" s="23">
        <v>32</v>
      </c>
      <c r="AI2" s="23">
        <v>33</v>
      </c>
      <c r="AJ2" s="23">
        <v>34</v>
      </c>
      <c r="AK2" s="23">
        <v>35</v>
      </c>
      <c r="AL2" s="23">
        <v>36</v>
      </c>
      <c r="AM2" s="23">
        <v>37</v>
      </c>
      <c r="AN2" s="23">
        <v>38</v>
      </c>
      <c r="AO2" s="23">
        <v>39</v>
      </c>
      <c r="AP2" s="23">
        <v>40</v>
      </c>
      <c r="AQ2" s="23">
        <v>41</v>
      </c>
      <c r="AR2" s="23">
        <v>42</v>
      </c>
      <c r="AS2" s="23">
        <v>43</v>
      </c>
      <c r="AT2" s="23">
        <v>44</v>
      </c>
      <c r="AU2" s="23">
        <v>45</v>
      </c>
      <c r="AV2" s="23">
        <v>46</v>
      </c>
      <c r="AW2" s="23">
        <v>47</v>
      </c>
      <c r="AX2" s="23">
        <v>48</v>
      </c>
      <c r="AY2" s="23">
        <v>49</v>
      </c>
      <c r="AZ2" s="23">
        <v>50</v>
      </c>
      <c r="BA2" s="23">
        <v>51</v>
      </c>
      <c r="BB2" s="23">
        <v>52</v>
      </c>
      <c r="BC2" s="23">
        <v>53</v>
      </c>
      <c r="BD2" s="23">
        <v>54</v>
      </c>
      <c r="BE2" s="23">
        <v>55</v>
      </c>
      <c r="BF2" s="23">
        <v>56</v>
      </c>
      <c r="BG2" s="23">
        <v>57</v>
      </c>
      <c r="BH2" s="23">
        <v>58</v>
      </c>
      <c r="BI2" s="23">
        <v>59</v>
      </c>
      <c r="BJ2" s="23">
        <v>60</v>
      </c>
      <c r="BK2" s="23">
        <v>61</v>
      </c>
      <c r="BL2" s="23">
        <v>62</v>
      </c>
      <c r="BM2" s="23">
        <v>63</v>
      </c>
      <c r="BN2" s="23">
        <v>64</v>
      </c>
      <c r="BO2" s="23">
        <v>65</v>
      </c>
      <c r="BP2" s="23">
        <v>66</v>
      </c>
      <c r="BQ2" s="23">
        <v>67</v>
      </c>
    </row>
    <row r="5" spans="3:94" ht="23.25" x14ac:dyDescent="0.25">
      <c r="C5" s="63"/>
      <c r="D5" s="63" t="s">
        <v>410</v>
      </c>
      <c r="E5" s="88" t="s">
        <v>411</v>
      </c>
      <c r="F5" s="88" t="s">
        <v>411</v>
      </c>
      <c r="G5" s="88" t="s">
        <v>411</v>
      </c>
      <c r="H5" s="63" t="s">
        <v>642</v>
      </c>
      <c r="I5" s="63" t="s">
        <v>642</v>
      </c>
      <c r="J5" s="201" t="s">
        <v>642</v>
      </c>
      <c r="K5" s="201" t="s">
        <v>642</v>
      </c>
      <c r="L5" s="201" t="s">
        <v>642</v>
      </c>
      <c r="M5" s="68" t="s">
        <v>642</v>
      </c>
      <c r="N5" s="68" t="s">
        <v>642</v>
      </c>
      <c r="O5" s="178" t="s">
        <v>642</v>
      </c>
      <c r="P5" s="178" t="s">
        <v>642</v>
      </c>
      <c r="Q5" s="63" t="s">
        <v>642</v>
      </c>
      <c r="R5" s="63" t="s">
        <v>642</v>
      </c>
      <c r="S5" s="63" t="s">
        <v>642</v>
      </c>
      <c r="T5" s="63" t="s">
        <v>642</v>
      </c>
      <c r="U5" s="63" t="s">
        <v>642</v>
      </c>
      <c r="V5" s="63" t="s">
        <v>642</v>
      </c>
      <c r="W5" s="63" t="s">
        <v>642</v>
      </c>
      <c r="X5" s="63"/>
      <c r="Y5" s="63" t="s">
        <v>642</v>
      </c>
      <c r="Z5" s="63" t="s">
        <v>642</v>
      </c>
      <c r="AA5" s="63" t="s">
        <v>642</v>
      </c>
      <c r="AB5" s="199" t="s">
        <v>642</v>
      </c>
      <c r="AC5" s="199" t="s">
        <v>642</v>
      </c>
      <c r="AD5" s="199" t="s">
        <v>642</v>
      </c>
      <c r="AE5" s="199" t="s">
        <v>642</v>
      </c>
      <c r="AF5" s="199" t="s">
        <v>642</v>
      </c>
      <c r="AG5" s="199" t="s">
        <v>642</v>
      </c>
      <c r="AH5" s="199" t="s">
        <v>642</v>
      </c>
      <c r="AI5" s="200" t="s">
        <v>562</v>
      </c>
      <c r="AJ5" s="200" t="s">
        <v>562</v>
      </c>
      <c r="AK5" s="200" t="s">
        <v>562</v>
      </c>
      <c r="AL5" s="200" t="s">
        <v>562</v>
      </c>
      <c r="AM5" s="200" t="s">
        <v>562</v>
      </c>
      <c r="AN5" s="200" t="s">
        <v>562</v>
      </c>
      <c r="AO5" s="64" t="s">
        <v>642</v>
      </c>
      <c r="AP5" s="64" t="s">
        <v>642</v>
      </c>
      <c r="AQ5" s="64" t="s">
        <v>642</v>
      </c>
      <c r="AR5" s="64" t="s">
        <v>642</v>
      </c>
      <c r="AS5" s="64" t="s">
        <v>642</v>
      </c>
      <c r="AT5" s="64" t="s">
        <v>642</v>
      </c>
      <c r="AU5" s="64" t="s">
        <v>642</v>
      </c>
      <c r="AV5" s="64" t="s">
        <v>642</v>
      </c>
      <c r="AW5" s="64" t="s">
        <v>642</v>
      </c>
      <c r="AX5" s="64" t="s">
        <v>642</v>
      </c>
      <c r="AY5" s="64" t="s">
        <v>642</v>
      </c>
      <c r="AZ5" s="64" t="s">
        <v>642</v>
      </c>
      <c r="BA5" s="64" t="s">
        <v>642</v>
      </c>
      <c r="BB5" s="64" t="s">
        <v>642</v>
      </c>
      <c r="BC5" s="64" t="s">
        <v>642</v>
      </c>
      <c r="BD5" s="64" t="s">
        <v>642</v>
      </c>
      <c r="BE5" s="64" t="s">
        <v>642</v>
      </c>
      <c r="BF5" s="64" t="s">
        <v>642</v>
      </c>
      <c r="BG5" s="64" t="s">
        <v>642</v>
      </c>
      <c r="BH5" s="64" t="s">
        <v>642</v>
      </c>
      <c r="BI5" s="64" t="s">
        <v>642</v>
      </c>
      <c r="BJ5" s="64" t="s">
        <v>642</v>
      </c>
      <c r="BK5" s="64" t="s">
        <v>642</v>
      </c>
      <c r="BL5" s="64" t="s">
        <v>642</v>
      </c>
      <c r="BM5" s="64" t="s">
        <v>642</v>
      </c>
      <c r="BN5" s="64" t="s">
        <v>642</v>
      </c>
      <c r="BO5" s="64" t="s">
        <v>642</v>
      </c>
      <c r="BP5" s="64" t="s">
        <v>642</v>
      </c>
      <c r="BQ5" s="64" t="s">
        <v>1861</v>
      </c>
      <c r="BR5" s="86" t="s">
        <v>1861</v>
      </c>
      <c r="BS5" s="86" t="s">
        <v>1861</v>
      </c>
      <c r="BT5" s="86" t="s">
        <v>1861</v>
      </c>
      <c r="BU5" s="86" t="s">
        <v>1861</v>
      </c>
      <c r="BV5" s="86" t="s">
        <v>1861</v>
      </c>
      <c r="BW5" s="86" t="s">
        <v>1861</v>
      </c>
      <c r="BX5" s="86" t="s">
        <v>1861</v>
      </c>
      <c r="BY5" s="86" t="s">
        <v>1861</v>
      </c>
      <c r="BZ5" s="86" t="s">
        <v>1861</v>
      </c>
      <c r="CA5" s="86" t="s">
        <v>1861</v>
      </c>
      <c r="CB5" s="86" t="s">
        <v>1861</v>
      </c>
      <c r="CC5" s="86" t="s">
        <v>1861</v>
      </c>
      <c r="CD5" s="86" t="s">
        <v>1861</v>
      </c>
      <c r="CE5" s="86" t="s">
        <v>1861</v>
      </c>
      <c r="CF5" s="86" t="s">
        <v>1861</v>
      </c>
      <c r="CG5" s="86" t="s">
        <v>1861</v>
      </c>
      <c r="CH5" s="86" t="s">
        <v>1861</v>
      </c>
      <c r="CI5" s="86" t="s">
        <v>1861</v>
      </c>
      <c r="CJ5" s="86" t="s">
        <v>1861</v>
      </c>
      <c r="CK5" s="86" t="s">
        <v>1861</v>
      </c>
      <c r="CL5" s="86" t="s">
        <v>1861</v>
      </c>
      <c r="CM5" s="86" t="s">
        <v>1861</v>
      </c>
      <c r="CN5" s="86" t="s">
        <v>1861</v>
      </c>
      <c r="CO5" s="86" t="s">
        <v>1861</v>
      </c>
    </row>
    <row r="6" spans="3:94" x14ac:dyDescent="0.25">
      <c r="C6" s="64" t="s">
        <v>107</v>
      </c>
      <c r="D6" s="64" t="s">
        <v>412</v>
      </c>
      <c r="E6" s="88" t="s">
        <v>640</v>
      </c>
      <c r="F6" s="88" t="s">
        <v>640</v>
      </c>
      <c r="G6" s="88" t="s">
        <v>640</v>
      </c>
      <c r="H6" s="63" t="s">
        <v>640</v>
      </c>
      <c r="I6" s="63" t="s">
        <v>640</v>
      </c>
      <c r="J6" s="201" t="s">
        <v>640</v>
      </c>
      <c r="K6" s="201" t="s">
        <v>640</v>
      </c>
      <c r="L6" s="201" t="s">
        <v>640</v>
      </c>
      <c r="M6" s="68" t="s">
        <v>640</v>
      </c>
      <c r="N6" s="68" t="s">
        <v>640</v>
      </c>
      <c r="O6" s="178" t="s">
        <v>640</v>
      </c>
      <c r="P6" s="178" t="s">
        <v>640</v>
      </c>
      <c r="Q6" s="63" t="s">
        <v>640</v>
      </c>
      <c r="R6" s="63" t="s">
        <v>640</v>
      </c>
      <c r="S6" s="63" t="s">
        <v>640</v>
      </c>
      <c r="T6" s="63" t="s">
        <v>640</v>
      </c>
      <c r="U6" s="63" t="s">
        <v>640</v>
      </c>
      <c r="V6" s="63" t="s">
        <v>640</v>
      </c>
      <c r="W6" s="63" t="s">
        <v>640</v>
      </c>
      <c r="X6" s="63"/>
      <c r="Y6" s="63" t="s">
        <v>640</v>
      </c>
      <c r="Z6" s="63" t="s">
        <v>640</v>
      </c>
      <c r="AA6" s="63" t="s">
        <v>640</v>
      </c>
      <c r="AB6" s="199" t="s">
        <v>640</v>
      </c>
      <c r="AC6" s="199" t="s">
        <v>640</v>
      </c>
      <c r="AD6" s="199" t="s">
        <v>640</v>
      </c>
      <c r="AE6" s="199" t="s">
        <v>640</v>
      </c>
      <c r="AF6" s="199" t="s">
        <v>640</v>
      </c>
      <c r="AG6" s="199" t="s">
        <v>640</v>
      </c>
      <c r="AH6" s="199" t="s">
        <v>640</v>
      </c>
      <c r="AI6" s="200" t="s">
        <v>640</v>
      </c>
      <c r="AJ6" s="200" t="s">
        <v>640</v>
      </c>
      <c r="AK6" s="200" t="s">
        <v>640</v>
      </c>
      <c r="AL6" s="200" t="s">
        <v>640</v>
      </c>
      <c r="AM6" s="200" t="s">
        <v>640</v>
      </c>
      <c r="AN6" s="200" t="s">
        <v>640</v>
      </c>
      <c r="AO6" s="64" t="s">
        <v>640</v>
      </c>
      <c r="AP6" s="64" t="s">
        <v>640</v>
      </c>
      <c r="AQ6" s="64" t="s">
        <v>640</v>
      </c>
      <c r="AR6" s="64" t="s">
        <v>640</v>
      </c>
      <c r="AS6" s="64" t="s">
        <v>640</v>
      </c>
      <c r="AT6" s="64" t="s">
        <v>640</v>
      </c>
      <c r="AU6" s="64" t="s">
        <v>640</v>
      </c>
      <c r="AV6" s="64" t="s">
        <v>640</v>
      </c>
      <c r="AW6" s="64" t="s">
        <v>640</v>
      </c>
      <c r="AX6" s="64" t="s">
        <v>640</v>
      </c>
      <c r="AY6" s="64" t="s">
        <v>640</v>
      </c>
      <c r="AZ6" s="64" t="s">
        <v>640</v>
      </c>
      <c r="BA6" s="64" t="s">
        <v>640</v>
      </c>
      <c r="BB6" s="64" t="s">
        <v>640</v>
      </c>
      <c r="BC6" s="64" t="s">
        <v>640</v>
      </c>
      <c r="BD6" s="64" t="s">
        <v>640</v>
      </c>
      <c r="BE6" s="64" t="s">
        <v>640</v>
      </c>
      <c r="BF6" s="64" t="s">
        <v>640</v>
      </c>
      <c r="BG6" s="64" t="s">
        <v>640</v>
      </c>
      <c r="BH6" s="64" t="s">
        <v>640</v>
      </c>
      <c r="BI6" s="64" t="s">
        <v>640</v>
      </c>
      <c r="BJ6" s="64" t="s">
        <v>640</v>
      </c>
      <c r="BK6" s="64" t="s">
        <v>640</v>
      </c>
      <c r="BL6" s="64" t="s">
        <v>640</v>
      </c>
      <c r="BM6" s="64" t="s">
        <v>640</v>
      </c>
      <c r="BN6" s="64" t="s">
        <v>640</v>
      </c>
      <c r="BO6" s="64" t="s">
        <v>640</v>
      </c>
      <c r="BP6" s="64" t="s">
        <v>640</v>
      </c>
      <c r="BQ6" s="64" t="s">
        <v>640</v>
      </c>
      <c r="BR6" s="86" t="s">
        <v>640</v>
      </c>
      <c r="BS6" s="86" t="s">
        <v>640</v>
      </c>
      <c r="BT6" s="86" t="s">
        <v>640</v>
      </c>
      <c r="BU6" s="86" t="s">
        <v>640</v>
      </c>
      <c r="BV6" s="86" t="s">
        <v>640</v>
      </c>
      <c r="BW6" s="86" t="s">
        <v>640</v>
      </c>
      <c r="BX6" s="86" t="s">
        <v>640</v>
      </c>
      <c r="BY6" s="86" t="s">
        <v>640</v>
      </c>
      <c r="BZ6" s="86" t="s">
        <v>640</v>
      </c>
      <c r="CA6" s="86" t="s">
        <v>640</v>
      </c>
      <c r="CB6" s="86" t="s">
        <v>640</v>
      </c>
      <c r="CC6" s="86" t="s">
        <v>640</v>
      </c>
      <c r="CD6" s="86" t="s">
        <v>640</v>
      </c>
      <c r="CE6" s="86" t="s">
        <v>640</v>
      </c>
      <c r="CF6" s="86" t="s">
        <v>640</v>
      </c>
      <c r="CG6" s="86" t="s">
        <v>640</v>
      </c>
      <c r="CH6" s="86" t="s">
        <v>640</v>
      </c>
      <c r="CI6" s="86" t="s">
        <v>640</v>
      </c>
      <c r="CJ6" s="86" t="s">
        <v>640</v>
      </c>
      <c r="CK6" s="86" t="s">
        <v>640</v>
      </c>
      <c r="CL6" s="86" t="s">
        <v>640</v>
      </c>
      <c r="CM6" s="86" t="s">
        <v>640</v>
      </c>
      <c r="CN6" s="86" t="s">
        <v>640</v>
      </c>
      <c r="CO6" s="86" t="s">
        <v>640</v>
      </c>
    </row>
    <row r="7" spans="3:94" x14ac:dyDescent="0.25">
      <c r="C7" s="64" t="s">
        <v>108</v>
      </c>
      <c r="D7" s="64" t="s">
        <v>0</v>
      </c>
      <c r="E7" s="88">
        <v>2016</v>
      </c>
      <c r="F7" s="88">
        <v>2016</v>
      </c>
      <c r="G7" s="88">
        <v>2016</v>
      </c>
      <c r="H7" s="63">
        <v>2017</v>
      </c>
      <c r="I7" s="63">
        <v>2017</v>
      </c>
      <c r="J7" s="201">
        <v>2017</v>
      </c>
      <c r="K7" s="201">
        <v>2017</v>
      </c>
      <c r="L7" s="201">
        <v>2017</v>
      </c>
      <c r="M7" s="68">
        <v>2017</v>
      </c>
      <c r="N7" s="68">
        <v>2017</v>
      </c>
      <c r="O7" s="178">
        <v>2017</v>
      </c>
      <c r="P7" s="178">
        <v>2017</v>
      </c>
      <c r="Q7" s="63">
        <v>2017</v>
      </c>
      <c r="R7" s="63">
        <v>2017</v>
      </c>
      <c r="S7" s="63">
        <v>2017</v>
      </c>
      <c r="T7" s="63">
        <v>2017</v>
      </c>
      <c r="U7" s="63">
        <v>2017</v>
      </c>
      <c r="V7" s="63">
        <v>2017</v>
      </c>
      <c r="W7" s="63">
        <v>2017</v>
      </c>
      <c r="X7" s="63"/>
      <c r="Y7" s="63">
        <v>2017</v>
      </c>
      <c r="Z7" s="63">
        <v>2017</v>
      </c>
      <c r="AA7" s="63">
        <v>2017</v>
      </c>
      <c r="AB7" s="199">
        <v>2017</v>
      </c>
      <c r="AC7" s="199">
        <v>2017</v>
      </c>
      <c r="AD7" s="199">
        <v>2017</v>
      </c>
      <c r="AE7" s="199">
        <v>2017</v>
      </c>
      <c r="AF7" s="199">
        <v>2017</v>
      </c>
      <c r="AG7" s="199">
        <v>2017</v>
      </c>
      <c r="AH7" s="199">
        <v>2017</v>
      </c>
      <c r="AI7" s="200">
        <v>2016</v>
      </c>
      <c r="AJ7" s="200">
        <v>2016</v>
      </c>
      <c r="AK7" s="200">
        <v>2016</v>
      </c>
      <c r="AL7" s="200">
        <v>2016</v>
      </c>
      <c r="AM7" s="200">
        <v>2016</v>
      </c>
      <c r="AN7" s="200">
        <v>2016</v>
      </c>
      <c r="AO7" s="64">
        <v>2017</v>
      </c>
      <c r="AP7" s="64">
        <v>2017</v>
      </c>
      <c r="AQ7" s="64">
        <v>2017</v>
      </c>
      <c r="AR7" s="64">
        <v>2017</v>
      </c>
      <c r="AS7" s="64">
        <v>2017</v>
      </c>
      <c r="AT7" s="64">
        <v>2017</v>
      </c>
      <c r="AU7" s="64">
        <v>2017</v>
      </c>
      <c r="AV7" s="64">
        <v>2017</v>
      </c>
      <c r="AW7" s="64">
        <v>2017</v>
      </c>
      <c r="AX7" s="64">
        <v>2017</v>
      </c>
      <c r="AY7" s="64">
        <v>2017</v>
      </c>
      <c r="AZ7" s="64">
        <v>2017</v>
      </c>
      <c r="BA7" s="64">
        <v>2017</v>
      </c>
      <c r="BB7" s="64">
        <v>2017</v>
      </c>
      <c r="BC7" s="64">
        <v>2017</v>
      </c>
      <c r="BD7" s="64">
        <v>2017</v>
      </c>
      <c r="BE7" s="64">
        <v>2017</v>
      </c>
      <c r="BF7" s="64">
        <v>2017</v>
      </c>
      <c r="BG7" s="64">
        <v>2017</v>
      </c>
      <c r="BH7" s="64">
        <v>2017</v>
      </c>
      <c r="BI7" s="64">
        <v>2017</v>
      </c>
      <c r="BJ7" s="64">
        <v>2017</v>
      </c>
      <c r="BK7" s="64">
        <v>2017</v>
      </c>
      <c r="BL7" s="64">
        <v>2017</v>
      </c>
      <c r="BM7" s="64">
        <v>2017</v>
      </c>
      <c r="BN7" s="64">
        <v>2017</v>
      </c>
      <c r="BO7" s="64">
        <v>2017</v>
      </c>
      <c r="BP7" s="64">
        <v>2017</v>
      </c>
      <c r="BQ7" s="64">
        <v>2018</v>
      </c>
      <c r="BR7" s="86">
        <v>2018</v>
      </c>
      <c r="BS7" s="86">
        <v>2018</v>
      </c>
      <c r="BT7" s="86">
        <v>2018</v>
      </c>
      <c r="BU7" s="86">
        <v>2018</v>
      </c>
      <c r="BV7" s="86">
        <v>2018</v>
      </c>
      <c r="BW7" s="86">
        <v>2018</v>
      </c>
      <c r="BX7" s="86">
        <v>2018</v>
      </c>
      <c r="BY7" s="86">
        <v>2018</v>
      </c>
      <c r="BZ7" s="86">
        <v>2018</v>
      </c>
      <c r="CA7" s="86">
        <v>2018</v>
      </c>
      <c r="CB7" s="86">
        <v>2018</v>
      </c>
      <c r="CC7" s="86">
        <v>2018</v>
      </c>
      <c r="CD7" s="86">
        <v>2018</v>
      </c>
      <c r="CE7" s="86">
        <v>2018</v>
      </c>
      <c r="CF7" s="86">
        <v>2018</v>
      </c>
      <c r="CG7" s="86">
        <v>2018</v>
      </c>
      <c r="CH7" s="86">
        <v>2018</v>
      </c>
      <c r="CI7" s="86">
        <v>2018</v>
      </c>
      <c r="CJ7" s="86">
        <v>2018</v>
      </c>
      <c r="CK7" s="86">
        <v>2018</v>
      </c>
      <c r="CL7" s="86">
        <v>2018</v>
      </c>
      <c r="CM7" s="86">
        <v>2018</v>
      </c>
      <c r="CN7" s="86">
        <v>2018</v>
      </c>
      <c r="CO7" s="86">
        <v>2018</v>
      </c>
    </row>
    <row r="8" spans="3:94" ht="34.5" x14ac:dyDescent="0.25">
      <c r="C8" s="64" t="s">
        <v>109</v>
      </c>
      <c r="D8" s="64" t="s">
        <v>37</v>
      </c>
      <c r="E8" s="88" t="s">
        <v>643</v>
      </c>
      <c r="F8" s="88" t="s">
        <v>643</v>
      </c>
      <c r="G8" s="88" t="s">
        <v>643</v>
      </c>
      <c r="H8" s="63" t="s">
        <v>644</v>
      </c>
      <c r="I8" s="63" t="s">
        <v>645</v>
      </c>
      <c r="J8" s="201" t="s">
        <v>646</v>
      </c>
      <c r="K8" s="201" t="s">
        <v>646</v>
      </c>
      <c r="L8" s="201" t="s">
        <v>646</v>
      </c>
      <c r="M8" s="68" t="s">
        <v>127</v>
      </c>
      <c r="N8" s="68" t="s">
        <v>647</v>
      </c>
      <c r="O8" s="178" t="s">
        <v>648</v>
      </c>
      <c r="P8" s="178" t="s">
        <v>648</v>
      </c>
      <c r="Q8" s="63" t="s">
        <v>649</v>
      </c>
      <c r="R8" s="63" t="s">
        <v>650</v>
      </c>
      <c r="S8" s="63" t="s">
        <v>650</v>
      </c>
      <c r="T8" s="63" t="s">
        <v>650</v>
      </c>
      <c r="U8" s="63" t="s">
        <v>650</v>
      </c>
      <c r="V8" s="63" t="s">
        <v>650</v>
      </c>
      <c r="W8" s="63" t="s">
        <v>650</v>
      </c>
      <c r="X8" s="63"/>
      <c r="Y8" s="63" t="s">
        <v>650</v>
      </c>
      <c r="Z8" s="63" t="s">
        <v>650</v>
      </c>
      <c r="AA8" s="63" t="s">
        <v>650</v>
      </c>
      <c r="AB8" s="199" t="s">
        <v>651</v>
      </c>
      <c r="AC8" s="199" t="s">
        <v>651</v>
      </c>
      <c r="AD8" s="199" t="s">
        <v>651</v>
      </c>
      <c r="AE8" s="199" t="s">
        <v>651</v>
      </c>
      <c r="AF8" s="199" t="s">
        <v>651</v>
      </c>
      <c r="AG8" s="199" t="s">
        <v>651</v>
      </c>
      <c r="AH8" s="199" t="s">
        <v>651</v>
      </c>
      <c r="AI8" s="200" t="s">
        <v>652</v>
      </c>
      <c r="AJ8" s="200" t="s">
        <v>653</v>
      </c>
      <c r="AK8" s="200" t="s">
        <v>652</v>
      </c>
      <c r="AL8" s="200" t="s">
        <v>652</v>
      </c>
      <c r="AM8" s="200" t="s">
        <v>652</v>
      </c>
      <c r="AN8" s="200" t="s">
        <v>652</v>
      </c>
      <c r="AO8" s="64" t="s">
        <v>659</v>
      </c>
      <c r="AP8" s="64" t="s">
        <v>659</v>
      </c>
      <c r="AQ8" s="64" t="s">
        <v>659</v>
      </c>
      <c r="AR8" s="64" t="s">
        <v>659</v>
      </c>
      <c r="AS8" s="64" t="s">
        <v>659</v>
      </c>
      <c r="AT8" s="64" t="s">
        <v>659</v>
      </c>
      <c r="AU8" s="64" t="s">
        <v>659</v>
      </c>
      <c r="AV8" s="64" t="s">
        <v>659</v>
      </c>
      <c r="AW8" s="64" t="s">
        <v>659</v>
      </c>
      <c r="AX8" s="64" t="s">
        <v>659</v>
      </c>
      <c r="AY8" s="64" t="s">
        <v>659</v>
      </c>
      <c r="AZ8" s="64" t="s">
        <v>659</v>
      </c>
      <c r="BA8" s="64" t="s">
        <v>659</v>
      </c>
      <c r="BB8" s="64" t="s">
        <v>659</v>
      </c>
      <c r="BC8" s="64" t="s">
        <v>659</v>
      </c>
      <c r="BD8" s="64" t="s">
        <v>659</v>
      </c>
      <c r="BE8" s="64" t="s">
        <v>659</v>
      </c>
      <c r="BF8" s="64" t="s">
        <v>659</v>
      </c>
      <c r="BG8" s="64" t="s">
        <v>659</v>
      </c>
      <c r="BH8" s="64" t="s">
        <v>659</v>
      </c>
      <c r="BI8" s="64" t="s">
        <v>659</v>
      </c>
      <c r="BJ8" s="64" t="s">
        <v>659</v>
      </c>
      <c r="BK8" s="64" t="s">
        <v>659</v>
      </c>
      <c r="BL8" s="64" t="s">
        <v>659</v>
      </c>
      <c r="BM8" s="64" t="s">
        <v>659</v>
      </c>
      <c r="BN8" s="64" t="s">
        <v>659</v>
      </c>
      <c r="BO8" s="64" t="s">
        <v>659</v>
      </c>
      <c r="BP8" s="64" t="s">
        <v>659</v>
      </c>
      <c r="BQ8" s="64" t="s">
        <v>644</v>
      </c>
      <c r="BR8" s="86" t="s">
        <v>644</v>
      </c>
      <c r="BS8" s="86" t="s">
        <v>644</v>
      </c>
      <c r="BT8" s="86" t="s">
        <v>644</v>
      </c>
      <c r="BU8" s="86" t="s">
        <v>644</v>
      </c>
      <c r="BV8" s="86" t="s">
        <v>644</v>
      </c>
      <c r="BW8" s="86" t="s">
        <v>644</v>
      </c>
      <c r="BX8" s="86" t="s">
        <v>644</v>
      </c>
      <c r="BY8" s="86" t="s">
        <v>644</v>
      </c>
      <c r="BZ8" s="86" t="s">
        <v>644</v>
      </c>
      <c r="CA8" s="86" t="s">
        <v>644</v>
      </c>
      <c r="CB8" s="86" t="s">
        <v>644</v>
      </c>
      <c r="CC8" s="86" t="s">
        <v>644</v>
      </c>
      <c r="CD8" s="86" t="s">
        <v>644</v>
      </c>
      <c r="CE8" s="86" t="s">
        <v>644</v>
      </c>
      <c r="CF8" s="86" t="s">
        <v>644</v>
      </c>
      <c r="CG8" s="86" t="s">
        <v>644</v>
      </c>
      <c r="CH8" s="86" t="s">
        <v>644</v>
      </c>
      <c r="CI8" s="86" t="s">
        <v>644</v>
      </c>
      <c r="CJ8" s="86" t="s">
        <v>644</v>
      </c>
      <c r="CK8" s="86" t="s">
        <v>644</v>
      </c>
      <c r="CL8" s="86" t="s">
        <v>644</v>
      </c>
      <c r="CM8" s="86" t="s">
        <v>644</v>
      </c>
      <c r="CN8" s="86" t="s">
        <v>644</v>
      </c>
      <c r="CO8" s="86" t="s">
        <v>644</v>
      </c>
    </row>
    <row r="9" spans="3:94" ht="45.75" x14ac:dyDescent="0.25">
      <c r="C9" s="64" t="s">
        <v>110</v>
      </c>
      <c r="D9" s="64" t="s">
        <v>413</v>
      </c>
      <c r="E9" s="88" t="s">
        <v>115</v>
      </c>
      <c r="F9" s="88" t="s">
        <v>115</v>
      </c>
      <c r="G9" s="88" t="s">
        <v>115</v>
      </c>
      <c r="H9" s="63" t="s">
        <v>654</v>
      </c>
      <c r="I9" s="63" t="s">
        <v>654</v>
      </c>
      <c r="J9" s="201" t="s">
        <v>655</v>
      </c>
      <c r="K9" s="201" t="s">
        <v>655</v>
      </c>
      <c r="L9" s="201" t="s">
        <v>655</v>
      </c>
      <c r="M9" s="68" t="s">
        <v>656</v>
      </c>
      <c r="N9" s="68" t="s">
        <v>657</v>
      </c>
      <c r="O9" s="178" t="s">
        <v>658</v>
      </c>
      <c r="P9" s="178" t="s">
        <v>658</v>
      </c>
      <c r="Q9" s="63" t="s">
        <v>659</v>
      </c>
      <c r="R9" s="63" t="s">
        <v>659</v>
      </c>
      <c r="S9" s="63" t="s">
        <v>659</v>
      </c>
      <c r="T9" s="63" t="s">
        <v>659</v>
      </c>
      <c r="U9" s="63" t="s">
        <v>659</v>
      </c>
      <c r="V9" s="63" t="s">
        <v>659</v>
      </c>
      <c r="W9" s="63" t="s">
        <v>659</v>
      </c>
      <c r="X9" s="63"/>
      <c r="Y9" s="63" t="s">
        <v>659</v>
      </c>
      <c r="Z9" s="63" t="s">
        <v>659</v>
      </c>
      <c r="AA9" s="63" t="s">
        <v>659</v>
      </c>
      <c r="AB9" s="199" t="s">
        <v>659</v>
      </c>
      <c r="AC9" s="199" t="s">
        <v>659</v>
      </c>
      <c r="AD9" s="199" t="s">
        <v>659</v>
      </c>
      <c r="AE9" s="199" t="s">
        <v>659</v>
      </c>
      <c r="AF9" s="199" t="s">
        <v>659</v>
      </c>
      <c r="AG9" s="199" t="s">
        <v>659</v>
      </c>
      <c r="AH9" s="199" t="s">
        <v>659</v>
      </c>
      <c r="AI9" s="200" t="s">
        <v>660</v>
      </c>
      <c r="AJ9" s="200" t="s">
        <v>660</v>
      </c>
      <c r="AK9" s="200" t="s">
        <v>660</v>
      </c>
      <c r="AL9" s="200" t="s">
        <v>660</v>
      </c>
      <c r="AM9" s="200" t="s">
        <v>660</v>
      </c>
      <c r="AN9" s="200" t="s">
        <v>660</v>
      </c>
      <c r="AO9" s="64" t="s">
        <v>716</v>
      </c>
      <c r="AP9" s="64" t="s">
        <v>716</v>
      </c>
      <c r="AQ9" s="64" t="s">
        <v>716</v>
      </c>
      <c r="AR9" s="64" t="s">
        <v>716</v>
      </c>
      <c r="AS9" s="64" t="s">
        <v>716</v>
      </c>
      <c r="AT9" s="64" t="s">
        <v>716</v>
      </c>
      <c r="AU9" s="64" t="s">
        <v>716</v>
      </c>
      <c r="AV9" s="64" t="s">
        <v>716</v>
      </c>
      <c r="AW9" s="64" t="s">
        <v>716</v>
      </c>
      <c r="AX9" s="64" t="s">
        <v>716</v>
      </c>
      <c r="AY9" s="64" t="s">
        <v>716</v>
      </c>
      <c r="AZ9" s="64" t="s">
        <v>716</v>
      </c>
      <c r="BA9" s="64" t="s">
        <v>716</v>
      </c>
      <c r="BB9" s="64" t="s">
        <v>716</v>
      </c>
      <c r="BC9" s="64" t="s">
        <v>716</v>
      </c>
      <c r="BD9" s="64" t="s">
        <v>716</v>
      </c>
      <c r="BE9" s="64" t="s">
        <v>717</v>
      </c>
      <c r="BF9" s="64" t="s">
        <v>717</v>
      </c>
      <c r="BG9" s="64" t="s">
        <v>717</v>
      </c>
      <c r="BH9" s="64" t="s">
        <v>717</v>
      </c>
      <c r="BI9" s="64" t="s">
        <v>717</v>
      </c>
      <c r="BJ9" s="64" t="s">
        <v>718</v>
      </c>
      <c r="BK9" s="64" t="s">
        <v>718</v>
      </c>
      <c r="BL9" s="64" t="s">
        <v>718</v>
      </c>
      <c r="BM9" s="64" t="s">
        <v>718</v>
      </c>
      <c r="BN9" s="64" t="s">
        <v>718</v>
      </c>
      <c r="BO9" s="64" t="s">
        <v>718</v>
      </c>
      <c r="BP9" s="64" t="s">
        <v>718</v>
      </c>
      <c r="BQ9" s="64" t="s">
        <v>42</v>
      </c>
      <c r="BR9" s="86" t="s">
        <v>1893</v>
      </c>
      <c r="BS9" s="86" t="s">
        <v>1893</v>
      </c>
      <c r="BT9" s="86" t="s">
        <v>1893</v>
      </c>
      <c r="BU9" s="86" t="s">
        <v>1893</v>
      </c>
      <c r="BV9" s="86" t="s">
        <v>1893</v>
      </c>
      <c r="BW9" s="86" t="s">
        <v>1893</v>
      </c>
      <c r="BX9" s="86" t="s">
        <v>1893</v>
      </c>
      <c r="BY9" s="86" t="s">
        <v>1893</v>
      </c>
      <c r="BZ9" s="86" t="s">
        <v>1893</v>
      </c>
      <c r="CA9" s="86" t="s">
        <v>1893</v>
      </c>
      <c r="CB9" s="86" t="s">
        <v>1893</v>
      </c>
      <c r="CC9" s="86" t="s">
        <v>1893</v>
      </c>
      <c r="CD9" s="86" t="s">
        <v>1893</v>
      </c>
      <c r="CE9" s="86" t="s">
        <v>1894</v>
      </c>
      <c r="CF9" s="86" t="s">
        <v>1894</v>
      </c>
      <c r="CG9" s="86" t="s">
        <v>1894</v>
      </c>
      <c r="CH9" s="86" t="s">
        <v>1894</v>
      </c>
      <c r="CI9" s="86" t="s">
        <v>1894</v>
      </c>
      <c r="CJ9" s="86" t="s">
        <v>1894</v>
      </c>
      <c r="CK9" s="86" t="s">
        <v>1895</v>
      </c>
      <c r="CL9" s="86" t="s">
        <v>1895</v>
      </c>
      <c r="CM9" s="86" t="s">
        <v>1895</v>
      </c>
      <c r="CN9" s="86" t="s">
        <v>1895</v>
      </c>
      <c r="CO9" s="86" t="s">
        <v>1895</v>
      </c>
    </row>
    <row r="10" spans="3:94" ht="57" x14ac:dyDescent="0.25">
      <c r="C10" s="64" t="s">
        <v>111</v>
      </c>
      <c r="D10" s="64" t="s">
        <v>414</v>
      </c>
      <c r="E10" s="88" t="s">
        <v>2</v>
      </c>
      <c r="F10" s="88" t="s">
        <v>661</v>
      </c>
      <c r="G10" s="88" t="s">
        <v>662</v>
      </c>
      <c r="H10" s="63" t="s">
        <v>2</v>
      </c>
      <c r="I10" s="63" t="s">
        <v>2</v>
      </c>
      <c r="J10" s="201" t="s">
        <v>2</v>
      </c>
      <c r="K10" s="201" t="s">
        <v>663</v>
      </c>
      <c r="L10" s="201" t="s">
        <v>664</v>
      </c>
      <c r="M10" s="68" t="s">
        <v>665</v>
      </c>
      <c r="N10" s="68" t="s">
        <v>666</v>
      </c>
      <c r="O10" s="204" t="s">
        <v>667</v>
      </c>
      <c r="P10" s="204" t="s">
        <v>668</v>
      </c>
      <c r="Q10" s="63" t="s">
        <v>2</v>
      </c>
      <c r="R10" s="63" t="s">
        <v>669</v>
      </c>
      <c r="S10" s="63" t="s">
        <v>670</v>
      </c>
      <c r="T10" s="63" t="s">
        <v>671</v>
      </c>
      <c r="U10" s="63" t="s">
        <v>672</v>
      </c>
      <c r="V10" s="63" t="s">
        <v>673</v>
      </c>
      <c r="W10" s="63" t="s">
        <v>674</v>
      </c>
      <c r="X10" s="63" t="s">
        <v>550</v>
      </c>
      <c r="Y10" s="63" t="s">
        <v>675</v>
      </c>
      <c r="Z10" s="63" t="s">
        <v>676</v>
      </c>
      <c r="AA10" s="63" t="s">
        <v>677</v>
      </c>
      <c r="AB10" s="199" t="s">
        <v>678</v>
      </c>
      <c r="AC10" s="199" t="s">
        <v>679</v>
      </c>
      <c r="AD10" s="199" t="s">
        <v>680</v>
      </c>
      <c r="AE10" s="199" t="s">
        <v>681</v>
      </c>
      <c r="AF10" s="199" t="s">
        <v>682</v>
      </c>
      <c r="AG10" s="199" t="s">
        <v>683</v>
      </c>
      <c r="AH10" s="199" t="s">
        <v>684</v>
      </c>
      <c r="AI10" s="200" t="s">
        <v>685</v>
      </c>
      <c r="AJ10" s="200" t="s">
        <v>686</v>
      </c>
      <c r="AK10" s="200" t="s">
        <v>687</v>
      </c>
      <c r="AL10" s="200" t="s">
        <v>688</v>
      </c>
      <c r="AM10" s="200" t="s">
        <v>689</v>
      </c>
      <c r="AN10" s="200" t="s">
        <v>690</v>
      </c>
      <c r="AO10" s="64" t="s">
        <v>719</v>
      </c>
      <c r="AP10" s="64" t="s">
        <v>719</v>
      </c>
      <c r="AQ10" s="64" t="s">
        <v>720</v>
      </c>
      <c r="AR10" s="64" t="s">
        <v>720</v>
      </c>
      <c r="AS10" s="64" t="s">
        <v>720</v>
      </c>
      <c r="AT10" s="64" t="s">
        <v>720</v>
      </c>
      <c r="AU10" s="64" t="s">
        <v>720</v>
      </c>
      <c r="AV10" s="64" t="s">
        <v>720</v>
      </c>
      <c r="AW10" s="64" t="s">
        <v>721</v>
      </c>
      <c r="AX10" s="64" t="s">
        <v>722</v>
      </c>
      <c r="AY10" s="64" t="s">
        <v>722</v>
      </c>
      <c r="AZ10" s="64" t="s">
        <v>722</v>
      </c>
      <c r="BA10" s="64" t="s">
        <v>723</v>
      </c>
      <c r="BB10" s="64" t="s">
        <v>724</v>
      </c>
      <c r="BC10" s="64" t="s">
        <v>725</v>
      </c>
      <c r="BD10" s="64" t="s">
        <v>725</v>
      </c>
      <c r="BE10" s="64" t="s">
        <v>726</v>
      </c>
      <c r="BF10" s="64" t="s">
        <v>726</v>
      </c>
      <c r="BG10" s="64" t="s">
        <v>726</v>
      </c>
      <c r="BH10" s="64" t="s">
        <v>726</v>
      </c>
      <c r="BI10" s="64" t="s">
        <v>726</v>
      </c>
      <c r="BJ10" s="64" t="s">
        <v>727</v>
      </c>
      <c r="BK10" s="64" t="s">
        <v>727</v>
      </c>
      <c r="BL10" s="64" t="s">
        <v>727</v>
      </c>
      <c r="BM10" s="64" t="s">
        <v>728</v>
      </c>
      <c r="BN10" s="64" t="s">
        <v>728</v>
      </c>
      <c r="BO10" s="64" t="s">
        <v>728</v>
      </c>
      <c r="BP10" s="64" t="s">
        <v>728</v>
      </c>
      <c r="BQ10" s="64" t="s">
        <v>1862</v>
      </c>
      <c r="BR10" s="86" t="s">
        <v>1896</v>
      </c>
      <c r="BS10" s="86" t="s">
        <v>1896</v>
      </c>
      <c r="BT10" s="86" t="s">
        <v>1896</v>
      </c>
      <c r="BU10" s="86" t="s">
        <v>1896</v>
      </c>
      <c r="BV10" s="86" t="s">
        <v>1896</v>
      </c>
      <c r="BW10" s="86" t="s">
        <v>1896</v>
      </c>
      <c r="BX10" s="86" t="s">
        <v>1897</v>
      </c>
      <c r="BY10" s="86" t="s">
        <v>1897</v>
      </c>
      <c r="BZ10" s="86" t="s">
        <v>1897</v>
      </c>
      <c r="CA10" s="86" t="s">
        <v>1898</v>
      </c>
      <c r="CB10" s="86" t="s">
        <v>1899</v>
      </c>
      <c r="CC10" s="86" t="s">
        <v>1899</v>
      </c>
      <c r="CD10" s="86" t="s">
        <v>1899</v>
      </c>
      <c r="CE10" s="86" t="s">
        <v>1896</v>
      </c>
      <c r="CF10" s="86" t="s">
        <v>1897</v>
      </c>
      <c r="CG10" s="86" t="s">
        <v>1897</v>
      </c>
      <c r="CH10" s="86" t="s">
        <v>1898</v>
      </c>
      <c r="CI10" s="86" t="s">
        <v>1898</v>
      </c>
      <c r="CJ10" s="86" t="s">
        <v>1898</v>
      </c>
      <c r="CK10" s="86" t="s">
        <v>1896</v>
      </c>
      <c r="CL10" s="86" t="s">
        <v>1898</v>
      </c>
      <c r="CM10" s="86" t="s">
        <v>1898</v>
      </c>
      <c r="CN10" s="86" t="s">
        <v>1898</v>
      </c>
      <c r="CO10" s="86" t="s">
        <v>1898</v>
      </c>
    </row>
    <row r="11" spans="3:94" ht="34.5" customHeight="1" x14ac:dyDescent="0.25">
      <c r="C11" s="64" t="s">
        <v>112</v>
      </c>
      <c r="D11" s="64" t="s">
        <v>415</v>
      </c>
      <c r="E11" s="88"/>
      <c r="F11" s="88"/>
      <c r="G11" s="88"/>
      <c r="H11" s="63"/>
      <c r="I11" s="63"/>
      <c r="J11" s="201"/>
      <c r="K11" s="201"/>
      <c r="L11" s="201"/>
      <c r="M11" s="68"/>
      <c r="N11" s="68"/>
      <c r="O11" s="178"/>
      <c r="P11" s="178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199"/>
      <c r="AC11" s="199"/>
      <c r="AD11" s="199"/>
      <c r="AE11" s="199"/>
      <c r="AF11" s="199"/>
      <c r="AG11" s="199"/>
      <c r="AH11" s="199"/>
      <c r="AI11" s="200"/>
      <c r="AJ11" s="200" t="s">
        <v>691</v>
      </c>
      <c r="AK11" s="200"/>
      <c r="AL11" s="200"/>
      <c r="AM11" s="200"/>
      <c r="AN11" s="200"/>
      <c r="AO11" s="64" t="s">
        <v>729</v>
      </c>
      <c r="AP11" s="64" t="s">
        <v>730</v>
      </c>
      <c r="AQ11" s="64" t="s">
        <v>731</v>
      </c>
      <c r="AR11" s="64" t="s">
        <v>732</v>
      </c>
      <c r="AS11" s="64" t="s">
        <v>733</v>
      </c>
      <c r="AT11" s="64" t="s">
        <v>729</v>
      </c>
      <c r="AU11" s="64" t="s">
        <v>730</v>
      </c>
      <c r="AV11" s="64" t="s">
        <v>734</v>
      </c>
      <c r="AW11" s="64" t="s">
        <v>729</v>
      </c>
      <c r="AX11" s="64" t="s">
        <v>733</v>
      </c>
      <c r="AY11" s="64" t="s">
        <v>729</v>
      </c>
      <c r="AZ11" s="64" t="s">
        <v>730</v>
      </c>
      <c r="BA11" s="64" t="s">
        <v>730</v>
      </c>
      <c r="BB11" s="64" t="s">
        <v>734</v>
      </c>
      <c r="BC11" s="64" t="s">
        <v>733</v>
      </c>
      <c r="BD11" s="64" t="s">
        <v>734</v>
      </c>
      <c r="BE11" s="64" t="s">
        <v>732</v>
      </c>
      <c r="BF11" s="64" t="s">
        <v>733</v>
      </c>
      <c r="BG11" s="64" t="s">
        <v>729</v>
      </c>
      <c r="BH11" s="64" t="s">
        <v>735</v>
      </c>
      <c r="BI11" s="64" t="s">
        <v>730</v>
      </c>
      <c r="BJ11" s="64" t="s">
        <v>732</v>
      </c>
      <c r="BK11" s="64" t="s">
        <v>730</v>
      </c>
      <c r="BL11" s="64" t="s">
        <v>734</v>
      </c>
      <c r="BM11" s="64" t="s">
        <v>732</v>
      </c>
      <c r="BN11" s="64" t="s">
        <v>733</v>
      </c>
      <c r="BO11" s="64" t="s">
        <v>730</v>
      </c>
      <c r="BP11" s="64" t="s">
        <v>734</v>
      </c>
      <c r="BQ11" s="64"/>
      <c r="BR11" s="86" t="s">
        <v>1900</v>
      </c>
      <c r="BS11" s="86" t="s">
        <v>1901</v>
      </c>
      <c r="BT11" s="86" t="s">
        <v>1902</v>
      </c>
      <c r="BU11" s="86" t="s">
        <v>1903</v>
      </c>
      <c r="BV11" s="86" t="s">
        <v>1904</v>
      </c>
      <c r="BW11" s="86" t="s">
        <v>1905</v>
      </c>
      <c r="BX11" s="86" t="s">
        <v>1901</v>
      </c>
      <c r="BY11" s="86" t="s">
        <v>1903</v>
      </c>
      <c r="BZ11" s="86" t="s">
        <v>1904</v>
      </c>
      <c r="CA11" s="86" t="s">
        <v>1905</v>
      </c>
      <c r="CB11" s="86" t="s">
        <v>1900</v>
      </c>
      <c r="CC11" s="86" t="s">
        <v>1903</v>
      </c>
      <c r="CD11" s="86" t="s">
        <v>1905</v>
      </c>
      <c r="CE11" s="86" t="s">
        <v>1904</v>
      </c>
      <c r="CF11" s="86" t="s">
        <v>1903</v>
      </c>
      <c r="CG11" s="86" t="s">
        <v>1905</v>
      </c>
      <c r="CH11" s="86" t="s">
        <v>1902</v>
      </c>
      <c r="CI11" s="86" t="s">
        <v>1903</v>
      </c>
      <c r="CJ11" s="86" t="s">
        <v>1904</v>
      </c>
      <c r="CK11" s="86" t="s">
        <v>1904</v>
      </c>
      <c r="CL11" s="86" t="s">
        <v>1901</v>
      </c>
      <c r="CM11" s="86" t="s">
        <v>1903</v>
      </c>
      <c r="CN11" s="86" t="s">
        <v>1904</v>
      </c>
      <c r="CO11" s="86" t="s">
        <v>1905</v>
      </c>
    </row>
    <row r="12" spans="3:94" ht="34.5" x14ac:dyDescent="0.25">
      <c r="C12" s="64" t="s">
        <v>113</v>
      </c>
      <c r="D12" s="64" t="s">
        <v>416</v>
      </c>
      <c r="E12" s="88" t="s">
        <v>416</v>
      </c>
      <c r="F12" s="88" t="s">
        <v>416</v>
      </c>
      <c r="G12" s="88" t="s">
        <v>416</v>
      </c>
      <c r="H12" s="63" t="s">
        <v>692</v>
      </c>
      <c r="I12" s="63" t="s">
        <v>692</v>
      </c>
      <c r="J12" s="201" t="s">
        <v>692</v>
      </c>
      <c r="K12" s="201" t="s">
        <v>692</v>
      </c>
      <c r="L12" s="201" t="s">
        <v>692</v>
      </c>
      <c r="M12" s="68" t="s">
        <v>692</v>
      </c>
      <c r="N12" s="68" t="s">
        <v>692</v>
      </c>
      <c r="O12" s="178" t="s">
        <v>692</v>
      </c>
      <c r="P12" s="178" t="s">
        <v>692</v>
      </c>
      <c r="Q12" s="63" t="s">
        <v>692</v>
      </c>
      <c r="R12" s="63" t="s">
        <v>692</v>
      </c>
      <c r="S12" s="63" t="s">
        <v>692</v>
      </c>
      <c r="T12" s="63" t="s">
        <v>692</v>
      </c>
      <c r="U12" s="63" t="s">
        <v>692</v>
      </c>
      <c r="V12" s="63" t="s">
        <v>692</v>
      </c>
      <c r="W12" s="63" t="s">
        <v>692</v>
      </c>
      <c r="X12" s="63"/>
      <c r="Y12" s="63" t="s">
        <v>692</v>
      </c>
      <c r="Z12" s="63" t="s">
        <v>692</v>
      </c>
      <c r="AA12" s="63" t="s">
        <v>692</v>
      </c>
      <c r="AB12" s="199" t="s">
        <v>692</v>
      </c>
      <c r="AC12" s="199" t="s">
        <v>692</v>
      </c>
      <c r="AD12" s="199" t="s">
        <v>692</v>
      </c>
      <c r="AE12" s="199" t="s">
        <v>692</v>
      </c>
      <c r="AF12" s="199" t="s">
        <v>692</v>
      </c>
      <c r="AG12" s="199" t="s">
        <v>692</v>
      </c>
      <c r="AH12" s="199" t="s">
        <v>692</v>
      </c>
      <c r="AI12" s="200" t="s">
        <v>692</v>
      </c>
      <c r="AJ12" s="200" t="s">
        <v>692</v>
      </c>
      <c r="AK12" s="200" t="s">
        <v>692</v>
      </c>
      <c r="AL12" s="200" t="s">
        <v>692</v>
      </c>
      <c r="AM12" s="200" t="s">
        <v>692</v>
      </c>
      <c r="AN12" s="200" t="s">
        <v>692</v>
      </c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</row>
    <row r="13" spans="3:94" ht="79.5" x14ac:dyDescent="0.25">
      <c r="C13" s="64" t="s">
        <v>114</v>
      </c>
      <c r="D13" s="64" t="s">
        <v>417</v>
      </c>
      <c r="E13" s="88"/>
      <c r="F13" s="88"/>
      <c r="G13" s="88"/>
      <c r="H13" s="63" t="s">
        <v>693</v>
      </c>
      <c r="I13" s="63" t="s">
        <v>693</v>
      </c>
      <c r="J13" s="201"/>
      <c r="K13" s="201"/>
      <c r="L13" s="201"/>
      <c r="M13" s="68"/>
      <c r="N13" s="68"/>
      <c r="O13" s="178"/>
      <c r="P13" s="178"/>
      <c r="Q13" s="63" t="s">
        <v>694</v>
      </c>
      <c r="R13" s="63" t="s">
        <v>694</v>
      </c>
      <c r="S13" s="63" t="s">
        <v>694</v>
      </c>
      <c r="T13" s="63" t="s">
        <v>694</v>
      </c>
      <c r="U13" s="63" t="s">
        <v>694</v>
      </c>
      <c r="V13" s="63" t="s">
        <v>694</v>
      </c>
      <c r="W13" s="63" t="s">
        <v>694</v>
      </c>
      <c r="X13" s="63"/>
      <c r="Y13" s="63" t="s">
        <v>694</v>
      </c>
      <c r="Z13" s="63" t="s">
        <v>694</v>
      </c>
      <c r="AA13" s="63" t="s">
        <v>694</v>
      </c>
      <c r="AB13" s="199" t="s">
        <v>694</v>
      </c>
      <c r="AC13" s="199" t="s">
        <v>694</v>
      </c>
      <c r="AD13" s="199" t="s">
        <v>694</v>
      </c>
      <c r="AE13" s="199" t="s">
        <v>694</v>
      </c>
      <c r="AF13" s="199" t="s">
        <v>694</v>
      </c>
      <c r="AG13" s="199" t="s">
        <v>694</v>
      </c>
      <c r="AH13" s="199" t="s">
        <v>694</v>
      </c>
      <c r="AI13" s="200" t="s">
        <v>695</v>
      </c>
      <c r="AJ13" s="200" t="s">
        <v>695</v>
      </c>
      <c r="AK13" s="200" t="s">
        <v>695</v>
      </c>
      <c r="AL13" s="200" t="s">
        <v>695</v>
      </c>
      <c r="AM13" s="200" t="s">
        <v>695</v>
      </c>
      <c r="AN13" s="200" t="s">
        <v>695</v>
      </c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</row>
    <row r="14" spans="3:94" x14ac:dyDescent="0.25">
      <c r="C14" s="3" t="s">
        <v>41</v>
      </c>
      <c r="D14" s="4" t="s">
        <v>42</v>
      </c>
      <c r="E14" s="89">
        <v>925364.9999999993</v>
      </c>
      <c r="F14" s="89">
        <v>80482.328101585153</v>
      </c>
      <c r="G14" s="89">
        <v>64158.242694946457</v>
      </c>
      <c r="H14" s="5">
        <v>142</v>
      </c>
      <c r="I14" s="5">
        <v>3137</v>
      </c>
      <c r="J14" s="202">
        <v>2481850</v>
      </c>
      <c r="K14" s="202">
        <v>1490049</v>
      </c>
      <c r="L14" s="202">
        <v>991801</v>
      </c>
      <c r="M14" s="70">
        <v>11793</v>
      </c>
      <c r="N14" s="70">
        <v>70045</v>
      </c>
      <c r="O14" s="110">
        <v>12236</v>
      </c>
      <c r="P14" s="110">
        <v>12210</v>
      </c>
      <c r="Q14" s="5">
        <v>124</v>
      </c>
      <c r="R14" s="5">
        <v>73</v>
      </c>
      <c r="S14" s="5">
        <v>12</v>
      </c>
      <c r="T14" s="5">
        <v>9</v>
      </c>
      <c r="U14" s="5">
        <v>9</v>
      </c>
      <c r="V14" s="5">
        <v>8</v>
      </c>
      <c r="W14" s="5">
        <v>5</v>
      </c>
      <c r="X14" s="5">
        <f>SUM(Y14:AA14)</f>
        <v>8</v>
      </c>
      <c r="Y14" s="5">
        <v>5</v>
      </c>
      <c r="Z14" s="5">
        <v>2</v>
      </c>
      <c r="AA14" s="5">
        <v>1</v>
      </c>
      <c r="AB14" s="192">
        <v>9</v>
      </c>
      <c r="AC14" s="192">
        <v>9</v>
      </c>
      <c r="AD14" s="192">
        <v>22</v>
      </c>
      <c r="AE14" s="192">
        <v>20</v>
      </c>
      <c r="AF14" s="192">
        <v>31</v>
      </c>
      <c r="AG14" s="192">
        <v>15</v>
      </c>
      <c r="AH14" s="192">
        <v>18</v>
      </c>
      <c r="AI14" s="193">
        <v>65</v>
      </c>
      <c r="AJ14" s="193">
        <v>75.84615384615384</v>
      </c>
      <c r="AK14" s="193">
        <v>18</v>
      </c>
      <c r="AL14" s="193">
        <v>7</v>
      </c>
      <c r="AM14" s="193">
        <v>28</v>
      </c>
      <c r="AN14" s="193">
        <v>12</v>
      </c>
      <c r="AO14" s="4">
        <v>3</v>
      </c>
      <c r="AP14" s="4">
        <v>2</v>
      </c>
      <c r="AQ14" s="4">
        <v>1</v>
      </c>
      <c r="AR14" s="4">
        <v>2</v>
      </c>
      <c r="AS14" s="4">
        <v>6</v>
      </c>
      <c r="AT14" s="4">
        <v>1</v>
      </c>
      <c r="AU14" s="4">
        <v>65</v>
      </c>
      <c r="AV14" s="4">
        <v>1</v>
      </c>
      <c r="AW14" s="4">
        <v>1</v>
      </c>
      <c r="AX14" s="4">
        <v>1</v>
      </c>
      <c r="AY14" s="4">
        <v>6</v>
      </c>
      <c r="AZ14" s="4">
        <v>6</v>
      </c>
      <c r="BA14" s="4">
        <v>1</v>
      </c>
      <c r="BB14" s="4">
        <v>5</v>
      </c>
      <c r="BC14" s="4">
        <v>1</v>
      </c>
      <c r="BD14" s="4">
        <v>9</v>
      </c>
      <c r="BE14" s="4">
        <v>2</v>
      </c>
      <c r="BF14" s="4">
        <v>1</v>
      </c>
      <c r="BG14" s="4">
        <v>2</v>
      </c>
      <c r="BH14" s="4">
        <v>1</v>
      </c>
      <c r="BI14" s="4">
        <v>5</v>
      </c>
      <c r="BJ14" s="4">
        <v>1</v>
      </c>
      <c r="BK14" s="4">
        <v>1</v>
      </c>
      <c r="BL14" s="4">
        <v>5</v>
      </c>
      <c r="BM14" s="4">
        <v>1</v>
      </c>
      <c r="BN14" s="4">
        <v>1</v>
      </c>
      <c r="BO14" s="4">
        <v>6</v>
      </c>
      <c r="BP14" s="4">
        <v>5</v>
      </c>
      <c r="BQ14" s="623">
        <v>196</v>
      </c>
      <c r="BR14" s="634">
        <v>2</v>
      </c>
      <c r="BS14" s="634">
        <v>5</v>
      </c>
      <c r="BT14" s="634">
        <v>21</v>
      </c>
      <c r="BU14" s="634">
        <v>15</v>
      </c>
      <c r="BV14" s="634">
        <v>81</v>
      </c>
      <c r="BW14" s="634">
        <v>3</v>
      </c>
      <c r="BX14" s="634">
        <v>1</v>
      </c>
      <c r="BY14" s="634">
        <v>8</v>
      </c>
      <c r="BZ14" s="634">
        <v>3</v>
      </c>
      <c r="CA14" s="634">
        <v>2</v>
      </c>
      <c r="CB14" s="634">
        <v>3</v>
      </c>
      <c r="CC14" s="634">
        <v>1</v>
      </c>
      <c r="CD14" s="634">
        <v>5</v>
      </c>
      <c r="CE14" s="634">
        <v>1</v>
      </c>
      <c r="CF14" s="634">
        <v>14</v>
      </c>
      <c r="CG14" s="634">
        <v>5</v>
      </c>
      <c r="CH14" s="634">
        <v>1</v>
      </c>
      <c r="CI14" s="634">
        <v>5</v>
      </c>
      <c r="CJ14" s="634">
        <v>3</v>
      </c>
      <c r="CK14" s="634">
        <v>2</v>
      </c>
      <c r="CL14" s="634">
        <v>2</v>
      </c>
      <c r="CM14" s="634">
        <v>1</v>
      </c>
      <c r="CN14" s="634">
        <v>10</v>
      </c>
      <c r="CO14" s="634">
        <v>2</v>
      </c>
    </row>
    <row r="15" spans="3:94" x14ac:dyDescent="0.25">
      <c r="C15" s="3" t="s">
        <v>43</v>
      </c>
      <c r="D15" s="9" t="s">
        <v>44</v>
      </c>
      <c r="E15" s="90">
        <v>179036.99999999983</v>
      </c>
      <c r="F15" s="90">
        <v>12310.454973098602</v>
      </c>
      <c r="G15" s="90">
        <v>9318.6942742823849</v>
      </c>
      <c r="H15" s="10">
        <v>28</v>
      </c>
      <c r="I15" s="10">
        <v>475</v>
      </c>
      <c r="J15" s="203">
        <v>255677</v>
      </c>
      <c r="K15" s="203">
        <v>173962</v>
      </c>
      <c r="L15" s="203">
        <v>81715</v>
      </c>
      <c r="M15" s="71">
        <v>2036</v>
      </c>
      <c r="N15" s="71">
        <v>5011</v>
      </c>
      <c r="O15" s="111">
        <v>2384</v>
      </c>
      <c r="P15" s="111">
        <v>2392</v>
      </c>
      <c r="Q15" s="10">
        <v>21</v>
      </c>
      <c r="R15" s="10">
        <v>15</v>
      </c>
      <c r="S15" s="10">
        <v>1</v>
      </c>
      <c r="T15" s="10">
        <v>1</v>
      </c>
      <c r="U15" s="10">
        <v>0</v>
      </c>
      <c r="V15" s="10">
        <v>3</v>
      </c>
      <c r="W15" s="10">
        <v>0</v>
      </c>
      <c r="X15" s="5">
        <f t="shared" ref="X15:X46" si="0">SUM(Y15:AA15)</f>
        <v>1</v>
      </c>
      <c r="Y15" s="10">
        <v>1</v>
      </c>
      <c r="Z15" s="10">
        <v>0</v>
      </c>
      <c r="AA15" s="10">
        <v>0</v>
      </c>
      <c r="AB15" s="115">
        <v>1</v>
      </c>
      <c r="AC15" s="115">
        <v>0</v>
      </c>
      <c r="AD15" s="115">
        <v>20</v>
      </c>
      <c r="AE15" s="115">
        <v>0</v>
      </c>
      <c r="AF15" s="115">
        <v>0</v>
      </c>
      <c r="AG15" s="115">
        <v>0</v>
      </c>
      <c r="AH15" s="115">
        <v>0</v>
      </c>
      <c r="AI15" s="194">
        <v>14</v>
      </c>
      <c r="AJ15" s="194">
        <v>75.714285714285708</v>
      </c>
      <c r="AK15" s="194">
        <v>4</v>
      </c>
      <c r="AL15" s="194">
        <v>1</v>
      </c>
      <c r="AM15" s="194">
        <v>8</v>
      </c>
      <c r="AN15" s="194">
        <v>1</v>
      </c>
      <c r="AO15" s="9">
        <v>1</v>
      </c>
      <c r="AP15" s="9">
        <v>0</v>
      </c>
      <c r="AQ15" s="9">
        <v>0</v>
      </c>
      <c r="AR15" s="9">
        <v>0</v>
      </c>
      <c r="AS15" s="9">
        <v>1</v>
      </c>
      <c r="AT15" s="9">
        <v>0</v>
      </c>
      <c r="AU15" s="9">
        <v>14</v>
      </c>
      <c r="AV15" s="9">
        <v>1</v>
      </c>
      <c r="AW15" s="9">
        <v>0</v>
      </c>
      <c r="AX15" s="9">
        <v>1</v>
      </c>
      <c r="AY15" s="9">
        <v>2</v>
      </c>
      <c r="AZ15" s="9">
        <v>1</v>
      </c>
      <c r="BA15" s="9">
        <v>0</v>
      </c>
      <c r="BB15" s="9">
        <v>1</v>
      </c>
      <c r="BC15" s="9">
        <v>0</v>
      </c>
      <c r="BD15" s="9">
        <v>1</v>
      </c>
      <c r="BE15" s="9">
        <v>0</v>
      </c>
      <c r="BF15" s="9">
        <v>0</v>
      </c>
      <c r="BG15" s="9">
        <v>1</v>
      </c>
      <c r="BH15" s="9">
        <v>1</v>
      </c>
      <c r="BI15" s="9">
        <v>1</v>
      </c>
      <c r="BJ15" s="9">
        <v>0</v>
      </c>
      <c r="BK15" s="9">
        <v>0</v>
      </c>
      <c r="BL15" s="9">
        <v>1</v>
      </c>
      <c r="BM15" s="9">
        <v>0</v>
      </c>
      <c r="BN15" s="9">
        <v>0</v>
      </c>
      <c r="BO15" s="9">
        <v>0</v>
      </c>
      <c r="BP15" s="9">
        <v>1</v>
      </c>
      <c r="BQ15" s="9">
        <v>44</v>
      </c>
      <c r="BR15" s="635">
        <v>2</v>
      </c>
      <c r="BS15" s="635"/>
      <c r="BT15" s="635">
        <v>7</v>
      </c>
      <c r="BU15" s="635">
        <v>3</v>
      </c>
      <c r="BV15" s="635">
        <v>20</v>
      </c>
      <c r="BW15" s="635"/>
      <c r="BX15" s="635"/>
      <c r="BY15" s="635">
        <v>2</v>
      </c>
      <c r="BZ15" s="635">
        <v>1</v>
      </c>
      <c r="CA15" s="635"/>
      <c r="CB15" s="635">
        <v>1</v>
      </c>
      <c r="CC15" s="635"/>
      <c r="CD15" s="635"/>
      <c r="CE15" s="635">
        <v>1</v>
      </c>
      <c r="CF15" s="635">
        <v>4</v>
      </c>
      <c r="CG15" s="635">
        <v>2</v>
      </c>
      <c r="CH15" s="635"/>
      <c r="CI15" s="635">
        <v>1</v>
      </c>
      <c r="CJ15" s="635"/>
      <c r="CK15" s="635"/>
      <c r="CL15" s="635"/>
      <c r="CM15" s="635"/>
      <c r="CN15" s="635"/>
      <c r="CO15" s="635"/>
      <c r="CP15" s="9"/>
    </row>
    <row r="16" spans="3:94" x14ac:dyDescent="0.25">
      <c r="C16" s="3" t="s">
        <v>45</v>
      </c>
      <c r="D16" s="9" t="s">
        <v>46</v>
      </c>
      <c r="E16" s="90">
        <v>190540.99999999971</v>
      </c>
      <c r="F16" s="90">
        <v>14935.04584914077</v>
      </c>
      <c r="G16" s="90">
        <v>11783.202959736811</v>
      </c>
      <c r="H16" s="10">
        <v>23</v>
      </c>
      <c r="I16" s="10">
        <v>250</v>
      </c>
      <c r="J16" s="203">
        <v>269394</v>
      </c>
      <c r="K16" s="203">
        <v>187791</v>
      </c>
      <c r="L16" s="203">
        <v>81603</v>
      </c>
      <c r="M16" s="71">
        <v>1971</v>
      </c>
      <c r="N16" s="71">
        <v>14173</v>
      </c>
      <c r="O16" s="111">
        <v>2151</v>
      </c>
      <c r="P16" s="111">
        <v>2154</v>
      </c>
      <c r="Q16" s="10">
        <v>22</v>
      </c>
      <c r="R16" s="10">
        <v>16</v>
      </c>
      <c r="S16" s="10">
        <v>0</v>
      </c>
      <c r="T16" s="10">
        <v>2</v>
      </c>
      <c r="U16" s="10">
        <v>0</v>
      </c>
      <c r="V16" s="10">
        <v>1</v>
      </c>
      <c r="W16" s="10">
        <v>1</v>
      </c>
      <c r="X16" s="5">
        <f t="shared" si="0"/>
        <v>2</v>
      </c>
      <c r="Y16" s="10">
        <v>1</v>
      </c>
      <c r="Z16" s="10">
        <v>1</v>
      </c>
      <c r="AA16" s="10">
        <v>0</v>
      </c>
      <c r="AB16" s="115">
        <v>0</v>
      </c>
      <c r="AC16" s="115">
        <v>0</v>
      </c>
      <c r="AD16" s="115">
        <v>1</v>
      </c>
      <c r="AE16" s="115">
        <v>18</v>
      </c>
      <c r="AF16" s="115">
        <v>3</v>
      </c>
      <c r="AG16" s="115">
        <v>0</v>
      </c>
      <c r="AH16" s="115">
        <v>0</v>
      </c>
      <c r="AI16" s="194">
        <v>12</v>
      </c>
      <c r="AJ16" s="194">
        <v>71.666666666666671</v>
      </c>
      <c r="AK16" s="194">
        <v>2</v>
      </c>
      <c r="AL16" s="194">
        <v>1</v>
      </c>
      <c r="AM16" s="194">
        <v>2</v>
      </c>
      <c r="AN16" s="194">
        <v>7</v>
      </c>
      <c r="AO16" s="9">
        <v>0</v>
      </c>
      <c r="AP16" s="9">
        <v>1</v>
      </c>
      <c r="AQ16" s="9">
        <v>0</v>
      </c>
      <c r="AR16" s="9">
        <v>0</v>
      </c>
      <c r="AS16" s="9">
        <v>3</v>
      </c>
      <c r="AT16" s="9">
        <v>0</v>
      </c>
      <c r="AU16" s="9">
        <v>14</v>
      </c>
      <c r="AV16" s="9">
        <v>0</v>
      </c>
      <c r="AW16" s="9">
        <v>0</v>
      </c>
      <c r="AX16" s="9">
        <v>0</v>
      </c>
      <c r="AY16" s="9">
        <v>0</v>
      </c>
      <c r="AZ16" s="9">
        <v>1</v>
      </c>
      <c r="BA16" s="9">
        <v>0</v>
      </c>
      <c r="BB16" s="9">
        <v>1</v>
      </c>
      <c r="BC16" s="9">
        <v>0</v>
      </c>
      <c r="BD16" s="9">
        <v>0</v>
      </c>
      <c r="BE16" s="9">
        <v>0</v>
      </c>
      <c r="BF16" s="9">
        <v>0</v>
      </c>
      <c r="BG16" s="9">
        <v>0</v>
      </c>
      <c r="BH16" s="9">
        <v>0</v>
      </c>
      <c r="BI16" s="9">
        <v>2</v>
      </c>
      <c r="BJ16" s="9">
        <v>1</v>
      </c>
      <c r="BK16" s="9">
        <v>0</v>
      </c>
      <c r="BL16" s="9">
        <v>0</v>
      </c>
      <c r="BM16" s="9">
        <v>0</v>
      </c>
      <c r="BN16" s="9">
        <v>0</v>
      </c>
      <c r="BO16" s="9">
        <v>0</v>
      </c>
      <c r="BP16" s="9">
        <v>0</v>
      </c>
      <c r="BQ16" s="9">
        <v>26</v>
      </c>
      <c r="BR16" s="635"/>
      <c r="BS16" s="635"/>
      <c r="BT16" s="635">
        <v>3</v>
      </c>
      <c r="BU16" s="635"/>
      <c r="BV16" s="635">
        <v>14</v>
      </c>
      <c r="BW16" s="635"/>
      <c r="BX16" s="635"/>
      <c r="BY16" s="635">
        <v>1</v>
      </c>
      <c r="BZ16" s="635">
        <v>1</v>
      </c>
      <c r="CA16" s="635"/>
      <c r="CB16" s="635">
        <v>1</v>
      </c>
      <c r="CC16" s="635">
        <v>1</v>
      </c>
      <c r="CD16" s="635"/>
      <c r="CE16" s="635"/>
      <c r="CF16" s="635">
        <v>2</v>
      </c>
      <c r="CG16" s="635"/>
      <c r="CH16" s="635"/>
      <c r="CI16" s="635">
        <v>1</v>
      </c>
      <c r="CJ16" s="635">
        <v>1</v>
      </c>
      <c r="CK16" s="635"/>
      <c r="CL16" s="635">
        <v>1</v>
      </c>
      <c r="CM16" s="635"/>
      <c r="CN16" s="635"/>
      <c r="CO16" s="635"/>
      <c r="CP16" s="9"/>
    </row>
    <row r="17" spans="3:94" x14ac:dyDescent="0.25">
      <c r="C17" s="3" t="s">
        <v>47</v>
      </c>
      <c r="D17" s="9" t="s">
        <v>48</v>
      </c>
      <c r="E17" s="90">
        <v>183731.99999999983</v>
      </c>
      <c r="F17" s="90">
        <v>18264.696881651042</v>
      </c>
      <c r="G17" s="90">
        <v>14592.597007504075</v>
      </c>
      <c r="H17" s="10">
        <v>17</v>
      </c>
      <c r="I17" s="10">
        <v>71</v>
      </c>
      <c r="J17" s="203">
        <v>255771</v>
      </c>
      <c r="K17" s="203">
        <v>170174</v>
      </c>
      <c r="L17" s="203">
        <v>85597</v>
      </c>
      <c r="M17" s="71">
        <v>2232</v>
      </c>
      <c r="N17" s="71">
        <v>10158</v>
      </c>
      <c r="O17" s="111">
        <v>1809</v>
      </c>
      <c r="P17" s="111">
        <v>1811</v>
      </c>
      <c r="Q17" s="10">
        <v>15</v>
      </c>
      <c r="R17" s="10">
        <v>11</v>
      </c>
      <c r="S17" s="10">
        <v>0</v>
      </c>
      <c r="T17" s="10">
        <v>3</v>
      </c>
      <c r="U17" s="10">
        <v>1</v>
      </c>
      <c r="V17" s="10">
        <v>0</v>
      </c>
      <c r="W17" s="10">
        <v>0</v>
      </c>
      <c r="X17" s="5">
        <f t="shared" si="0"/>
        <v>0</v>
      </c>
      <c r="Y17" s="10">
        <v>0</v>
      </c>
      <c r="Z17" s="10">
        <v>0</v>
      </c>
      <c r="AA17" s="10">
        <v>0</v>
      </c>
      <c r="AB17" s="115">
        <v>0</v>
      </c>
      <c r="AC17" s="115">
        <v>0</v>
      </c>
      <c r="AD17" s="115">
        <v>0</v>
      </c>
      <c r="AE17" s="115">
        <v>0</v>
      </c>
      <c r="AF17" s="115">
        <v>15</v>
      </c>
      <c r="AG17" s="115">
        <v>0</v>
      </c>
      <c r="AH17" s="115">
        <v>0</v>
      </c>
      <c r="AI17" s="194">
        <v>11</v>
      </c>
      <c r="AJ17" s="194">
        <v>71.818181818181813</v>
      </c>
      <c r="AK17" s="194">
        <v>6</v>
      </c>
      <c r="AL17" s="194">
        <v>0</v>
      </c>
      <c r="AM17" s="194">
        <v>5</v>
      </c>
      <c r="AN17" s="194">
        <v>0</v>
      </c>
      <c r="AO17" s="9">
        <v>1</v>
      </c>
      <c r="AP17" s="9">
        <v>0</v>
      </c>
      <c r="AQ17" s="9">
        <v>1</v>
      </c>
      <c r="AR17" s="9">
        <v>0</v>
      </c>
      <c r="AS17" s="9">
        <v>0</v>
      </c>
      <c r="AT17" s="9">
        <v>0</v>
      </c>
      <c r="AU17" s="9">
        <v>11</v>
      </c>
      <c r="AV17" s="9">
        <v>0</v>
      </c>
      <c r="AW17" s="9">
        <v>0</v>
      </c>
      <c r="AX17" s="9">
        <v>0</v>
      </c>
      <c r="AY17" s="9">
        <v>0</v>
      </c>
      <c r="AZ17" s="9">
        <v>0</v>
      </c>
      <c r="BA17" s="9">
        <v>0</v>
      </c>
      <c r="BB17" s="9">
        <v>0</v>
      </c>
      <c r="BC17" s="9">
        <v>0</v>
      </c>
      <c r="BD17" s="9">
        <v>1</v>
      </c>
      <c r="BE17" s="9">
        <v>1</v>
      </c>
      <c r="BF17" s="9">
        <v>0</v>
      </c>
      <c r="BG17" s="9">
        <v>1</v>
      </c>
      <c r="BH17" s="9">
        <v>0</v>
      </c>
      <c r="BI17" s="9">
        <v>1</v>
      </c>
      <c r="BJ17" s="9">
        <v>0</v>
      </c>
      <c r="BK17" s="9">
        <v>0</v>
      </c>
      <c r="BL17" s="9">
        <v>0</v>
      </c>
      <c r="BM17" s="9">
        <v>0</v>
      </c>
      <c r="BN17" s="9">
        <v>0</v>
      </c>
      <c r="BO17" s="9">
        <v>0</v>
      </c>
      <c r="BP17" s="9">
        <v>0</v>
      </c>
      <c r="BQ17" s="9">
        <v>20</v>
      </c>
      <c r="BR17" s="635"/>
      <c r="BS17" s="635">
        <v>1</v>
      </c>
      <c r="BT17" s="635">
        <v>4</v>
      </c>
      <c r="BU17" s="635">
        <v>1</v>
      </c>
      <c r="BV17" s="635">
        <v>10</v>
      </c>
      <c r="BW17" s="635"/>
      <c r="BX17" s="635">
        <v>1</v>
      </c>
      <c r="BY17" s="635"/>
      <c r="BZ17" s="635"/>
      <c r="CA17" s="635"/>
      <c r="CB17" s="635"/>
      <c r="CC17" s="635"/>
      <c r="CD17" s="635">
        <v>1</v>
      </c>
      <c r="CE17" s="635"/>
      <c r="CF17" s="635"/>
      <c r="CG17" s="635"/>
      <c r="CH17" s="635"/>
      <c r="CI17" s="635"/>
      <c r="CJ17" s="635">
        <v>1</v>
      </c>
      <c r="CK17" s="635"/>
      <c r="CL17" s="635"/>
      <c r="CM17" s="635">
        <v>1</v>
      </c>
      <c r="CN17" s="635"/>
      <c r="CO17" s="635"/>
      <c r="CP17" s="9"/>
    </row>
    <row r="18" spans="3:94" x14ac:dyDescent="0.25">
      <c r="C18" s="3" t="s">
        <v>49</v>
      </c>
      <c r="D18" s="9" t="s">
        <v>50</v>
      </c>
      <c r="E18" s="90">
        <v>134885.99999999991</v>
      </c>
      <c r="F18" s="90">
        <v>16208.768481552213</v>
      </c>
      <c r="G18" s="90">
        <v>12327.995772870983</v>
      </c>
      <c r="H18" s="10">
        <v>13</v>
      </c>
      <c r="I18" s="10">
        <v>56</v>
      </c>
      <c r="J18" s="203">
        <v>87185</v>
      </c>
      <c r="K18" s="203">
        <v>70270</v>
      </c>
      <c r="L18" s="203">
        <v>16915</v>
      </c>
      <c r="M18" s="71">
        <v>1073</v>
      </c>
      <c r="N18" s="71">
        <v>1757</v>
      </c>
      <c r="O18" s="111">
        <v>1245</v>
      </c>
      <c r="P18" s="111">
        <v>1245</v>
      </c>
      <c r="Q18" s="10">
        <v>13</v>
      </c>
      <c r="R18" s="10">
        <v>11</v>
      </c>
      <c r="S18" s="10">
        <v>0</v>
      </c>
      <c r="T18" s="10">
        <v>1</v>
      </c>
      <c r="U18" s="10">
        <v>0</v>
      </c>
      <c r="V18" s="10">
        <v>1</v>
      </c>
      <c r="W18" s="10">
        <v>0</v>
      </c>
      <c r="X18" s="5">
        <f t="shared" si="0"/>
        <v>0</v>
      </c>
      <c r="Y18" s="10">
        <v>0</v>
      </c>
      <c r="Z18" s="10">
        <v>0</v>
      </c>
      <c r="AA18" s="10">
        <v>0</v>
      </c>
      <c r="AB18" s="115">
        <v>0</v>
      </c>
      <c r="AC18" s="115">
        <v>0</v>
      </c>
      <c r="AD18" s="115">
        <v>0</v>
      </c>
      <c r="AE18" s="115">
        <v>0</v>
      </c>
      <c r="AF18" s="115">
        <v>0</v>
      </c>
      <c r="AG18" s="115">
        <v>13</v>
      </c>
      <c r="AH18" s="115">
        <v>0</v>
      </c>
      <c r="AI18" s="194">
        <v>11</v>
      </c>
      <c r="AJ18" s="194">
        <v>85.909090909090907</v>
      </c>
      <c r="AK18" s="194">
        <v>3</v>
      </c>
      <c r="AL18" s="194">
        <v>1</v>
      </c>
      <c r="AM18" s="194">
        <v>7</v>
      </c>
      <c r="AN18" s="194">
        <v>0</v>
      </c>
      <c r="AO18" s="9">
        <v>0</v>
      </c>
      <c r="AP18" s="9">
        <v>0</v>
      </c>
      <c r="AQ18" s="9">
        <v>0</v>
      </c>
      <c r="AR18" s="9">
        <v>0</v>
      </c>
      <c r="AS18" s="9">
        <v>1</v>
      </c>
      <c r="AT18" s="9">
        <v>0</v>
      </c>
      <c r="AU18" s="9">
        <v>10</v>
      </c>
      <c r="AV18" s="9">
        <v>0</v>
      </c>
      <c r="AW18" s="9">
        <v>0</v>
      </c>
      <c r="AX18" s="9">
        <v>0</v>
      </c>
      <c r="AY18" s="9">
        <v>0</v>
      </c>
      <c r="AZ18" s="9">
        <v>1</v>
      </c>
      <c r="BA18" s="9">
        <v>0</v>
      </c>
      <c r="BB18" s="9">
        <v>0</v>
      </c>
      <c r="BC18" s="9">
        <v>0</v>
      </c>
      <c r="BD18" s="9">
        <v>0</v>
      </c>
      <c r="BE18" s="9">
        <v>0</v>
      </c>
      <c r="BF18" s="9">
        <v>1</v>
      </c>
      <c r="BG18" s="9">
        <v>0</v>
      </c>
      <c r="BH18" s="9">
        <v>0</v>
      </c>
      <c r="BI18" s="9">
        <v>0</v>
      </c>
      <c r="BJ18" s="9">
        <v>0</v>
      </c>
      <c r="BK18" s="9">
        <v>0</v>
      </c>
      <c r="BL18" s="9">
        <v>0</v>
      </c>
      <c r="BM18" s="9">
        <v>0</v>
      </c>
      <c r="BN18" s="9">
        <v>0</v>
      </c>
      <c r="BO18" s="9">
        <v>0</v>
      </c>
      <c r="BP18" s="9">
        <v>0</v>
      </c>
      <c r="BQ18" s="9">
        <v>21</v>
      </c>
      <c r="BR18" s="635"/>
      <c r="BS18" s="635"/>
      <c r="BT18" s="635">
        <v>2</v>
      </c>
      <c r="BU18" s="635">
        <v>2</v>
      </c>
      <c r="BV18" s="635">
        <v>12</v>
      </c>
      <c r="BW18" s="635"/>
      <c r="BX18" s="635"/>
      <c r="BY18" s="635">
        <v>1</v>
      </c>
      <c r="BZ18" s="635"/>
      <c r="CA18" s="635">
        <v>1</v>
      </c>
      <c r="CB18" s="635"/>
      <c r="CC18" s="635"/>
      <c r="CD18" s="635"/>
      <c r="CE18" s="635"/>
      <c r="CF18" s="635">
        <v>1</v>
      </c>
      <c r="CG18" s="635"/>
      <c r="CH18" s="635">
        <v>1</v>
      </c>
      <c r="CI18" s="635">
        <v>1</v>
      </c>
      <c r="CJ18" s="635"/>
      <c r="CK18" s="635"/>
      <c r="CL18" s="635"/>
      <c r="CM18" s="635"/>
      <c r="CN18" s="635"/>
      <c r="CO18" s="635"/>
      <c r="CP18" s="9"/>
    </row>
    <row r="19" spans="3:94" x14ac:dyDescent="0.25">
      <c r="C19" s="3" t="s">
        <v>51</v>
      </c>
      <c r="D19" s="9" t="s">
        <v>52</v>
      </c>
      <c r="E19" s="90">
        <v>147480.00000000012</v>
      </c>
      <c r="F19" s="90">
        <v>11110.925801259637</v>
      </c>
      <c r="G19" s="90">
        <v>9310.8909579558931</v>
      </c>
      <c r="H19" s="10">
        <v>21</v>
      </c>
      <c r="I19" s="10">
        <v>293</v>
      </c>
      <c r="J19" s="203">
        <v>149986</v>
      </c>
      <c r="K19" s="203">
        <v>107109</v>
      </c>
      <c r="L19" s="203">
        <v>42877</v>
      </c>
      <c r="M19" s="71">
        <v>1405</v>
      </c>
      <c r="N19" s="71">
        <v>6627</v>
      </c>
      <c r="O19" s="111">
        <v>1495</v>
      </c>
      <c r="P19" s="111">
        <v>1493</v>
      </c>
      <c r="Q19" s="10">
        <v>20</v>
      </c>
      <c r="R19" s="10">
        <v>12</v>
      </c>
      <c r="S19" s="10">
        <v>3</v>
      </c>
      <c r="T19" s="10">
        <v>2</v>
      </c>
      <c r="U19" s="10">
        <v>0</v>
      </c>
      <c r="V19" s="10">
        <v>2</v>
      </c>
      <c r="W19" s="10">
        <v>0</v>
      </c>
      <c r="X19" s="5">
        <f t="shared" si="0"/>
        <v>1</v>
      </c>
      <c r="Y19" s="10">
        <v>1</v>
      </c>
      <c r="Z19" s="10">
        <v>0</v>
      </c>
      <c r="AA19" s="10">
        <v>0</v>
      </c>
      <c r="AB19" s="115">
        <v>1</v>
      </c>
      <c r="AC19" s="115">
        <v>2</v>
      </c>
      <c r="AD19" s="115">
        <v>0</v>
      </c>
      <c r="AE19" s="115">
        <v>0</v>
      </c>
      <c r="AF19" s="115">
        <v>0</v>
      </c>
      <c r="AG19" s="115">
        <v>1</v>
      </c>
      <c r="AH19" s="115">
        <v>16</v>
      </c>
      <c r="AI19" s="194">
        <v>10</v>
      </c>
      <c r="AJ19" s="194">
        <v>78.5</v>
      </c>
      <c r="AK19" s="194">
        <v>3</v>
      </c>
      <c r="AL19" s="194">
        <v>1</v>
      </c>
      <c r="AM19" s="194">
        <v>4</v>
      </c>
      <c r="AN19" s="194">
        <v>2</v>
      </c>
      <c r="AO19" s="9">
        <v>0</v>
      </c>
      <c r="AP19" s="9">
        <v>0</v>
      </c>
      <c r="AQ19" s="9">
        <v>0</v>
      </c>
      <c r="AR19" s="9">
        <v>0</v>
      </c>
      <c r="AS19" s="9">
        <v>1</v>
      </c>
      <c r="AT19" s="9">
        <v>1</v>
      </c>
      <c r="AU19" s="9">
        <v>10</v>
      </c>
      <c r="AV19" s="9">
        <v>0</v>
      </c>
      <c r="AW19" s="9">
        <v>1</v>
      </c>
      <c r="AX19" s="9">
        <v>0</v>
      </c>
      <c r="AY19" s="9">
        <v>0</v>
      </c>
      <c r="AZ19" s="9">
        <v>2</v>
      </c>
      <c r="BA19" s="9">
        <v>0</v>
      </c>
      <c r="BB19" s="9">
        <v>1</v>
      </c>
      <c r="BC19" s="9">
        <v>0</v>
      </c>
      <c r="BD19" s="9">
        <v>0</v>
      </c>
      <c r="BE19" s="9">
        <v>1</v>
      </c>
      <c r="BF19" s="9">
        <v>0</v>
      </c>
      <c r="BG19" s="9">
        <v>0</v>
      </c>
      <c r="BH19" s="9">
        <v>0</v>
      </c>
      <c r="BI19" s="9">
        <v>1</v>
      </c>
      <c r="BJ19" s="9">
        <v>0</v>
      </c>
      <c r="BK19" s="9">
        <v>0</v>
      </c>
      <c r="BL19" s="9">
        <v>0</v>
      </c>
      <c r="BM19" s="9">
        <v>1</v>
      </c>
      <c r="BN19" s="9">
        <v>1</v>
      </c>
      <c r="BO19" s="9">
        <v>0</v>
      </c>
      <c r="BP19" s="9">
        <v>1</v>
      </c>
      <c r="BQ19" s="9">
        <v>31</v>
      </c>
      <c r="BR19" s="635"/>
      <c r="BS19" s="635">
        <v>2</v>
      </c>
      <c r="BT19" s="635">
        <v>4</v>
      </c>
      <c r="BU19" s="635">
        <v>3</v>
      </c>
      <c r="BV19" s="635">
        <v>13</v>
      </c>
      <c r="BW19" s="635">
        <v>1</v>
      </c>
      <c r="BX19" s="635"/>
      <c r="BY19" s="635">
        <v>1</v>
      </c>
      <c r="BZ19" s="635">
        <v>1</v>
      </c>
      <c r="CA19" s="635"/>
      <c r="CB19" s="635"/>
      <c r="CC19" s="635"/>
      <c r="CD19" s="635"/>
      <c r="CE19" s="635"/>
      <c r="CF19" s="635">
        <v>2</v>
      </c>
      <c r="CG19" s="635">
        <v>1</v>
      </c>
      <c r="CH19" s="635"/>
      <c r="CI19" s="635">
        <v>1</v>
      </c>
      <c r="CJ19" s="635">
        <v>1</v>
      </c>
      <c r="CK19" s="635"/>
      <c r="CL19" s="635">
        <v>1</v>
      </c>
      <c r="CM19" s="635"/>
      <c r="CN19" s="635"/>
      <c r="CO19" s="635"/>
      <c r="CP19" s="9"/>
    </row>
    <row r="20" spans="3:94" x14ac:dyDescent="0.25">
      <c r="C20" s="3" t="s">
        <v>53</v>
      </c>
      <c r="D20" s="9" t="s">
        <v>54</v>
      </c>
      <c r="E20" s="90">
        <v>7590.0000000000473</v>
      </c>
      <c r="F20" s="90">
        <v>502.62598743974831</v>
      </c>
      <c r="G20" s="90">
        <v>414.55979497918247</v>
      </c>
      <c r="H20" s="10">
        <v>2</v>
      </c>
      <c r="I20" s="10">
        <v>0</v>
      </c>
      <c r="J20" s="10">
        <v>5369</v>
      </c>
      <c r="K20" s="10">
        <v>4465</v>
      </c>
      <c r="L20" s="10">
        <v>904</v>
      </c>
      <c r="M20" s="71">
        <v>70</v>
      </c>
      <c r="N20" s="71">
        <v>0</v>
      </c>
      <c r="O20" s="111">
        <v>66</v>
      </c>
      <c r="P20" s="111">
        <v>66</v>
      </c>
      <c r="Q20" s="10">
        <v>2</v>
      </c>
      <c r="R20" s="10">
        <v>2</v>
      </c>
      <c r="S20" s="10">
        <v>0</v>
      </c>
      <c r="T20" s="10">
        <v>0</v>
      </c>
      <c r="U20" s="10">
        <v>0</v>
      </c>
      <c r="V20" s="10">
        <v>0</v>
      </c>
      <c r="W20" s="10">
        <v>0</v>
      </c>
      <c r="X20" s="5">
        <f t="shared" si="0"/>
        <v>0</v>
      </c>
      <c r="Y20" s="10">
        <v>0</v>
      </c>
      <c r="Z20" s="10">
        <v>0</v>
      </c>
      <c r="AA20" s="10">
        <v>0</v>
      </c>
      <c r="AB20" s="115">
        <v>0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2</v>
      </c>
      <c r="AI20" s="194">
        <v>2</v>
      </c>
      <c r="AJ20" s="194">
        <v>85</v>
      </c>
      <c r="AK20" s="194">
        <v>0</v>
      </c>
      <c r="AL20" s="194">
        <v>0</v>
      </c>
      <c r="AM20" s="194">
        <v>0</v>
      </c>
      <c r="AN20" s="194">
        <v>2</v>
      </c>
      <c r="AO20" s="9">
        <v>0</v>
      </c>
      <c r="AP20" s="9">
        <v>0</v>
      </c>
      <c r="AQ20" s="9">
        <v>0</v>
      </c>
      <c r="AR20" s="9">
        <v>0</v>
      </c>
      <c r="AS20" s="9">
        <v>0</v>
      </c>
      <c r="AT20" s="9">
        <v>0</v>
      </c>
      <c r="AU20" s="9">
        <v>2</v>
      </c>
      <c r="AV20" s="9">
        <v>0</v>
      </c>
      <c r="AW20" s="9">
        <v>0</v>
      </c>
      <c r="AX20" s="9">
        <v>0</v>
      </c>
      <c r="AY20" s="9">
        <v>0</v>
      </c>
      <c r="AZ20" s="9">
        <v>0</v>
      </c>
      <c r="BA20" s="9">
        <v>0</v>
      </c>
      <c r="BB20" s="9">
        <v>0</v>
      </c>
      <c r="BC20" s="9">
        <v>0</v>
      </c>
      <c r="BD20" s="9">
        <v>0</v>
      </c>
      <c r="BE20" s="9">
        <v>0</v>
      </c>
      <c r="BF20" s="9">
        <v>0</v>
      </c>
      <c r="BG20" s="9">
        <v>0</v>
      </c>
      <c r="BH20" s="9">
        <v>0</v>
      </c>
      <c r="BI20" s="9">
        <v>0</v>
      </c>
      <c r="BJ20" s="9">
        <v>0</v>
      </c>
      <c r="BK20" s="9">
        <v>0</v>
      </c>
      <c r="BL20" s="9">
        <v>0</v>
      </c>
      <c r="BM20" s="9">
        <v>0</v>
      </c>
      <c r="BN20" s="9">
        <v>0</v>
      </c>
      <c r="BO20" s="9">
        <v>0</v>
      </c>
      <c r="BP20" s="9">
        <v>0</v>
      </c>
      <c r="BQ20" s="9">
        <v>4</v>
      </c>
      <c r="BR20" s="635"/>
      <c r="BS20" s="635"/>
      <c r="BT20" s="635"/>
      <c r="BU20" s="635">
        <v>2</v>
      </c>
      <c r="BV20" s="635">
        <v>2</v>
      </c>
      <c r="BW20" s="635"/>
      <c r="BX20" s="635"/>
      <c r="BY20" s="635"/>
      <c r="BZ20" s="635"/>
      <c r="CA20" s="635"/>
      <c r="CB20" s="635"/>
      <c r="CC20" s="635"/>
      <c r="CD20" s="635"/>
      <c r="CE20" s="635"/>
      <c r="CF20" s="635"/>
      <c r="CG20" s="635"/>
      <c r="CH20" s="635"/>
      <c r="CI20" s="635"/>
      <c r="CJ20" s="635"/>
      <c r="CK20" s="635"/>
      <c r="CL20" s="635"/>
      <c r="CM20" s="635"/>
      <c r="CN20" s="635"/>
      <c r="CO20" s="635"/>
      <c r="CP20" s="9"/>
    </row>
    <row r="21" spans="3:94" x14ac:dyDescent="0.25">
      <c r="C21" s="3" t="s">
        <v>55</v>
      </c>
      <c r="D21" s="9" t="s">
        <v>56</v>
      </c>
      <c r="E21" s="90">
        <v>74285.000000000058</v>
      </c>
      <c r="F21" s="90">
        <v>6465.7180013915249</v>
      </c>
      <c r="G21" s="90">
        <v>5963.6315996021303</v>
      </c>
      <c r="H21" s="10">
        <v>35</v>
      </c>
      <c r="I21" s="10">
        <v>1989</v>
      </c>
      <c r="J21" s="10">
        <v>1455615</v>
      </c>
      <c r="K21" s="10">
        <v>773575</v>
      </c>
      <c r="L21" s="10">
        <v>682040</v>
      </c>
      <c r="M21" s="10">
        <v>2987</v>
      </c>
      <c r="N21" s="10">
        <v>32292</v>
      </c>
      <c r="O21" s="10">
        <v>3067</v>
      </c>
      <c r="P21" s="10">
        <v>3030</v>
      </c>
      <c r="Q21" s="10">
        <v>28</v>
      </c>
      <c r="R21" s="10">
        <v>4</v>
      </c>
      <c r="S21" s="10">
        <v>8</v>
      </c>
      <c r="T21" s="10">
        <v>0</v>
      </c>
      <c r="U21" s="10">
        <v>8</v>
      </c>
      <c r="V21" s="10">
        <v>1</v>
      </c>
      <c r="W21" s="10">
        <v>4</v>
      </c>
      <c r="X21" s="5">
        <f t="shared" si="0"/>
        <v>3</v>
      </c>
      <c r="Y21" s="10">
        <v>2</v>
      </c>
      <c r="Z21" s="10">
        <v>1</v>
      </c>
      <c r="AA21" s="10">
        <v>0</v>
      </c>
      <c r="AB21" s="115">
        <v>7</v>
      </c>
      <c r="AC21" s="115">
        <v>7</v>
      </c>
      <c r="AD21" s="115">
        <v>1</v>
      </c>
      <c r="AE21" s="115">
        <v>0</v>
      </c>
      <c r="AF21" s="115">
        <v>13</v>
      </c>
      <c r="AG21" s="115">
        <v>0</v>
      </c>
      <c r="AH21" s="115">
        <v>0</v>
      </c>
      <c r="AI21" s="194">
        <v>2</v>
      </c>
      <c r="AJ21" s="194">
        <v>65</v>
      </c>
      <c r="AK21" s="194">
        <v>0</v>
      </c>
      <c r="AL21" s="194">
        <v>1</v>
      </c>
      <c r="AM21" s="194">
        <v>1</v>
      </c>
      <c r="AN21" s="194">
        <v>0</v>
      </c>
      <c r="AO21" s="9">
        <v>1</v>
      </c>
      <c r="AP21" s="9">
        <v>1</v>
      </c>
      <c r="AQ21" s="9">
        <v>0</v>
      </c>
      <c r="AR21" s="9">
        <v>2</v>
      </c>
      <c r="AS21" s="9">
        <v>0</v>
      </c>
      <c r="AT21" s="9">
        <v>0</v>
      </c>
      <c r="AU21" s="9">
        <v>2</v>
      </c>
      <c r="AV21" s="9">
        <v>0</v>
      </c>
      <c r="AW21" s="9">
        <v>0</v>
      </c>
      <c r="AX21" s="9">
        <v>0</v>
      </c>
      <c r="AY21" s="9">
        <v>4</v>
      </c>
      <c r="AZ21" s="9">
        <v>1</v>
      </c>
      <c r="BA21" s="9">
        <v>0</v>
      </c>
      <c r="BB21" s="9">
        <v>2</v>
      </c>
      <c r="BC21" s="9">
        <v>1</v>
      </c>
      <c r="BD21" s="9">
        <v>7</v>
      </c>
      <c r="BE21" s="9">
        <v>0</v>
      </c>
      <c r="BF21" s="9">
        <v>0</v>
      </c>
      <c r="BG21" s="9">
        <v>0</v>
      </c>
      <c r="BH21" s="9">
        <v>0</v>
      </c>
      <c r="BI21" s="9">
        <v>0</v>
      </c>
      <c r="BJ21" s="9">
        <v>0</v>
      </c>
      <c r="BK21" s="9">
        <v>1</v>
      </c>
      <c r="BL21" s="9">
        <v>4</v>
      </c>
      <c r="BM21" s="9">
        <v>0</v>
      </c>
      <c r="BN21" s="9">
        <v>0</v>
      </c>
      <c r="BO21" s="9">
        <v>6</v>
      </c>
      <c r="BP21" s="9">
        <v>3</v>
      </c>
      <c r="BQ21" s="9">
        <v>47</v>
      </c>
      <c r="BR21" s="635"/>
      <c r="BS21" s="635">
        <v>2</v>
      </c>
      <c r="BT21" s="635">
        <v>1</v>
      </c>
      <c r="BU21" s="635">
        <v>4</v>
      </c>
      <c r="BV21" s="635">
        <v>7</v>
      </c>
      <c r="BW21" s="635">
        <v>2</v>
      </c>
      <c r="BX21" s="635"/>
      <c r="BY21" s="635">
        <v>3</v>
      </c>
      <c r="BZ21" s="635"/>
      <c r="CA21" s="635">
        <v>1</v>
      </c>
      <c r="CB21" s="635">
        <v>1</v>
      </c>
      <c r="CC21" s="635"/>
      <c r="CD21" s="635">
        <v>4</v>
      </c>
      <c r="CE21" s="635"/>
      <c r="CF21" s="635">
        <v>5</v>
      </c>
      <c r="CG21" s="635">
        <v>2</v>
      </c>
      <c r="CH21" s="635"/>
      <c r="CI21" s="635">
        <v>1</v>
      </c>
      <c r="CJ21" s="635"/>
      <c r="CK21" s="635">
        <v>2</v>
      </c>
      <c r="CL21" s="635"/>
      <c r="CM21" s="635"/>
      <c r="CN21" s="635">
        <v>10</v>
      </c>
      <c r="CO21" s="635">
        <v>2</v>
      </c>
      <c r="CP21" s="9"/>
    </row>
    <row r="22" spans="3:94" x14ac:dyDescent="0.25">
      <c r="C22" s="3" t="s">
        <v>57</v>
      </c>
      <c r="D22" s="9" t="s">
        <v>58</v>
      </c>
      <c r="E22" s="90">
        <v>4644.0000000000036</v>
      </c>
      <c r="F22" s="90">
        <v>302.03370819899618</v>
      </c>
      <c r="G22" s="90">
        <v>226.39780682293133</v>
      </c>
      <c r="H22" s="195">
        <v>1</v>
      </c>
      <c r="I22" s="195">
        <v>0</v>
      </c>
      <c r="J22" s="195">
        <v>768</v>
      </c>
      <c r="K22" s="195">
        <v>634</v>
      </c>
      <c r="L22" s="195">
        <v>134</v>
      </c>
      <c r="M22" s="195">
        <v>9</v>
      </c>
      <c r="N22" s="195">
        <v>7</v>
      </c>
      <c r="O22" s="195">
        <v>7</v>
      </c>
      <c r="P22" s="195">
        <v>7</v>
      </c>
      <c r="Q22" s="195">
        <v>1</v>
      </c>
      <c r="R22" s="195">
        <v>1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5">
        <f t="shared" si="0"/>
        <v>0</v>
      </c>
      <c r="Y22" s="195">
        <v>0</v>
      </c>
      <c r="Z22" s="195">
        <v>0</v>
      </c>
      <c r="AA22" s="195">
        <v>0</v>
      </c>
      <c r="AB22" s="115">
        <v>0</v>
      </c>
      <c r="AC22" s="115">
        <v>0</v>
      </c>
      <c r="AD22" s="115">
        <v>0</v>
      </c>
      <c r="AE22" s="115">
        <v>0</v>
      </c>
      <c r="AF22" s="115">
        <v>0</v>
      </c>
      <c r="AG22" s="115">
        <v>1</v>
      </c>
      <c r="AH22" s="115">
        <v>0</v>
      </c>
      <c r="AI22" s="194">
        <v>1</v>
      </c>
      <c r="AJ22" s="194">
        <v>80</v>
      </c>
      <c r="AK22" s="194">
        <v>0</v>
      </c>
      <c r="AL22" s="194">
        <v>0</v>
      </c>
      <c r="AM22" s="194">
        <v>1</v>
      </c>
      <c r="AN22" s="194">
        <v>0</v>
      </c>
      <c r="AO22" s="9">
        <v>0</v>
      </c>
      <c r="AP22" s="9">
        <v>0</v>
      </c>
      <c r="AQ22" s="9">
        <v>0</v>
      </c>
      <c r="AR22" s="9">
        <v>0</v>
      </c>
      <c r="AS22" s="9">
        <v>0</v>
      </c>
      <c r="AT22" s="9">
        <v>0</v>
      </c>
      <c r="AU22" s="9">
        <v>1</v>
      </c>
      <c r="AV22" s="9">
        <v>0</v>
      </c>
      <c r="AW22" s="9">
        <v>0</v>
      </c>
      <c r="AX22" s="9">
        <v>0</v>
      </c>
      <c r="AY22" s="9">
        <v>0</v>
      </c>
      <c r="AZ22" s="9">
        <v>0</v>
      </c>
      <c r="BA22" s="9">
        <v>0</v>
      </c>
      <c r="BB22" s="9">
        <v>0</v>
      </c>
      <c r="BC22" s="9">
        <v>0</v>
      </c>
      <c r="BD22" s="9">
        <v>0</v>
      </c>
      <c r="BE22" s="9">
        <v>0</v>
      </c>
      <c r="BF22" s="9">
        <v>0</v>
      </c>
      <c r="BG22" s="9">
        <v>0</v>
      </c>
      <c r="BH22" s="9">
        <v>0</v>
      </c>
      <c r="BI22" s="9">
        <v>0</v>
      </c>
      <c r="BJ22" s="9">
        <v>0</v>
      </c>
      <c r="BK22" s="9">
        <v>0</v>
      </c>
      <c r="BL22" s="9">
        <v>0</v>
      </c>
      <c r="BM22" s="9">
        <v>0</v>
      </c>
      <c r="BN22" s="9">
        <v>0</v>
      </c>
      <c r="BO22" s="9">
        <v>0</v>
      </c>
      <c r="BP22" s="9">
        <v>0</v>
      </c>
      <c r="BQ22" s="9">
        <v>1</v>
      </c>
      <c r="BR22" s="635"/>
      <c r="BS22" s="635"/>
      <c r="BT22" s="635"/>
      <c r="BU22" s="635"/>
      <c r="BV22" s="635">
        <v>1</v>
      </c>
      <c r="BW22" s="635"/>
      <c r="BX22" s="635"/>
      <c r="BY22" s="635"/>
      <c r="BZ22" s="635"/>
      <c r="CA22" s="635"/>
      <c r="CB22" s="635"/>
      <c r="CC22" s="635"/>
      <c r="CD22" s="635"/>
      <c r="CE22" s="635"/>
      <c r="CF22" s="635"/>
      <c r="CG22" s="635"/>
      <c r="CH22" s="635"/>
      <c r="CI22" s="635"/>
      <c r="CJ22" s="635"/>
      <c r="CK22" s="635"/>
      <c r="CL22" s="635"/>
      <c r="CM22" s="635"/>
      <c r="CN22" s="635"/>
      <c r="CO22" s="635"/>
      <c r="CP22" s="9"/>
    </row>
    <row r="23" spans="3:94" x14ac:dyDescent="0.25">
      <c r="C23" s="3" t="s">
        <v>59</v>
      </c>
      <c r="D23" s="9" t="s">
        <v>60</v>
      </c>
      <c r="E23" s="90">
        <v>3169.9999999999977</v>
      </c>
      <c r="F23" s="90">
        <v>382.05841785261333</v>
      </c>
      <c r="G23" s="90">
        <v>220.27252119206065</v>
      </c>
      <c r="H23" s="10">
        <v>2</v>
      </c>
      <c r="I23" s="10">
        <v>3</v>
      </c>
      <c r="J23" s="10">
        <v>2085</v>
      </c>
      <c r="K23" s="10">
        <v>2069</v>
      </c>
      <c r="L23" s="10">
        <v>16</v>
      </c>
      <c r="M23" s="10">
        <v>10</v>
      </c>
      <c r="N23" s="10">
        <v>20</v>
      </c>
      <c r="O23" s="10">
        <v>12</v>
      </c>
      <c r="P23" s="10">
        <v>12</v>
      </c>
      <c r="Q23" s="10">
        <v>2</v>
      </c>
      <c r="R23" s="10">
        <v>1</v>
      </c>
      <c r="S23" s="10">
        <v>0</v>
      </c>
      <c r="T23" s="10">
        <v>0</v>
      </c>
      <c r="U23" s="10">
        <v>0</v>
      </c>
      <c r="V23" s="10">
        <v>0</v>
      </c>
      <c r="W23" s="10">
        <v>0</v>
      </c>
      <c r="X23" s="5">
        <f t="shared" si="0"/>
        <v>1</v>
      </c>
      <c r="Y23" s="10">
        <v>0</v>
      </c>
      <c r="Z23" s="10">
        <v>0</v>
      </c>
      <c r="AA23" s="10">
        <v>1</v>
      </c>
      <c r="AB23" s="115">
        <v>0</v>
      </c>
      <c r="AC23" s="115">
        <v>0</v>
      </c>
      <c r="AD23" s="115">
        <v>0</v>
      </c>
      <c r="AE23" s="115">
        <v>2</v>
      </c>
      <c r="AF23" s="115">
        <v>0</v>
      </c>
      <c r="AG23" s="115">
        <v>0</v>
      </c>
      <c r="AH23" s="115">
        <v>0</v>
      </c>
      <c r="AI23" s="194">
        <v>2</v>
      </c>
      <c r="AJ23" s="194">
        <v>55</v>
      </c>
      <c r="AK23" s="194">
        <v>0</v>
      </c>
      <c r="AL23" s="194">
        <v>2</v>
      </c>
      <c r="AM23" s="194">
        <v>0</v>
      </c>
      <c r="AN23" s="194">
        <v>0</v>
      </c>
      <c r="AO23" s="9">
        <v>0</v>
      </c>
      <c r="AP23" s="9">
        <v>0</v>
      </c>
      <c r="AQ23" s="9">
        <v>0</v>
      </c>
      <c r="AR23" s="9">
        <v>0</v>
      </c>
      <c r="AS23" s="9">
        <v>0</v>
      </c>
      <c r="AT23" s="9">
        <v>0</v>
      </c>
      <c r="AU23" s="9">
        <v>1</v>
      </c>
      <c r="AV23" s="9">
        <v>0</v>
      </c>
      <c r="AW23" s="9">
        <v>0</v>
      </c>
      <c r="AX23" s="9">
        <v>0</v>
      </c>
      <c r="AY23" s="9">
        <v>0</v>
      </c>
      <c r="AZ23" s="9">
        <v>0</v>
      </c>
      <c r="BA23" s="9">
        <v>1</v>
      </c>
      <c r="BB23" s="9">
        <v>0</v>
      </c>
      <c r="BC23" s="9">
        <v>0</v>
      </c>
      <c r="BD23" s="9">
        <v>0</v>
      </c>
      <c r="BE23" s="9">
        <v>0</v>
      </c>
      <c r="BF23" s="9">
        <v>0</v>
      </c>
      <c r="BG23" s="9">
        <v>0</v>
      </c>
      <c r="BH23" s="9">
        <v>0</v>
      </c>
      <c r="BI23" s="9">
        <v>0</v>
      </c>
      <c r="BJ23" s="9">
        <v>0</v>
      </c>
      <c r="BK23" s="9">
        <v>0</v>
      </c>
      <c r="BL23" s="9">
        <v>0</v>
      </c>
      <c r="BM23" s="9">
        <v>0</v>
      </c>
      <c r="BN23" s="9">
        <v>0</v>
      </c>
      <c r="BO23" s="9">
        <v>0</v>
      </c>
      <c r="BP23" s="9">
        <v>0</v>
      </c>
      <c r="BQ23" s="9">
        <v>2</v>
      </c>
      <c r="BR23" s="635"/>
      <c r="BS23" s="635"/>
      <c r="BT23" s="635"/>
      <c r="BU23" s="635"/>
      <c r="BV23" s="635">
        <v>2</v>
      </c>
      <c r="BW23" s="635"/>
      <c r="BX23" s="635"/>
      <c r="BY23" s="635"/>
      <c r="BZ23" s="635"/>
      <c r="CA23" s="635"/>
      <c r="CB23" s="635"/>
      <c r="CC23" s="635"/>
      <c r="CD23" s="635"/>
      <c r="CE23" s="635"/>
      <c r="CF23" s="635"/>
      <c r="CG23" s="635"/>
      <c r="CH23" s="635"/>
      <c r="CI23" s="635"/>
      <c r="CJ23" s="635"/>
      <c r="CK23" s="635"/>
      <c r="CL23" s="635"/>
      <c r="CM23" s="635"/>
      <c r="CN23" s="635"/>
      <c r="CO23" s="635"/>
      <c r="CP23" s="9"/>
    </row>
    <row r="24" spans="3:94" x14ac:dyDescent="0.25">
      <c r="C24" s="3" t="s">
        <v>61</v>
      </c>
      <c r="D24" s="20" t="s">
        <v>62</v>
      </c>
      <c r="E24" s="91">
        <v>35943.999999999978</v>
      </c>
      <c r="F24" s="91">
        <v>2211.8319529309697</v>
      </c>
      <c r="G24" s="91">
        <v>2211.8319529309697</v>
      </c>
      <c r="H24" s="14">
        <v>12</v>
      </c>
      <c r="I24" s="14">
        <v>367</v>
      </c>
      <c r="J24" s="14">
        <v>120309</v>
      </c>
      <c r="K24" s="14">
        <v>81947</v>
      </c>
      <c r="L24" s="14">
        <v>38362</v>
      </c>
      <c r="M24" s="14">
        <v>344</v>
      </c>
      <c r="N24" s="14">
        <v>2846</v>
      </c>
      <c r="O24" s="196">
        <v>1049</v>
      </c>
      <c r="P24" s="196">
        <v>1049</v>
      </c>
      <c r="Q24" s="14">
        <v>6</v>
      </c>
      <c r="R24" s="14">
        <v>3</v>
      </c>
      <c r="S24" s="14">
        <v>1</v>
      </c>
      <c r="T24" s="14"/>
      <c r="U24" s="14"/>
      <c r="V24" s="14">
        <v>1</v>
      </c>
      <c r="W24" s="14"/>
      <c r="X24" s="5">
        <f t="shared" si="0"/>
        <v>1</v>
      </c>
      <c r="Y24" s="14">
        <v>1</v>
      </c>
      <c r="Z24" s="14"/>
      <c r="AA24" s="14"/>
      <c r="AB24" s="197">
        <v>1</v>
      </c>
      <c r="AC24" s="197"/>
      <c r="AD24" s="197">
        <v>5</v>
      </c>
      <c r="AE24" s="197"/>
      <c r="AF24" s="197"/>
      <c r="AG24" s="197"/>
      <c r="AH24" s="197"/>
      <c r="AI24" s="198">
        <v>2</v>
      </c>
      <c r="AJ24" s="198">
        <v>90</v>
      </c>
      <c r="AK24" s="198">
        <v>2</v>
      </c>
      <c r="AL24" s="198"/>
      <c r="AM24" s="198"/>
      <c r="AN24" s="198"/>
      <c r="AO24">
        <v>1</v>
      </c>
      <c r="AU24">
        <v>3</v>
      </c>
      <c r="AV24">
        <v>1</v>
      </c>
      <c r="AY24">
        <v>1</v>
      </c>
      <c r="BB24">
        <v>1</v>
      </c>
      <c r="BD24">
        <v>1</v>
      </c>
      <c r="BG24">
        <v>1</v>
      </c>
      <c r="BH24">
        <v>1</v>
      </c>
      <c r="BL24">
        <v>1</v>
      </c>
      <c r="BP24">
        <v>1</v>
      </c>
      <c r="BQ24">
        <v>13</v>
      </c>
      <c r="BR24" s="86">
        <v>2</v>
      </c>
      <c r="BU24" s="86">
        <v>1</v>
      </c>
      <c r="BV24" s="86">
        <v>3</v>
      </c>
      <c r="BY24" s="86">
        <v>1</v>
      </c>
      <c r="BZ24" s="86">
        <v>1</v>
      </c>
      <c r="CB24" s="86">
        <v>1</v>
      </c>
      <c r="CF24" s="86">
        <v>2</v>
      </c>
      <c r="CG24" s="86">
        <v>1</v>
      </c>
      <c r="CI24" s="86">
        <v>1</v>
      </c>
    </row>
    <row r="25" spans="3:94" x14ac:dyDescent="0.25">
      <c r="C25" s="3" t="s">
        <v>63</v>
      </c>
      <c r="D25" s="20" t="s">
        <v>64</v>
      </c>
      <c r="E25" s="91">
        <v>53460.999999999818</v>
      </c>
      <c r="F25" s="91">
        <v>4274.1746919652624</v>
      </c>
      <c r="G25" s="91">
        <v>2967.0567444950807</v>
      </c>
      <c r="H25" s="14">
        <v>5</v>
      </c>
      <c r="I25" s="14">
        <v>70</v>
      </c>
      <c r="J25" s="14">
        <v>38371</v>
      </c>
      <c r="K25" s="14">
        <v>34342</v>
      </c>
      <c r="L25" s="14">
        <v>4029</v>
      </c>
      <c r="M25" s="14">
        <v>1050</v>
      </c>
      <c r="N25" s="14">
        <v>395</v>
      </c>
      <c r="O25" s="196">
        <v>491</v>
      </c>
      <c r="P25" s="196">
        <v>491</v>
      </c>
      <c r="Q25" s="14">
        <v>5</v>
      </c>
      <c r="R25" s="14">
        <v>4</v>
      </c>
      <c r="S25" s="14"/>
      <c r="T25" s="14">
        <v>1</v>
      </c>
      <c r="U25" s="14"/>
      <c r="V25" s="14"/>
      <c r="W25" s="14"/>
      <c r="X25" s="5">
        <f t="shared" si="0"/>
        <v>0</v>
      </c>
      <c r="Y25" s="14"/>
      <c r="Z25" s="14"/>
      <c r="AA25" s="14"/>
      <c r="AB25" s="197"/>
      <c r="AC25" s="197"/>
      <c r="AD25" s="197">
        <v>5</v>
      </c>
      <c r="AE25" s="197"/>
      <c r="AF25" s="197"/>
      <c r="AG25" s="197"/>
      <c r="AH25" s="197"/>
      <c r="AI25" s="198">
        <v>4</v>
      </c>
      <c r="AJ25" s="198">
        <v>75</v>
      </c>
      <c r="AK25" s="198">
        <v>1</v>
      </c>
      <c r="AL25" s="198"/>
      <c r="AM25" s="198">
        <v>2</v>
      </c>
      <c r="AN25" s="198">
        <v>1</v>
      </c>
      <c r="AU25">
        <v>4</v>
      </c>
      <c r="BI25">
        <v>1</v>
      </c>
      <c r="BQ25">
        <v>10</v>
      </c>
      <c r="BT25" s="86">
        <v>3</v>
      </c>
      <c r="BU25" s="86">
        <v>1</v>
      </c>
      <c r="BV25" s="86">
        <v>5</v>
      </c>
      <c r="CE25" s="86">
        <v>1</v>
      </c>
    </row>
    <row r="26" spans="3:94" x14ac:dyDescent="0.25">
      <c r="C26" s="3" t="s">
        <v>65</v>
      </c>
      <c r="D26" s="20" t="s">
        <v>66</v>
      </c>
      <c r="E26" s="91">
        <v>50716.000000000116</v>
      </c>
      <c r="F26" s="91">
        <v>2951.1722388235553</v>
      </c>
      <c r="G26" s="91">
        <v>1797.4344665081505</v>
      </c>
      <c r="H26" s="14">
        <v>6</v>
      </c>
      <c r="I26" s="14">
        <v>6</v>
      </c>
      <c r="J26" s="14">
        <v>25657</v>
      </c>
      <c r="K26" s="14">
        <v>22575</v>
      </c>
      <c r="L26" s="14">
        <v>3082</v>
      </c>
      <c r="M26" s="14">
        <v>405</v>
      </c>
      <c r="N26" s="14">
        <v>700</v>
      </c>
      <c r="O26" s="196">
        <v>527</v>
      </c>
      <c r="P26" s="196">
        <v>527</v>
      </c>
      <c r="Q26" s="14">
        <v>6</v>
      </c>
      <c r="R26" s="14">
        <v>5</v>
      </c>
      <c r="S26" s="14"/>
      <c r="T26" s="14"/>
      <c r="U26" s="14"/>
      <c r="V26" s="14">
        <v>1</v>
      </c>
      <c r="W26" s="14"/>
      <c r="X26" s="5">
        <f t="shared" si="0"/>
        <v>0</v>
      </c>
      <c r="Y26" s="14"/>
      <c r="Z26" s="14"/>
      <c r="AA26" s="14"/>
      <c r="AB26" s="197"/>
      <c r="AC26" s="197"/>
      <c r="AD26" s="197">
        <v>6</v>
      </c>
      <c r="AE26" s="197"/>
      <c r="AF26" s="197"/>
      <c r="AG26" s="197"/>
      <c r="AH26" s="197"/>
      <c r="AI26" s="198">
        <v>7</v>
      </c>
      <c r="AJ26" s="198">
        <v>70</v>
      </c>
      <c r="AK26" s="198"/>
      <c r="AL26" s="198">
        <v>1</v>
      </c>
      <c r="AM26" s="198">
        <v>6</v>
      </c>
      <c r="AN26" s="198"/>
      <c r="AU26">
        <v>5</v>
      </c>
      <c r="AZ26">
        <v>1</v>
      </c>
      <c r="BQ26">
        <v>9</v>
      </c>
      <c r="BV26" s="86">
        <v>8</v>
      </c>
      <c r="CG26" s="86">
        <v>1</v>
      </c>
    </row>
    <row r="27" spans="3:94" x14ac:dyDescent="0.25">
      <c r="C27" s="3" t="s">
        <v>67</v>
      </c>
      <c r="D27" s="20" t="s">
        <v>68</v>
      </c>
      <c r="E27" s="91">
        <v>38915.999999999927</v>
      </c>
      <c r="F27" s="91">
        <v>2873.276089378814</v>
      </c>
      <c r="G27" s="91">
        <v>2342.3711103481828</v>
      </c>
      <c r="H27" s="14">
        <v>5</v>
      </c>
      <c r="I27" s="14">
        <v>32</v>
      </c>
      <c r="J27" s="14">
        <v>71340</v>
      </c>
      <c r="K27" s="14">
        <v>35098</v>
      </c>
      <c r="L27" s="14">
        <v>36242</v>
      </c>
      <c r="M27" s="14">
        <v>237</v>
      </c>
      <c r="N27" s="14">
        <v>1070</v>
      </c>
      <c r="O27" s="196">
        <v>317</v>
      </c>
      <c r="P27" s="196">
        <v>325</v>
      </c>
      <c r="Q27" s="14">
        <v>4</v>
      </c>
      <c r="R27" s="14">
        <v>3</v>
      </c>
      <c r="S27" s="14"/>
      <c r="T27" s="14"/>
      <c r="U27" s="14"/>
      <c r="V27" s="14">
        <v>1</v>
      </c>
      <c r="W27" s="14"/>
      <c r="X27" s="5">
        <f t="shared" si="0"/>
        <v>0</v>
      </c>
      <c r="Y27" s="14"/>
      <c r="Z27" s="14"/>
      <c r="AA27" s="14"/>
      <c r="AB27" s="197"/>
      <c r="AC27" s="197"/>
      <c r="AD27" s="197">
        <v>4</v>
      </c>
      <c r="AE27" s="197"/>
      <c r="AF27" s="197"/>
      <c r="AG27" s="197"/>
      <c r="AH27" s="197"/>
      <c r="AI27" s="198">
        <v>1</v>
      </c>
      <c r="AJ27" s="198">
        <v>90</v>
      </c>
      <c r="AK27" s="198">
        <v>1</v>
      </c>
      <c r="AL27" s="198"/>
      <c r="AM27" s="198"/>
      <c r="AN27" s="198"/>
      <c r="AS27">
        <v>1</v>
      </c>
      <c r="AU27">
        <v>2</v>
      </c>
      <c r="AX27">
        <v>1</v>
      </c>
      <c r="AY27">
        <v>1</v>
      </c>
      <c r="BQ27">
        <v>12</v>
      </c>
      <c r="BT27" s="86">
        <v>4</v>
      </c>
      <c r="BU27" s="86">
        <v>1</v>
      </c>
      <c r="BV27" s="86">
        <v>4</v>
      </c>
      <c r="BY27" s="86">
        <v>1</v>
      </c>
      <c r="CF27" s="86">
        <v>2</v>
      </c>
    </row>
    <row r="28" spans="3:94" x14ac:dyDescent="0.25">
      <c r="C28" s="3" t="s">
        <v>69</v>
      </c>
      <c r="D28" s="20" t="s">
        <v>70</v>
      </c>
      <c r="E28" s="91">
        <v>61886.999999999811</v>
      </c>
      <c r="F28" s="91">
        <v>4318.7308598942527</v>
      </c>
      <c r="G28" s="91">
        <v>3348.3877517844003</v>
      </c>
      <c r="H28" s="14">
        <v>5</v>
      </c>
      <c r="I28" s="14">
        <v>58</v>
      </c>
      <c r="J28" s="14">
        <v>86478</v>
      </c>
      <c r="K28" s="14">
        <v>65722</v>
      </c>
      <c r="L28" s="14">
        <v>20756</v>
      </c>
      <c r="M28" s="14">
        <v>485</v>
      </c>
      <c r="N28" s="14">
        <v>6117</v>
      </c>
      <c r="O28" s="196">
        <v>573</v>
      </c>
      <c r="P28" s="196">
        <v>573</v>
      </c>
      <c r="Q28" s="14">
        <v>5</v>
      </c>
      <c r="R28" s="14">
        <v>4</v>
      </c>
      <c r="S28" s="14"/>
      <c r="T28" s="14">
        <v>1</v>
      </c>
      <c r="U28" s="14"/>
      <c r="V28" s="14"/>
      <c r="W28" s="14"/>
      <c r="X28" s="5">
        <f t="shared" si="0"/>
        <v>0</v>
      </c>
      <c r="Y28" s="14"/>
      <c r="Z28" s="14"/>
      <c r="AA28" s="14"/>
      <c r="AB28" s="197"/>
      <c r="AC28" s="197"/>
      <c r="AD28" s="197">
        <v>1</v>
      </c>
      <c r="AE28" s="197">
        <v>4</v>
      </c>
      <c r="AF28" s="197"/>
      <c r="AG28" s="197"/>
      <c r="AH28" s="197"/>
      <c r="AI28" s="198">
        <v>2</v>
      </c>
      <c r="AJ28" s="198">
        <v>77.5</v>
      </c>
      <c r="AK28" s="198">
        <v>1</v>
      </c>
      <c r="AL28" s="198"/>
      <c r="AM28" s="198"/>
      <c r="AN28" s="198">
        <v>1</v>
      </c>
      <c r="AS28">
        <v>1</v>
      </c>
      <c r="AU28">
        <v>3</v>
      </c>
      <c r="BI28">
        <v>1</v>
      </c>
      <c r="BQ28">
        <v>6</v>
      </c>
      <c r="BV28" s="86">
        <v>3</v>
      </c>
      <c r="CF28" s="86">
        <v>2</v>
      </c>
      <c r="CJ28" s="86">
        <v>1</v>
      </c>
    </row>
    <row r="29" spans="3:94" x14ac:dyDescent="0.25">
      <c r="C29" s="3" t="s">
        <v>71</v>
      </c>
      <c r="D29" s="20" t="s">
        <v>72</v>
      </c>
      <c r="E29" s="91">
        <v>45460.999999999978</v>
      </c>
      <c r="F29" s="91">
        <v>3192.6114714104265</v>
      </c>
      <c r="G29" s="91">
        <v>2500.5421273772668</v>
      </c>
      <c r="H29" s="14">
        <v>4</v>
      </c>
      <c r="I29" s="14">
        <v>6</v>
      </c>
      <c r="J29" s="14">
        <v>39318</v>
      </c>
      <c r="K29" s="14">
        <v>30926</v>
      </c>
      <c r="L29" s="14">
        <v>8392</v>
      </c>
      <c r="M29" s="14">
        <v>675</v>
      </c>
      <c r="N29" s="14">
        <v>827</v>
      </c>
      <c r="O29" s="196">
        <v>650</v>
      </c>
      <c r="P29" s="196">
        <v>653</v>
      </c>
      <c r="Q29" s="14">
        <v>4</v>
      </c>
      <c r="R29" s="14">
        <v>3</v>
      </c>
      <c r="S29" s="14"/>
      <c r="T29" s="14"/>
      <c r="U29" s="14"/>
      <c r="V29" s="14">
        <v>1</v>
      </c>
      <c r="W29" s="14"/>
      <c r="X29" s="5">
        <f t="shared" si="0"/>
        <v>0</v>
      </c>
      <c r="Y29" s="14"/>
      <c r="Z29" s="14"/>
      <c r="AA29" s="14"/>
      <c r="AB29" s="197"/>
      <c r="AC29" s="197"/>
      <c r="AD29" s="197"/>
      <c r="AE29" s="197">
        <v>4</v>
      </c>
      <c r="AF29" s="197"/>
      <c r="AG29" s="197"/>
      <c r="AH29" s="197"/>
      <c r="AI29" s="198">
        <v>3</v>
      </c>
      <c r="AJ29" s="198">
        <v>75</v>
      </c>
      <c r="AK29" s="198"/>
      <c r="AL29" s="198">
        <v>1</v>
      </c>
      <c r="AM29" s="198">
        <v>1</v>
      </c>
      <c r="AN29" s="198">
        <v>1</v>
      </c>
      <c r="AU29">
        <v>3</v>
      </c>
      <c r="AZ29">
        <v>1</v>
      </c>
      <c r="BQ29">
        <v>5</v>
      </c>
      <c r="BT29" s="86">
        <v>1</v>
      </c>
      <c r="BV29" s="86">
        <v>3</v>
      </c>
      <c r="CC29" s="86">
        <v>1</v>
      </c>
    </row>
    <row r="30" spans="3:94" x14ac:dyDescent="0.25">
      <c r="C30" s="3" t="s">
        <v>73</v>
      </c>
      <c r="D30" s="20" t="s">
        <v>74</v>
      </c>
      <c r="E30" s="91">
        <v>53744.999999999985</v>
      </c>
      <c r="F30" s="91">
        <v>5768.5512960382821</v>
      </c>
      <c r="G30" s="91">
        <v>4540.8442481330767</v>
      </c>
      <c r="H30" s="14">
        <v>8</v>
      </c>
      <c r="I30" s="14">
        <v>186</v>
      </c>
      <c r="J30" s="14">
        <v>57825</v>
      </c>
      <c r="K30" s="14">
        <v>47781</v>
      </c>
      <c r="L30" s="14">
        <v>10044</v>
      </c>
      <c r="M30" s="14">
        <v>370</v>
      </c>
      <c r="N30" s="14">
        <v>7159</v>
      </c>
      <c r="O30" s="196">
        <v>398</v>
      </c>
      <c r="P30" s="196">
        <v>398</v>
      </c>
      <c r="Q30" s="14">
        <v>7</v>
      </c>
      <c r="R30" s="14">
        <v>5</v>
      </c>
      <c r="S30" s="14"/>
      <c r="T30" s="14">
        <v>1</v>
      </c>
      <c r="U30" s="14"/>
      <c r="V30" s="14"/>
      <c r="W30" s="14">
        <v>1</v>
      </c>
      <c r="X30" s="5">
        <f t="shared" si="0"/>
        <v>0</v>
      </c>
      <c r="Y30" s="14"/>
      <c r="Z30" s="14"/>
      <c r="AA30" s="14"/>
      <c r="AB30" s="197"/>
      <c r="AC30" s="197"/>
      <c r="AD30" s="197"/>
      <c r="AE30" s="197">
        <v>5</v>
      </c>
      <c r="AF30" s="197">
        <v>2</v>
      </c>
      <c r="AG30" s="197"/>
      <c r="AH30" s="197"/>
      <c r="AI30" s="198">
        <v>4</v>
      </c>
      <c r="AJ30" s="198">
        <v>62.5</v>
      </c>
      <c r="AK30" s="198">
        <v>1</v>
      </c>
      <c r="AL30" s="198"/>
      <c r="AM30" s="198"/>
      <c r="AN30" s="198">
        <v>3</v>
      </c>
      <c r="AS30">
        <v>2</v>
      </c>
      <c r="AU30">
        <v>4</v>
      </c>
      <c r="BI30">
        <v>1</v>
      </c>
      <c r="BJ30">
        <v>1</v>
      </c>
      <c r="BQ30">
        <v>8</v>
      </c>
      <c r="BT30" s="86">
        <v>2</v>
      </c>
      <c r="BV30" s="86">
        <v>3</v>
      </c>
      <c r="BY30" s="86">
        <v>1</v>
      </c>
      <c r="CI30" s="86">
        <v>1</v>
      </c>
      <c r="CL30" s="86">
        <v>1</v>
      </c>
    </row>
    <row r="31" spans="3:94" x14ac:dyDescent="0.25">
      <c r="C31" s="3" t="s">
        <v>75</v>
      </c>
      <c r="D31" s="20" t="s">
        <v>76</v>
      </c>
      <c r="E31" s="91">
        <v>29447.999999999956</v>
      </c>
      <c r="F31" s="91">
        <v>1655.1522217978099</v>
      </c>
      <c r="G31" s="91">
        <v>1393.4288324420675</v>
      </c>
      <c r="H31" s="14">
        <v>6</v>
      </c>
      <c r="I31" s="14">
        <v>0</v>
      </c>
      <c r="J31" s="14">
        <v>85773</v>
      </c>
      <c r="K31" s="14">
        <v>43362</v>
      </c>
      <c r="L31" s="14">
        <v>42411</v>
      </c>
      <c r="M31" s="14">
        <v>441</v>
      </c>
      <c r="N31" s="14">
        <v>70</v>
      </c>
      <c r="O31" s="196">
        <v>530</v>
      </c>
      <c r="P31" s="196">
        <v>530</v>
      </c>
      <c r="Q31" s="14">
        <v>6</v>
      </c>
      <c r="R31" s="14">
        <v>4</v>
      </c>
      <c r="S31" s="14"/>
      <c r="T31" s="14"/>
      <c r="U31" s="14"/>
      <c r="V31" s="14"/>
      <c r="W31" s="14"/>
      <c r="X31" s="5">
        <f t="shared" si="0"/>
        <v>2</v>
      </c>
      <c r="Y31" s="14">
        <v>1</v>
      </c>
      <c r="Z31" s="14">
        <v>1</v>
      </c>
      <c r="AA31" s="14"/>
      <c r="AB31" s="197"/>
      <c r="AC31" s="197"/>
      <c r="AD31" s="197"/>
      <c r="AE31" s="197">
        <v>5</v>
      </c>
      <c r="AF31" s="197">
        <v>1</v>
      </c>
      <c r="AG31" s="197"/>
      <c r="AH31" s="197"/>
      <c r="AI31" s="198">
        <v>3</v>
      </c>
      <c r="AJ31" s="198">
        <v>76.666666666666671</v>
      </c>
      <c r="AK31" s="198"/>
      <c r="AL31" s="198"/>
      <c r="AM31" s="198">
        <v>1</v>
      </c>
      <c r="AN31" s="198">
        <v>2</v>
      </c>
      <c r="AP31">
        <v>1</v>
      </c>
      <c r="AU31">
        <v>4</v>
      </c>
      <c r="BB31">
        <v>1</v>
      </c>
      <c r="BQ31">
        <v>7</v>
      </c>
      <c r="BV31" s="86">
        <v>5</v>
      </c>
      <c r="BZ31" s="86">
        <v>1</v>
      </c>
      <c r="CB31" s="86">
        <v>1</v>
      </c>
    </row>
    <row r="32" spans="3:94" x14ac:dyDescent="0.25">
      <c r="C32" s="3" t="s">
        <v>77</v>
      </c>
      <c r="D32" s="20" t="s">
        <v>78</v>
      </c>
      <c r="E32" s="91">
        <v>84683.999999999738</v>
      </c>
      <c r="F32" s="91">
        <v>6542.4272127682179</v>
      </c>
      <c r="G32" s="91">
        <v>4999.6025263204829</v>
      </c>
      <c r="H32" s="14">
        <v>6</v>
      </c>
      <c r="I32" s="14">
        <v>0</v>
      </c>
      <c r="J32" s="14">
        <v>21487</v>
      </c>
      <c r="K32" s="14">
        <v>18220</v>
      </c>
      <c r="L32" s="14">
        <v>3267</v>
      </c>
      <c r="M32" s="14">
        <v>421</v>
      </c>
      <c r="N32" s="14">
        <v>175</v>
      </c>
      <c r="O32" s="196">
        <v>479</v>
      </c>
      <c r="P32" s="196">
        <v>480</v>
      </c>
      <c r="Q32" s="14">
        <v>5</v>
      </c>
      <c r="R32" s="14">
        <v>5</v>
      </c>
      <c r="S32" s="14"/>
      <c r="T32" s="14"/>
      <c r="U32" s="14"/>
      <c r="V32" s="14"/>
      <c r="W32" s="14"/>
      <c r="X32" s="5">
        <f t="shared" si="0"/>
        <v>0</v>
      </c>
      <c r="Y32" s="14"/>
      <c r="Z32" s="14"/>
      <c r="AA32" s="14"/>
      <c r="AB32" s="197"/>
      <c r="AC32" s="197"/>
      <c r="AD32" s="197"/>
      <c r="AE32" s="197"/>
      <c r="AF32" s="197">
        <v>5</v>
      </c>
      <c r="AG32" s="197"/>
      <c r="AH32" s="197"/>
      <c r="AI32" s="198">
        <v>6</v>
      </c>
      <c r="AJ32" s="198">
        <v>75</v>
      </c>
      <c r="AK32" s="198">
        <v>3</v>
      </c>
      <c r="AL32" s="198"/>
      <c r="AM32" s="198">
        <v>3</v>
      </c>
      <c r="AN32" s="198"/>
      <c r="AQ32">
        <v>1</v>
      </c>
      <c r="AU32">
        <v>5</v>
      </c>
      <c r="BQ32">
        <v>8</v>
      </c>
      <c r="BT32" s="86">
        <v>1</v>
      </c>
      <c r="BV32" s="86">
        <v>6</v>
      </c>
      <c r="BX32" s="86">
        <v>1</v>
      </c>
    </row>
    <row r="33" spans="3:93" x14ac:dyDescent="0.25">
      <c r="C33" s="3" t="s">
        <v>79</v>
      </c>
      <c r="D33" s="20" t="s">
        <v>80</v>
      </c>
      <c r="E33" s="91">
        <v>49615</v>
      </c>
      <c r="F33" s="91">
        <v>6529.3786181056976</v>
      </c>
      <c r="G33" s="91">
        <v>5335.0073902952045</v>
      </c>
      <c r="H33" s="14">
        <v>2</v>
      </c>
      <c r="I33" s="14">
        <v>0</v>
      </c>
      <c r="J33" s="14">
        <v>10310</v>
      </c>
      <c r="K33" s="14">
        <v>6993</v>
      </c>
      <c r="L33" s="14">
        <v>3317</v>
      </c>
      <c r="M33" s="14">
        <v>205</v>
      </c>
      <c r="N33" s="14">
        <v>5</v>
      </c>
      <c r="O33" s="196">
        <v>224</v>
      </c>
      <c r="P33" s="196">
        <v>224</v>
      </c>
      <c r="Q33" s="14">
        <v>2</v>
      </c>
      <c r="R33" s="14">
        <v>2</v>
      </c>
      <c r="S33" s="14"/>
      <c r="T33" s="14"/>
      <c r="U33" s="14"/>
      <c r="V33" s="14"/>
      <c r="W33" s="14"/>
      <c r="X33" s="5">
        <f t="shared" si="0"/>
        <v>0</v>
      </c>
      <c r="Y33" s="14"/>
      <c r="Z33" s="14"/>
      <c r="AA33" s="14"/>
      <c r="AB33" s="197"/>
      <c r="AC33" s="197"/>
      <c r="AD33" s="197"/>
      <c r="AE33" s="197"/>
      <c r="AF33" s="197">
        <v>2</v>
      </c>
      <c r="AG33" s="197"/>
      <c r="AH33" s="197"/>
      <c r="AI33" s="198">
        <v>2</v>
      </c>
      <c r="AJ33" s="198">
        <v>70</v>
      </c>
      <c r="AK33" s="198"/>
      <c r="AL33" s="198"/>
      <c r="AM33" s="198">
        <v>2</v>
      </c>
      <c r="AN33" s="198"/>
      <c r="AU33">
        <v>2</v>
      </c>
      <c r="BQ33">
        <v>4</v>
      </c>
      <c r="BT33" s="86">
        <v>2</v>
      </c>
      <c r="BV33" s="86">
        <v>2</v>
      </c>
    </row>
    <row r="34" spans="3:93" x14ac:dyDescent="0.25">
      <c r="C34" s="3" t="s">
        <v>81</v>
      </c>
      <c r="D34" s="20" t="s">
        <v>82</v>
      </c>
      <c r="E34" s="91">
        <v>49433.000000000073</v>
      </c>
      <c r="F34" s="91">
        <v>5192.891050777127</v>
      </c>
      <c r="G34" s="91">
        <v>4257.9870908883877</v>
      </c>
      <c r="H34" s="14">
        <v>9</v>
      </c>
      <c r="I34" s="14">
        <v>71</v>
      </c>
      <c r="J34" s="14">
        <v>223974</v>
      </c>
      <c r="K34" s="14">
        <v>144961</v>
      </c>
      <c r="L34" s="14">
        <v>79013</v>
      </c>
      <c r="M34" s="14">
        <v>1606</v>
      </c>
      <c r="N34" s="14">
        <v>9978</v>
      </c>
      <c r="O34" s="196">
        <v>1106</v>
      </c>
      <c r="P34" s="196">
        <v>1107</v>
      </c>
      <c r="Q34" s="14">
        <v>8</v>
      </c>
      <c r="R34" s="14">
        <v>4</v>
      </c>
      <c r="S34" s="14"/>
      <c r="T34" s="14">
        <v>3</v>
      </c>
      <c r="U34" s="14">
        <v>1</v>
      </c>
      <c r="V34" s="14"/>
      <c r="W34" s="14"/>
      <c r="X34" s="5">
        <f t="shared" si="0"/>
        <v>0</v>
      </c>
      <c r="Y34" s="14"/>
      <c r="Z34" s="14"/>
      <c r="AA34" s="14"/>
      <c r="AB34" s="197"/>
      <c r="AC34" s="197"/>
      <c r="AD34" s="197"/>
      <c r="AE34" s="197"/>
      <c r="AF34" s="197">
        <v>8</v>
      </c>
      <c r="AG34" s="197"/>
      <c r="AH34" s="197"/>
      <c r="AI34" s="198">
        <v>3</v>
      </c>
      <c r="AJ34" s="198">
        <v>66.666666666666671</v>
      </c>
      <c r="AK34" s="198">
        <v>3</v>
      </c>
      <c r="AL34" s="198"/>
      <c r="AM34" s="198"/>
      <c r="AN34" s="198"/>
      <c r="AO34">
        <v>1</v>
      </c>
      <c r="AU34">
        <v>4</v>
      </c>
      <c r="BD34">
        <v>1</v>
      </c>
      <c r="BE34">
        <v>1</v>
      </c>
      <c r="BG34">
        <v>1</v>
      </c>
      <c r="BI34">
        <v>1</v>
      </c>
      <c r="BQ34">
        <v>8</v>
      </c>
      <c r="BS34" s="86">
        <v>1</v>
      </c>
      <c r="BT34" s="86">
        <v>1</v>
      </c>
      <c r="BU34" s="86">
        <v>1</v>
      </c>
      <c r="BV34" s="86">
        <v>2</v>
      </c>
      <c r="CD34" s="86">
        <v>1</v>
      </c>
      <c r="CJ34" s="86">
        <v>1</v>
      </c>
      <c r="CM34" s="86">
        <v>1</v>
      </c>
    </row>
    <row r="35" spans="3:93" x14ac:dyDescent="0.25">
      <c r="C35" s="3" t="s">
        <v>83</v>
      </c>
      <c r="D35" s="20" t="s">
        <v>84</v>
      </c>
      <c r="E35" s="91">
        <v>34557.999999999978</v>
      </c>
      <c r="F35" s="91">
        <v>5468.5656408993482</v>
      </c>
      <c r="G35" s="91">
        <v>4514.0814621266263</v>
      </c>
      <c r="H35" s="14">
        <v>3</v>
      </c>
      <c r="I35" s="14">
        <v>54</v>
      </c>
      <c r="J35" s="14">
        <v>20343</v>
      </c>
      <c r="K35" s="14">
        <v>15451</v>
      </c>
      <c r="L35" s="14">
        <v>4892</v>
      </c>
      <c r="M35" s="14">
        <v>192</v>
      </c>
      <c r="N35" s="14">
        <v>257</v>
      </c>
      <c r="O35" s="196">
        <v>210</v>
      </c>
      <c r="P35" s="196">
        <v>210</v>
      </c>
      <c r="Q35" s="14">
        <v>3</v>
      </c>
      <c r="R35" s="14">
        <v>2</v>
      </c>
      <c r="S35" s="14"/>
      <c r="T35" s="14">
        <v>1</v>
      </c>
      <c r="U35" s="14"/>
      <c r="V35" s="14"/>
      <c r="W35" s="14"/>
      <c r="X35" s="5">
        <f t="shared" si="0"/>
        <v>0</v>
      </c>
      <c r="Y35" s="14"/>
      <c r="Z35" s="14"/>
      <c r="AA35" s="14"/>
      <c r="AB35" s="197"/>
      <c r="AC35" s="197"/>
      <c r="AD35" s="197"/>
      <c r="AE35" s="197"/>
      <c r="AF35" s="197"/>
      <c r="AG35" s="197">
        <v>3</v>
      </c>
      <c r="AH35" s="197"/>
      <c r="AI35" s="198">
        <v>3</v>
      </c>
      <c r="AJ35" s="198">
        <v>86.666666666666671</v>
      </c>
      <c r="AK35" s="198"/>
      <c r="AL35" s="198"/>
      <c r="AM35" s="198">
        <v>3</v>
      </c>
      <c r="AN35" s="198"/>
      <c r="AU35">
        <v>2</v>
      </c>
      <c r="BF35">
        <v>1</v>
      </c>
      <c r="BQ35">
        <v>6</v>
      </c>
      <c r="BU35" s="86">
        <v>1</v>
      </c>
      <c r="BV35" s="86">
        <v>2</v>
      </c>
      <c r="CA35" s="86">
        <v>1</v>
      </c>
      <c r="CH35" s="86">
        <v>1</v>
      </c>
      <c r="CI35" s="86">
        <v>1</v>
      </c>
    </row>
    <row r="36" spans="3:93" x14ac:dyDescent="0.25">
      <c r="C36" s="3" t="s">
        <v>85</v>
      </c>
      <c r="D36" s="20" t="s">
        <v>86</v>
      </c>
      <c r="E36" s="91">
        <v>37220.000000000015</v>
      </c>
      <c r="F36" s="91">
        <v>4518.1592011508728</v>
      </c>
      <c r="G36" s="91">
        <v>3696.2433659582357</v>
      </c>
      <c r="H36" s="14">
        <v>4</v>
      </c>
      <c r="I36" s="14">
        <v>0</v>
      </c>
      <c r="J36" s="14">
        <v>20595</v>
      </c>
      <c r="K36" s="14">
        <v>16276</v>
      </c>
      <c r="L36" s="14">
        <v>4319</v>
      </c>
      <c r="M36" s="14">
        <v>323</v>
      </c>
      <c r="N36" s="14">
        <v>511</v>
      </c>
      <c r="O36" s="196">
        <v>359</v>
      </c>
      <c r="P36" s="196">
        <v>359</v>
      </c>
      <c r="Q36" s="14">
        <v>4</v>
      </c>
      <c r="R36" s="14">
        <v>4</v>
      </c>
      <c r="S36" s="14"/>
      <c r="T36" s="14"/>
      <c r="U36" s="14"/>
      <c r="V36" s="14"/>
      <c r="W36" s="14"/>
      <c r="X36" s="5">
        <f t="shared" si="0"/>
        <v>0</v>
      </c>
      <c r="Y36" s="14"/>
      <c r="Z36" s="14"/>
      <c r="AA36" s="14"/>
      <c r="AB36" s="197"/>
      <c r="AC36" s="197"/>
      <c r="AD36" s="197"/>
      <c r="AE36" s="197"/>
      <c r="AF36" s="197"/>
      <c r="AG36" s="197">
        <v>4</v>
      </c>
      <c r="AH36" s="197"/>
      <c r="AI36" s="198">
        <v>2</v>
      </c>
      <c r="AJ36" s="198">
        <v>90</v>
      </c>
      <c r="AK36" s="198">
        <v>2</v>
      </c>
      <c r="AL36" s="198"/>
      <c r="AM36" s="198"/>
      <c r="AN36" s="198"/>
      <c r="AS36">
        <v>1</v>
      </c>
      <c r="AU36">
        <v>3</v>
      </c>
      <c r="BQ36">
        <v>5</v>
      </c>
      <c r="BT36" s="86">
        <v>1</v>
      </c>
      <c r="BV36" s="86">
        <v>3</v>
      </c>
      <c r="BY36" s="86">
        <v>1</v>
      </c>
    </row>
    <row r="37" spans="3:93" x14ac:dyDescent="0.25">
      <c r="C37" s="3" t="s">
        <v>87</v>
      </c>
      <c r="D37" s="20" t="s">
        <v>88</v>
      </c>
      <c r="E37" s="91">
        <v>28272.999999999971</v>
      </c>
      <c r="F37" s="91">
        <v>3626.4371999173873</v>
      </c>
      <c r="G37" s="91">
        <v>2156.4528484587308</v>
      </c>
      <c r="H37" s="14">
        <v>3</v>
      </c>
      <c r="I37" s="14">
        <v>2</v>
      </c>
      <c r="J37" s="14">
        <v>24258</v>
      </c>
      <c r="K37" s="14">
        <v>20004</v>
      </c>
      <c r="L37" s="14">
        <v>4254</v>
      </c>
      <c r="M37" s="14">
        <v>359</v>
      </c>
      <c r="N37" s="14">
        <v>666</v>
      </c>
      <c r="O37" s="196">
        <v>376</v>
      </c>
      <c r="P37" s="196">
        <v>376</v>
      </c>
      <c r="Q37" s="14">
        <v>3</v>
      </c>
      <c r="R37" s="14">
        <v>2</v>
      </c>
      <c r="S37" s="14"/>
      <c r="T37" s="14"/>
      <c r="U37" s="14"/>
      <c r="V37" s="14">
        <v>1</v>
      </c>
      <c r="W37" s="14"/>
      <c r="X37" s="5">
        <f t="shared" si="0"/>
        <v>0</v>
      </c>
      <c r="Y37" s="14"/>
      <c r="Z37" s="14"/>
      <c r="AA37" s="14"/>
      <c r="AB37" s="197"/>
      <c r="AC37" s="197"/>
      <c r="AD37" s="197"/>
      <c r="AE37" s="197"/>
      <c r="AF37" s="197"/>
      <c r="AG37" s="197">
        <v>3</v>
      </c>
      <c r="AH37" s="197"/>
      <c r="AI37" s="198">
        <v>3</v>
      </c>
      <c r="AJ37" s="198">
        <v>85</v>
      </c>
      <c r="AK37" s="198"/>
      <c r="AL37" s="198">
        <v>1</v>
      </c>
      <c r="AM37" s="198">
        <v>2</v>
      </c>
      <c r="AN37" s="198"/>
      <c r="AU37">
        <v>2</v>
      </c>
      <c r="AZ37">
        <v>1</v>
      </c>
      <c r="BQ37">
        <v>5</v>
      </c>
      <c r="BV37" s="86">
        <v>4</v>
      </c>
      <c r="CF37" s="86">
        <v>1</v>
      </c>
    </row>
    <row r="38" spans="3:93" x14ac:dyDescent="0.25">
      <c r="C38" s="3" t="s">
        <v>89</v>
      </c>
      <c r="D38" s="20" t="s">
        <v>90</v>
      </c>
      <c r="E38" s="91">
        <v>34834.999999999949</v>
      </c>
      <c r="F38" s="91">
        <v>2595.6064395846047</v>
      </c>
      <c r="G38" s="91">
        <v>1961.2180963273909</v>
      </c>
      <c r="H38" s="14">
        <v>3</v>
      </c>
      <c r="I38" s="14">
        <v>0</v>
      </c>
      <c r="J38" s="14">
        <v>21989</v>
      </c>
      <c r="K38" s="14">
        <v>18539</v>
      </c>
      <c r="L38" s="14">
        <v>3450</v>
      </c>
      <c r="M38" s="14">
        <v>199</v>
      </c>
      <c r="N38" s="14">
        <v>323</v>
      </c>
      <c r="O38" s="196">
        <v>300</v>
      </c>
      <c r="P38" s="196">
        <v>300</v>
      </c>
      <c r="Q38" s="14">
        <v>3</v>
      </c>
      <c r="R38" s="14">
        <v>3</v>
      </c>
      <c r="S38" s="14"/>
      <c r="T38" s="14"/>
      <c r="U38" s="14"/>
      <c r="V38" s="14"/>
      <c r="W38" s="14"/>
      <c r="X38" s="5">
        <f t="shared" si="0"/>
        <v>0</v>
      </c>
      <c r="Y38" s="14"/>
      <c r="Z38" s="14"/>
      <c r="AA38" s="14"/>
      <c r="AB38" s="197"/>
      <c r="AC38" s="197"/>
      <c r="AD38" s="197"/>
      <c r="AE38" s="197"/>
      <c r="AF38" s="197"/>
      <c r="AG38" s="197">
        <v>3</v>
      </c>
      <c r="AH38" s="197"/>
      <c r="AI38" s="198">
        <v>3</v>
      </c>
      <c r="AJ38" s="198">
        <v>83.333333333333329</v>
      </c>
      <c r="AK38" s="198">
        <v>1</v>
      </c>
      <c r="AL38" s="198"/>
      <c r="AM38" s="198">
        <v>2</v>
      </c>
      <c r="AN38" s="198"/>
      <c r="AU38">
        <v>3</v>
      </c>
      <c r="BQ38">
        <v>5</v>
      </c>
      <c r="BT38" s="86">
        <v>1</v>
      </c>
      <c r="BU38" s="86">
        <v>1</v>
      </c>
      <c r="BV38" s="86">
        <v>3</v>
      </c>
    </row>
    <row r="39" spans="3:93" x14ac:dyDescent="0.25">
      <c r="C39" s="3" t="s">
        <v>91</v>
      </c>
      <c r="D39" s="20" t="s">
        <v>92</v>
      </c>
      <c r="E39" s="91">
        <v>60964.000000000196</v>
      </c>
      <c r="F39" s="91">
        <v>4195.1086312087127</v>
      </c>
      <c r="G39" s="91">
        <v>3712.4091348717166</v>
      </c>
      <c r="H39" s="14">
        <v>8</v>
      </c>
      <c r="I39" s="14">
        <v>246</v>
      </c>
      <c r="J39" s="14">
        <v>85148</v>
      </c>
      <c r="K39" s="14">
        <v>63883</v>
      </c>
      <c r="L39" s="14">
        <v>21265</v>
      </c>
      <c r="M39" s="14">
        <v>473</v>
      </c>
      <c r="N39" s="14">
        <v>5474</v>
      </c>
      <c r="O39" s="196">
        <v>487</v>
      </c>
      <c r="P39" s="196">
        <v>486</v>
      </c>
      <c r="Q39" s="14">
        <v>8</v>
      </c>
      <c r="R39" s="14">
        <v>4</v>
      </c>
      <c r="S39" s="14">
        <v>2</v>
      </c>
      <c r="T39" s="14">
        <v>1</v>
      </c>
      <c r="U39" s="14"/>
      <c r="V39" s="14"/>
      <c r="W39" s="14"/>
      <c r="X39" s="5">
        <f t="shared" si="0"/>
        <v>1</v>
      </c>
      <c r="Y39" s="14">
        <v>1</v>
      </c>
      <c r="Z39" s="14"/>
      <c r="AA39" s="14"/>
      <c r="AB39" s="197"/>
      <c r="AC39" s="197">
        <v>2</v>
      </c>
      <c r="AD39" s="197"/>
      <c r="AE39" s="197"/>
      <c r="AF39" s="197"/>
      <c r="AG39" s="197"/>
      <c r="AH39" s="197">
        <v>6</v>
      </c>
      <c r="AI39" s="198">
        <v>2</v>
      </c>
      <c r="AJ39" s="198">
        <v>85</v>
      </c>
      <c r="AK39" s="198"/>
      <c r="AL39" s="198"/>
      <c r="AM39" s="198">
        <v>1</v>
      </c>
      <c r="AN39" s="198">
        <v>1</v>
      </c>
      <c r="AS39">
        <v>1</v>
      </c>
      <c r="AU39">
        <v>3</v>
      </c>
      <c r="BB39">
        <v>1</v>
      </c>
      <c r="BI39">
        <v>1</v>
      </c>
      <c r="BM39">
        <v>1</v>
      </c>
      <c r="BN39">
        <v>1</v>
      </c>
      <c r="BQ39">
        <v>12</v>
      </c>
      <c r="BT39" s="86">
        <v>2</v>
      </c>
      <c r="BU39" s="86">
        <v>2</v>
      </c>
      <c r="BV39" s="86">
        <v>4</v>
      </c>
      <c r="BY39" s="86">
        <v>1</v>
      </c>
      <c r="CF39" s="86">
        <v>1</v>
      </c>
      <c r="CJ39" s="86">
        <v>1</v>
      </c>
      <c r="CL39" s="86">
        <v>1</v>
      </c>
    </row>
    <row r="40" spans="3:93" x14ac:dyDescent="0.25">
      <c r="C40" s="3" t="s">
        <v>93</v>
      </c>
      <c r="D40" s="20" t="s">
        <v>94</v>
      </c>
      <c r="E40" s="91">
        <v>31322.999999999975</v>
      </c>
      <c r="F40" s="91">
        <v>2383.2389119156619</v>
      </c>
      <c r="G40" s="91">
        <v>1979.3359109895346</v>
      </c>
      <c r="H40" s="14">
        <v>2</v>
      </c>
      <c r="I40" s="14">
        <v>3</v>
      </c>
      <c r="J40" s="14">
        <v>17522</v>
      </c>
      <c r="K40" s="14">
        <v>12862</v>
      </c>
      <c r="L40" s="14">
        <v>4660</v>
      </c>
      <c r="M40" s="14">
        <v>372</v>
      </c>
      <c r="N40" s="14">
        <v>1125</v>
      </c>
      <c r="O40" s="196">
        <v>306</v>
      </c>
      <c r="P40" s="196">
        <v>306</v>
      </c>
      <c r="Q40" s="14">
        <v>2</v>
      </c>
      <c r="R40" s="14">
        <v>1</v>
      </c>
      <c r="S40" s="14"/>
      <c r="T40" s="14"/>
      <c r="U40" s="14"/>
      <c r="V40" s="14">
        <v>1</v>
      </c>
      <c r="W40" s="14"/>
      <c r="X40" s="5">
        <f t="shared" si="0"/>
        <v>0</v>
      </c>
      <c r="Y40" s="14"/>
      <c r="Z40" s="14"/>
      <c r="AA40" s="14"/>
      <c r="AB40" s="197"/>
      <c r="AC40" s="197"/>
      <c r="AD40" s="197"/>
      <c r="AE40" s="197"/>
      <c r="AF40" s="197"/>
      <c r="AG40" s="197">
        <v>1</v>
      </c>
      <c r="AH40" s="197">
        <v>1</v>
      </c>
      <c r="AI40" s="198">
        <v>2</v>
      </c>
      <c r="AJ40" s="198">
        <v>55</v>
      </c>
      <c r="AK40" s="198">
        <v>1</v>
      </c>
      <c r="AL40" s="198"/>
      <c r="AM40" s="198"/>
      <c r="AN40" s="198">
        <v>1</v>
      </c>
      <c r="AT40">
        <v>1</v>
      </c>
      <c r="AZ40">
        <v>1</v>
      </c>
      <c r="BQ40">
        <v>3</v>
      </c>
      <c r="BT40" s="86">
        <v>2</v>
      </c>
      <c r="BU40" s="86">
        <v>1</v>
      </c>
    </row>
    <row r="41" spans="3:93" x14ac:dyDescent="0.25">
      <c r="C41" s="3" t="s">
        <v>95</v>
      </c>
      <c r="D41" s="20" t="s">
        <v>96</v>
      </c>
      <c r="E41" s="91">
        <v>55192.999999999935</v>
      </c>
      <c r="F41" s="91">
        <v>4532.5782581352614</v>
      </c>
      <c r="G41" s="91">
        <v>3619.1459120946411</v>
      </c>
      <c r="H41" s="14">
        <v>11</v>
      </c>
      <c r="I41" s="14">
        <v>44</v>
      </c>
      <c r="J41" s="14">
        <v>47316</v>
      </c>
      <c r="K41" s="14">
        <v>30364</v>
      </c>
      <c r="L41" s="14">
        <v>16952</v>
      </c>
      <c r="M41" s="14">
        <v>560</v>
      </c>
      <c r="N41" s="14">
        <v>28</v>
      </c>
      <c r="O41" s="14">
        <v>702</v>
      </c>
      <c r="P41" s="14">
        <v>701</v>
      </c>
      <c r="Q41" s="14">
        <v>10</v>
      </c>
      <c r="R41" s="14">
        <v>7</v>
      </c>
      <c r="S41" s="14">
        <v>1</v>
      </c>
      <c r="T41" s="14">
        <v>1</v>
      </c>
      <c r="U41" s="14"/>
      <c r="V41" s="14">
        <v>1</v>
      </c>
      <c r="W41" s="14"/>
      <c r="X41" s="5">
        <f t="shared" si="0"/>
        <v>0</v>
      </c>
      <c r="Y41" s="14"/>
      <c r="Z41" s="14"/>
      <c r="AA41" s="14"/>
      <c r="AB41" s="197">
        <v>1</v>
      </c>
      <c r="AC41" s="197"/>
      <c r="AD41" s="197"/>
      <c r="AE41" s="197"/>
      <c r="AF41" s="197"/>
      <c r="AG41" s="197"/>
      <c r="AH41" s="197">
        <v>9</v>
      </c>
      <c r="AI41" s="198">
        <v>6</v>
      </c>
      <c r="AJ41" s="198">
        <v>84.166666666666671</v>
      </c>
      <c r="AK41" s="198">
        <v>2</v>
      </c>
      <c r="AL41" s="198">
        <v>1</v>
      </c>
      <c r="AM41" s="198">
        <v>3</v>
      </c>
      <c r="AN41" s="198"/>
      <c r="AU41">
        <v>7</v>
      </c>
      <c r="AW41">
        <v>1</v>
      </c>
      <c r="AZ41">
        <v>1</v>
      </c>
      <c r="BE41">
        <v>1</v>
      </c>
      <c r="BP41">
        <v>1</v>
      </c>
      <c r="BQ41">
        <v>16</v>
      </c>
      <c r="BS41" s="86">
        <v>2</v>
      </c>
      <c r="BV41" s="86">
        <v>9</v>
      </c>
      <c r="BW41" s="86">
        <v>1</v>
      </c>
      <c r="BZ41" s="86">
        <v>1</v>
      </c>
      <c r="CF41" s="86">
        <v>1</v>
      </c>
      <c r="CG41" s="86">
        <v>1</v>
      </c>
      <c r="CI41" s="86">
        <v>1</v>
      </c>
    </row>
    <row r="42" spans="3:93" x14ac:dyDescent="0.25">
      <c r="C42" s="3" t="s">
        <v>97</v>
      </c>
      <c r="D42" s="20" t="s">
        <v>98</v>
      </c>
      <c r="E42" s="91">
        <v>7590.0000000000473</v>
      </c>
      <c r="F42" s="91">
        <v>502.62598743974831</v>
      </c>
      <c r="G42" s="91">
        <v>414.55979497918247</v>
      </c>
      <c r="H42" s="14">
        <v>2</v>
      </c>
      <c r="I42" s="14">
        <v>0</v>
      </c>
      <c r="J42" s="14">
        <v>5369</v>
      </c>
      <c r="K42" s="14">
        <v>4465</v>
      </c>
      <c r="L42" s="14">
        <v>904</v>
      </c>
      <c r="M42" s="14">
        <v>70</v>
      </c>
      <c r="N42" s="14"/>
      <c r="O42" s="196">
        <v>66</v>
      </c>
      <c r="P42" s="196">
        <v>66</v>
      </c>
      <c r="Q42" s="14">
        <v>2</v>
      </c>
      <c r="R42" s="14">
        <v>2</v>
      </c>
      <c r="S42" s="14"/>
      <c r="T42" s="14"/>
      <c r="U42" s="14"/>
      <c r="V42" s="14"/>
      <c r="W42" s="14"/>
      <c r="X42" s="5">
        <f t="shared" si="0"/>
        <v>0</v>
      </c>
      <c r="Y42" s="14"/>
      <c r="Z42" s="14"/>
      <c r="AA42" s="14"/>
      <c r="AB42" s="197"/>
      <c r="AC42" s="197"/>
      <c r="AD42" s="197"/>
      <c r="AE42" s="197"/>
      <c r="AF42" s="197"/>
      <c r="AG42" s="197"/>
      <c r="AH42" s="197">
        <v>2</v>
      </c>
      <c r="AI42" s="198">
        <v>2</v>
      </c>
      <c r="AJ42" s="198">
        <v>85</v>
      </c>
      <c r="AK42" s="198"/>
      <c r="AL42" s="198"/>
      <c r="AM42" s="198"/>
      <c r="AN42" s="198">
        <v>2</v>
      </c>
      <c r="AU42">
        <v>2</v>
      </c>
      <c r="BQ42">
        <v>4</v>
      </c>
      <c r="BU42" s="86">
        <v>2</v>
      </c>
      <c r="BV42" s="86">
        <v>2</v>
      </c>
    </row>
    <row r="43" spans="3:93" x14ac:dyDescent="0.25">
      <c r="C43" s="3" t="s">
        <v>99</v>
      </c>
      <c r="D43" s="20" t="s">
        <v>100</v>
      </c>
      <c r="E43" s="91">
        <v>33888.999999999985</v>
      </c>
      <c r="F43" s="91">
        <v>2434.2602308148771</v>
      </c>
      <c r="G43" s="91">
        <v>2251.3750070368233</v>
      </c>
      <c r="H43" s="14">
        <v>14</v>
      </c>
      <c r="I43" s="14">
        <v>136</v>
      </c>
      <c r="J43" s="14">
        <v>663383</v>
      </c>
      <c r="K43" s="14">
        <v>388292</v>
      </c>
      <c r="L43" s="14">
        <v>275091</v>
      </c>
      <c r="M43" s="14">
        <v>2383</v>
      </c>
      <c r="N43" s="14">
        <v>2615</v>
      </c>
      <c r="O43" s="196">
        <v>2274</v>
      </c>
      <c r="P43" s="196">
        <v>2294</v>
      </c>
      <c r="Q43" s="14">
        <v>9</v>
      </c>
      <c r="R43" s="14">
        <v>3</v>
      </c>
      <c r="S43" s="14"/>
      <c r="T43" s="14"/>
      <c r="U43" s="14">
        <v>4</v>
      </c>
      <c r="V43" s="14">
        <v>1</v>
      </c>
      <c r="W43" s="14"/>
      <c r="X43" s="5">
        <f t="shared" si="0"/>
        <v>1</v>
      </c>
      <c r="Y43" s="14">
        <v>1</v>
      </c>
      <c r="Z43" s="14"/>
      <c r="AA43" s="14"/>
      <c r="AB43" s="197"/>
      <c r="AC43" s="197"/>
      <c r="AD43" s="197">
        <v>1</v>
      </c>
      <c r="AE43" s="197"/>
      <c r="AF43" s="197">
        <v>8</v>
      </c>
      <c r="AG43" s="197"/>
      <c r="AH43" s="197"/>
      <c r="AI43" s="198">
        <v>2</v>
      </c>
      <c r="AJ43" s="198">
        <v>65</v>
      </c>
      <c r="AK43" s="198"/>
      <c r="AL43" s="198">
        <v>1</v>
      </c>
      <c r="AM43" s="198">
        <v>1</v>
      </c>
      <c r="AN43" s="198"/>
      <c r="AR43">
        <v>2</v>
      </c>
      <c r="AU43">
        <v>1</v>
      </c>
      <c r="AY43">
        <v>4</v>
      </c>
      <c r="AZ43">
        <v>1</v>
      </c>
      <c r="BB43">
        <v>1</v>
      </c>
      <c r="BD43">
        <v>4</v>
      </c>
      <c r="BL43">
        <v>1</v>
      </c>
      <c r="BQ43">
        <v>18</v>
      </c>
      <c r="BS43" s="86">
        <v>2</v>
      </c>
      <c r="BU43" s="86">
        <v>3</v>
      </c>
      <c r="BV43" s="86">
        <v>5</v>
      </c>
      <c r="BW43" s="86">
        <v>2</v>
      </c>
      <c r="CB43" s="86">
        <v>1</v>
      </c>
      <c r="CD43" s="86">
        <v>2</v>
      </c>
      <c r="CF43" s="86">
        <v>3</v>
      </c>
    </row>
    <row r="44" spans="3:93" x14ac:dyDescent="0.25">
      <c r="C44" s="3" t="s">
        <v>101</v>
      </c>
      <c r="D44" s="20" t="s">
        <v>102</v>
      </c>
      <c r="E44" s="91">
        <v>40396.000000000073</v>
      </c>
      <c r="F44" s="91">
        <v>4031.4577705766478</v>
      </c>
      <c r="G44" s="91">
        <v>3712.2565925653071</v>
      </c>
      <c r="H44" s="14">
        <v>21</v>
      </c>
      <c r="I44" s="14">
        <v>1853</v>
      </c>
      <c r="J44" s="14">
        <v>792232</v>
      </c>
      <c r="K44" s="14">
        <v>385283</v>
      </c>
      <c r="L44" s="14">
        <v>406949</v>
      </c>
      <c r="M44" s="14">
        <v>604</v>
      </c>
      <c r="N44" s="14">
        <v>29677</v>
      </c>
      <c r="O44" s="196">
        <v>793</v>
      </c>
      <c r="P44" s="196">
        <v>736</v>
      </c>
      <c r="Q44" s="14">
        <v>19</v>
      </c>
      <c r="R44" s="14">
        <v>1</v>
      </c>
      <c r="S44" s="14">
        <v>8</v>
      </c>
      <c r="T44" s="14"/>
      <c r="U44" s="14">
        <v>4</v>
      </c>
      <c r="V44" s="14"/>
      <c r="W44" s="14">
        <v>4</v>
      </c>
      <c r="X44" s="5">
        <f t="shared" si="0"/>
        <v>2</v>
      </c>
      <c r="Y44" s="14">
        <v>1</v>
      </c>
      <c r="Z44" s="14">
        <v>1</v>
      </c>
      <c r="AA44" s="14"/>
      <c r="AB44" s="197">
        <v>7</v>
      </c>
      <c r="AC44" s="197">
        <v>7</v>
      </c>
      <c r="AD44" s="197"/>
      <c r="AE44" s="197"/>
      <c r="AF44" s="197">
        <v>5</v>
      </c>
      <c r="AG44" s="197"/>
      <c r="AH44" s="197"/>
      <c r="AI44" s="198"/>
      <c r="AJ44" s="198"/>
      <c r="AK44" s="198"/>
      <c r="AL44" s="198"/>
      <c r="AM44" s="198"/>
      <c r="AN44" s="198"/>
      <c r="AO44">
        <v>1</v>
      </c>
      <c r="AP44">
        <v>1</v>
      </c>
      <c r="AU44">
        <v>1</v>
      </c>
      <c r="BB44">
        <v>1</v>
      </c>
      <c r="BC44">
        <v>1</v>
      </c>
      <c r="BD44">
        <v>3</v>
      </c>
      <c r="BK44">
        <v>1</v>
      </c>
      <c r="BL44">
        <v>3</v>
      </c>
      <c r="BO44">
        <v>6</v>
      </c>
      <c r="BP44">
        <v>3</v>
      </c>
      <c r="BQ44">
        <v>29</v>
      </c>
      <c r="BT44" s="86">
        <v>1</v>
      </c>
      <c r="BU44" s="86">
        <v>1</v>
      </c>
      <c r="BV44" s="86">
        <v>2</v>
      </c>
      <c r="BY44" s="86">
        <v>3</v>
      </c>
      <c r="CA44" s="86">
        <v>1</v>
      </c>
      <c r="CD44" s="86">
        <v>2</v>
      </c>
      <c r="CF44" s="86">
        <v>2</v>
      </c>
      <c r="CG44" s="86">
        <v>2</v>
      </c>
      <c r="CI44" s="86">
        <v>1</v>
      </c>
      <c r="CK44" s="86">
        <v>2</v>
      </c>
      <c r="CN44" s="86">
        <v>10</v>
      </c>
      <c r="CO44" s="86">
        <v>2</v>
      </c>
    </row>
    <row r="45" spans="3:93" x14ac:dyDescent="0.25">
      <c r="C45" s="3" t="s">
        <v>205</v>
      </c>
      <c r="D45" s="20" t="s">
        <v>103</v>
      </c>
      <c r="E45" s="91">
        <v>4644.0000000000036</v>
      </c>
      <c r="F45" s="91">
        <v>302.03370819899618</v>
      </c>
      <c r="G45" s="91">
        <v>226.39780682293133</v>
      </c>
      <c r="H45" s="14">
        <v>1</v>
      </c>
      <c r="I45" s="14">
        <v>0</v>
      </c>
      <c r="J45" s="14">
        <v>768</v>
      </c>
      <c r="K45" s="14">
        <v>634</v>
      </c>
      <c r="L45" s="14">
        <v>134</v>
      </c>
      <c r="M45" s="14">
        <v>9</v>
      </c>
      <c r="N45" s="14">
        <v>7</v>
      </c>
      <c r="O45" s="196">
        <v>7</v>
      </c>
      <c r="P45" s="196">
        <v>7</v>
      </c>
      <c r="Q45" s="14">
        <v>1</v>
      </c>
      <c r="R45" s="14">
        <v>1</v>
      </c>
      <c r="S45" s="14"/>
      <c r="T45" s="14"/>
      <c r="U45" s="14"/>
      <c r="V45" s="14"/>
      <c r="W45" s="14"/>
      <c r="X45" s="5">
        <f t="shared" si="0"/>
        <v>0</v>
      </c>
      <c r="Y45" s="14"/>
      <c r="Z45" s="14"/>
      <c r="AA45" s="14"/>
      <c r="AB45" s="197"/>
      <c r="AC45" s="197"/>
      <c r="AD45" s="197"/>
      <c r="AE45" s="197"/>
      <c r="AF45" s="197"/>
      <c r="AG45" s="197">
        <v>1</v>
      </c>
      <c r="AH45" s="197"/>
      <c r="AI45" s="198">
        <v>1</v>
      </c>
      <c r="AJ45" s="198">
        <v>80</v>
      </c>
      <c r="AK45" s="198"/>
      <c r="AL45" s="198"/>
      <c r="AM45" s="198">
        <v>1</v>
      </c>
      <c r="AN45" s="198"/>
      <c r="AU45">
        <v>1</v>
      </c>
      <c r="BQ45">
        <v>1</v>
      </c>
      <c r="BV45" s="86">
        <v>1</v>
      </c>
    </row>
    <row r="46" spans="3:93" x14ac:dyDescent="0.25">
      <c r="C46" s="3" t="s">
        <v>206</v>
      </c>
      <c r="D46" s="20" t="s">
        <v>104</v>
      </c>
      <c r="E46" s="91">
        <v>3169.9999999999977</v>
      </c>
      <c r="F46" s="91">
        <v>382.05841785261333</v>
      </c>
      <c r="G46" s="91">
        <v>220.27252119206065</v>
      </c>
      <c r="H46" s="14">
        <v>2</v>
      </c>
      <c r="I46" s="14">
        <v>3</v>
      </c>
      <c r="J46" s="14">
        <v>2085</v>
      </c>
      <c r="K46" s="14">
        <v>2069</v>
      </c>
      <c r="L46" s="14">
        <v>16</v>
      </c>
      <c r="M46" s="14">
        <v>10</v>
      </c>
      <c r="N46" s="14">
        <v>20</v>
      </c>
      <c r="O46" s="14">
        <v>12</v>
      </c>
      <c r="P46" s="14">
        <v>12</v>
      </c>
      <c r="Q46" s="14">
        <v>2</v>
      </c>
      <c r="R46" s="14">
        <v>1</v>
      </c>
      <c r="S46" s="14"/>
      <c r="T46" s="14"/>
      <c r="U46" s="14"/>
      <c r="V46" s="14"/>
      <c r="W46" s="14"/>
      <c r="X46" s="5">
        <f t="shared" si="0"/>
        <v>1</v>
      </c>
      <c r="Y46" s="14"/>
      <c r="Z46" s="14"/>
      <c r="AA46" s="14">
        <v>1</v>
      </c>
      <c r="AB46" s="197"/>
      <c r="AC46" s="197"/>
      <c r="AD46" s="197"/>
      <c r="AE46" s="197">
        <v>2</v>
      </c>
      <c r="AF46" s="197"/>
      <c r="AG46" s="197"/>
      <c r="AH46" s="197"/>
      <c r="AI46" s="198">
        <v>2</v>
      </c>
      <c r="AJ46" s="198">
        <v>55</v>
      </c>
      <c r="AK46" s="198"/>
      <c r="AL46" s="198">
        <v>2</v>
      </c>
      <c r="AM46" s="198"/>
      <c r="AN46" s="198"/>
      <c r="AU46">
        <v>1</v>
      </c>
      <c r="BA46">
        <v>1</v>
      </c>
      <c r="BQ46">
        <v>2</v>
      </c>
      <c r="BV46" s="86">
        <v>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D1:BC275"/>
  <sheetViews>
    <sheetView showGridLines="0" showZeros="0" topLeftCell="E1" zoomScaleNormal="100" workbookViewId="0">
      <pane ySplit="7" topLeftCell="A59" activePane="bottomLeft" state="frozen"/>
      <selection activeCell="E5" sqref="E5"/>
      <selection pane="bottomLeft" activeCell="G65" sqref="G65"/>
    </sheetView>
  </sheetViews>
  <sheetFormatPr baseColWidth="10" defaultRowHeight="15" x14ac:dyDescent="0.25"/>
  <cols>
    <col min="1" max="3" width="4.7109375" style="47" customWidth="1"/>
    <col min="4" max="4" width="4.7109375" style="208" customWidth="1"/>
    <col min="5" max="5" width="46.42578125" style="47" customWidth="1"/>
    <col min="6" max="11" width="16.140625" style="47" customWidth="1"/>
    <col min="12" max="12" width="11.42578125" style="207"/>
    <col min="13" max="14" width="11.42578125" style="47"/>
    <col min="15" max="15" width="5.5703125" style="208" customWidth="1"/>
    <col min="16" max="21" width="3.42578125" style="208" customWidth="1"/>
    <col min="22" max="33" width="3.42578125" style="47" customWidth="1"/>
    <col min="34" max="46" width="11.42578125" style="47"/>
    <col min="47" max="55" width="11.42578125" style="207"/>
    <col min="56" max="16384" width="11.42578125" style="47"/>
  </cols>
  <sheetData>
    <row r="1" spans="4:14" ht="18.75" x14ac:dyDescent="0.3">
      <c r="E1" s="206" t="s">
        <v>970</v>
      </c>
      <c r="F1" s="208"/>
      <c r="G1" s="208"/>
      <c r="H1" s="208"/>
      <c r="I1" s="208"/>
      <c r="J1" s="208"/>
      <c r="K1" s="208"/>
      <c r="M1" s="207"/>
      <c r="N1" s="207"/>
    </row>
    <row r="2" spans="4:14" x14ac:dyDescent="0.25">
      <c r="F2" s="208"/>
      <c r="G2" s="208"/>
      <c r="H2" s="28">
        <f>zonas!R4</f>
        <v>3</v>
      </c>
      <c r="I2" s="28">
        <f>zonas!S4</f>
        <v>4</v>
      </c>
      <c r="J2" s="28">
        <f>zonas!T4</f>
        <v>5</v>
      </c>
      <c r="K2" s="28">
        <f>zonas!U4</f>
        <v>6</v>
      </c>
      <c r="M2" s="207"/>
      <c r="N2" s="207"/>
    </row>
    <row r="3" spans="4:14" ht="15.75" x14ac:dyDescent="0.25">
      <c r="E3" s="45" t="s">
        <v>391</v>
      </c>
      <c r="F3" s="208"/>
      <c r="G3" s="208"/>
      <c r="H3" s="213" t="s">
        <v>194</v>
      </c>
      <c r="I3" s="28"/>
      <c r="J3" s="28"/>
      <c r="K3" s="28"/>
      <c r="M3" s="207"/>
      <c r="N3" s="207"/>
    </row>
    <row r="4" spans="4:14" ht="18.75" x14ac:dyDescent="0.3">
      <c r="E4" s="205" t="s">
        <v>46</v>
      </c>
      <c r="F4" s="29">
        <f>VLOOKUP(E4,zonas!$P$6:$Q$14,2,FALSE)</f>
        <v>2</v>
      </c>
      <c r="G4" s="30"/>
      <c r="H4" s="30">
        <f>VLOOKUP($E4,zonas!$P$6:$U$14,educacion!H$2,FALSE)</f>
        <v>7</v>
      </c>
      <c r="I4" s="30">
        <f>VLOOKUP($E4,zonas!$P$6:$U$14,educacion!I$2,FALSE)</f>
        <v>8</v>
      </c>
      <c r="J4" s="30">
        <f>VLOOKUP($E4,zonas!$P$6:$U$14,educacion!J$2,FALSE)</f>
        <v>9</v>
      </c>
      <c r="K4" s="30">
        <f>VLOOKUP($E4,zonas!$P$6:$U$14,educacion!K$2,FALSE)</f>
        <v>10</v>
      </c>
      <c r="M4" s="207"/>
      <c r="N4" s="207"/>
    </row>
    <row r="5" spans="4:14" x14ac:dyDescent="0.25">
      <c r="E5" s="207"/>
      <c r="F5" s="212" t="s">
        <v>41</v>
      </c>
      <c r="G5" s="31" t="str">
        <f>F4&amp;"_0"</f>
        <v>2_0</v>
      </c>
      <c r="H5" s="31" t="str">
        <f>IF(LEN(H4)&gt;0,$F$4&amp;"_"&amp;H4,0/0)</f>
        <v>2_7</v>
      </c>
      <c r="I5" s="31" t="str">
        <f t="shared" ref="I5:K5" si="0">IF(LEN(I4)&gt;0,$F$4&amp;"_"&amp;I4,0/0)</f>
        <v>2_8</v>
      </c>
      <c r="J5" s="31" t="str">
        <f t="shared" si="0"/>
        <v>2_9</v>
      </c>
      <c r="K5" s="31" t="str">
        <f t="shared" si="0"/>
        <v>2_10</v>
      </c>
      <c r="M5" s="207"/>
      <c r="N5" s="207"/>
    </row>
    <row r="6" spans="4:14" x14ac:dyDescent="0.25">
      <c r="E6" s="207"/>
      <c r="F6" s="207"/>
      <c r="G6" s="207"/>
      <c r="H6" s="207"/>
      <c r="I6" s="207"/>
      <c r="J6" s="207"/>
      <c r="K6" s="207"/>
      <c r="M6" s="207"/>
      <c r="N6" s="207"/>
    </row>
    <row r="7" spans="4:14" ht="31.5" x14ac:dyDescent="0.3">
      <c r="D7" s="214"/>
      <c r="E7" s="287" t="s">
        <v>468</v>
      </c>
      <c r="F7" s="216" t="s">
        <v>394</v>
      </c>
      <c r="G7" s="32" t="str">
        <f>"Macrodistrito "&amp;E4</f>
        <v>Macrodistrito Max Paredes</v>
      </c>
      <c r="H7" s="33" t="str">
        <f>IFERROR(IF(LEN(H4)&gt;0,"Distrito "&amp;H4,""),"")</f>
        <v>Distrito 7</v>
      </c>
      <c r="I7" s="33" t="str">
        <f t="shared" ref="I7:K7" si="1">IFERROR(IF(LEN(I4)&gt;0,"Distrito "&amp;I4,""),"")</f>
        <v>Distrito 8</v>
      </c>
      <c r="J7" s="33" t="str">
        <f t="shared" si="1"/>
        <v>Distrito 9</v>
      </c>
      <c r="K7" s="33" t="str">
        <f t="shared" si="1"/>
        <v>Distrito 10</v>
      </c>
    </row>
    <row r="8" spans="4:14" ht="18.75" x14ac:dyDescent="0.3">
      <c r="D8" s="214"/>
      <c r="E8" s="493">
        <v>2017</v>
      </c>
      <c r="F8" s="216"/>
      <c r="G8" s="32"/>
      <c r="H8" s="33"/>
      <c r="I8" s="33"/>
      <c r="J8" s="33"/>
      <c r="K8" s="33"/>
    </row>
    <row r="9" spans="4:14" ht="18.75" x14ac:dyDescent="0.3">
      <c r="D9" s="214"/>
      <c r="E9" s="494" t="s">
        <v>891</v>
      </c>
      <c r="F9" s="216"/>
      <c r="G9" s="32"/>
      <c r="H9" s="33"/>
      <c r="I9" s="33"/>
      <c r="J9" s="33"/>
      <c r="K9" s="33"/>
    </row>
    <row r="10" spans="4:14" ht="18.75" x14ac:dyDescent="0.3">
      <c r="D10" s="214"/>
      <c r="E10" s="287"/>
      <c r="F10" s="216"/>
      <c r="G10" s="32"/>
      <c r="H10" s="33"/>
      <c r="I10" s="33"/>
      <c r="J10" s="33"/>
      <c r="K10" s="33"/>
    </row>
    <row r="11" spans="4:14" ht="15.75" x14ac:dyDescent="0.25">
      <c r="D11" s="214">
        <v>54</v>
      </c>
      <c r="E11" s="495" t="s">
        <v>892</v>
      </c>
      <c r="F11" s="547">
        <f>IFERROR(VLOOKUP(F$5,edu!$C$14:$BH$46,educacion!$D11,FALSE),"")</f>
        <v>226</v>
      </c>
      <c r="G11" s="548">
        <f>IFERROR(VLOOKUP(G$5,edu!$C$14:$BH$46,educacion!$D11,FALSE),"")</f>
        <v>29</v>
      </c>
      <c r="H11" s="549">
        <f>IFERROR(VLOOKUP(H$5,edu!$C$14:$BH$46,educacion!$D11,FALSE),"")</f>
        <v>5</v>
      </c>
      <c r="I11" s="549">
        <f>IFERROR(VLOOKUP(I$5,edu!$C$14:$BH$46,educacion!$D11,FALSE),"")</f>
        <v>5</v>
      </c>
      <c r="J11" s="549">
        <f>IFERROR(VLOOKUP(J$5,edu!$C$14:$BH$46,educacion!$D11,FALSE),"")</f>
        <v>13</v>
      </c>
      <c r="K11" s="549">
        <f>IFERROR(VLOOKUP(K$5,edu!$C$14:$BH$46,educacion!$D11,FALSE),"")</f>
        <v>6</v>
      </c>
      <c r="L11" s="47"/>
    </row>
    <row r="12" spans="4:14" ht="15.75" x14ac:dyDescent="0.25">
      <c r="D12" s="214">
        <v>55</v>
      </c>
      <c r="E12" s="455" t="s">
        <v>893</v>
      </c>
      <c r="F12" s="320">
        <f>IFERROR(VLOOKUP(F$5,edu!$C$14:$BH$46,educacion!$D12,FALSE),"")</f>
        <v>422</v>
      </c>
      <c r="G12" s="321">
        <f>IFERROR(VLOOKUP(G$5,edu!$C$14:$BH$46,educacion!$D12,FALSE),"")</f>
        <v>57</v>
      </c>
      <c r="H12" s="322">
        <f>IFERROR(VLOOKUP(H$5,edu!$C$14:$BH$46,educacion!$D12,FALSE),"")</f>
        <v>10</v>
      </c>
      <c r="I12" s="322">
        <f>IFERROR(VLOOKUP(I$5,edu!$C$14:$BH$46,educacion!$D12,FALSE),"")</f>
        <v>13</v>
      </c>
      <c r="J12" s="322">
        <f>IFERROR(VLOOKUP(J$5,edu!$C$14:$BH$46,educacion!$D12,FALSE),"")</f>
        <v>23</v>
      </c>
      <c r="K12" s="322">
        <f>IFERROR(VLOOKUP(K$5,edu!$C$14:$BH$46,educacion!$D12,FALSE),"")</f>
        <v>11</v>
      </c>
    </row>
    <row r="13" spans="4:14" ht="18.75" x14ac:dyDescent="0.3">
      <c r="D13" s="214"/>
      <c r="E13" s="287"/>
      <c r="F13" s="234"/>
      <c r="G13" s="183"/>
      <c r="H13" s="160"/>
      <c r="I13" s="160"/>
      <c r="J13" s="160"/>
      <c r="K13" s="160"/>
    </row>
    <row r="14" spans="4:14" ht="15.75" x14ac:dyDescent="0.25">
      <c r="D14" s="214">
        <v>18</v>
      </c>
      <c r="E14" s="620" t="s">
        <v>894</v>
      </c>
      <c r="F14" s="547">
        <f>IFERROR(VLOOKUP(F$5,edu!$C$14:$BH$46,educacion!$D14,FALSE),"")</f>
        <v>196</v>
      </c>
      <c r="G14" s="548">
        <f>IFERROR(VLOOKUP(G$5,edu!$C$14:$BH$46,educacion!$D14,FALSE),"")</f>
        <v>27</v>
      </c>
      <c r="H14" s="621">
        <f>IFERROR(VLOOKUP(H$5,edu!$C$14:$BH$46,educacion!$D14,FALSE),"")</f>
        <v>5</v>
      </c>
      <c r="I14" s="621">
        <f>IFERROR(VLOOKUP(I$5,edu!$C$14:$BH$46,educacion!$D14,FALSE),"")</f>
        <v>5</v>
      </c>
      <c r="J14" s="621">
        <f>IFERROR(VLOOKUP(J$5,edu!$C$14:$BH$46,educacion!$D14,FALSE),"")</f>
        <v>11</v>
      </c>
      <c r="K14" s="621">
        <f>IFERROR(VLOOKUP(K$5,edu!$C$14:$BH$46,educacion!$D14,FALSE),"")</f>
        <v>6</v>
      </c>
      <c r="L14" s="47"/>
    </row>
    <row r="15" spans="4:14" ht="15.75" x14ac:dyDescent="0.25">
      <c r="D15" s="214">
        <v>17</v>
      </c>
      <c r="E15" s="455" t="s">
        <v>895</v>
      </c>
      <c r="F15" s="547">
        <f>IFERROR(VLOOKUP(F$5,edu!$C$14:$BH$46,educacion!$D15,FALSE),"")</f>
        <v>381</v>
      </c>
      <c r="G15" s="548">
        <f>IFERROR(VLOOKUP(G$5,edu!$C$14:$BH$46,educacion!$D15,FALSE),"")</f>
        <v>53</v>
      </c>
      <c r="H15" s="621">
        <f>IFERROR(VLOOKUP(H$5,edu!$C$14:$BH$46,educacion!$D15,FALSE),"")</f>
        <v>10</v>
      </c>
      <c r="I15" s="621">
        <f>IFERROR(VLOOKUP(I$5,edu!$C$14:$BH$46,educacion!$D15,FALSE),"")</f>
        <v>14</v>
      </c>
      <c r="J15" s="621">
        <f>IFERROR(VLOOKUP(J$5,edu!$C$14:$BH$46,educacion!$D15,FALSE),"")</f>
        <v>18</v>
      </c>
      <c r="K15" s="621">
        <f>IFERROR(VLOOKUP(K$5,edu!$C$14:$BH$46,educacion!$D15,FALSE),"")</f>
        <v>11</v>
      </c>
      <c r="L15" s="47"/>
    </row>
    <row r="16" spans="4:14" ht="18.75" x14ac:dyDescent="0.3">
      <c r="D16" s="214"/>
      <c r="E16" s="287"/>
      <c r="F16" s="234"/>
      <c r="G16" s="183"/>
      <c r="H16" s="160"/>
      <c r="I16" s="160"/>
      <c r="J16" s="160"/>
      <c r="K16" s="160"/>
    </row>
    <row r="17" spans="4:55" ht="15.75" x14ac:dyDescent="0.25">
      <c r="D17" s="214">
        <v>21</v>
      </c>
      <c r="E17" s="302" t="s">
        <v>462</v>
      </c>
      <c r="F17" s="547">
        <f>IFERROR(VLOOKUP(F$5,edu!$C$14:$BH$46,educacion!$D17,FALSE),"")</f>
        <v>5732</v>
      </c>
      <c r="G17" s="548">
        <f>IFERROR(VLOOKUP(G$5,edu!$C$14:$BH$46,educacion!$D17,FALSE),"")</f>
        <v>922</v>
      </c>
      <c r="H17" s="549">
        <f>IFERROR(VLOOKUP(H$5,edu!$C$14:$BH$46,educacion!$D17,FALSE),"")</f>
        <v>112</v>
      </c>
      <c r="I17" s="549">
        <f>IFERROR(VLOOKUP(I$5,edu!$C$14:$BH$46,educacion!$D17,FALSE),"")</f>
        <v>212</v>
      </c>
      <c r="J17" s="549">
        <f>IFERROR(VLOOKUP(J$5,edu!$C$14:$BH$46,educacion!$D17,FALSE),"")</f>
        <v>389</v>
      </c>
      <c r="K17" s="549">
        <f>IFERROR(VLOOKUP(K$5,edu!$C$14:$BH$46,educacion!$D17,FALSE),"")</f>
        <v>209</v>
      </c>
      <c r="AS17" s="207"/>
      <c r="AT17" s="207"/>
      <c r="BB17" s="47"/>
      <c r="BC17" s="47"/>
    </row>
    <row r="18" spans="4:55" ht="15.75" x14ac:dyDescent="0.25">
      <c r="D18" s="214">
        <v>56</v>
      </c>
      <c r="E18" s="286" t="s">
        <v>433</v>
      </c>
      <c r="F18" s="547">
        <f>IFERROR(VLOOKUP(F$5,edu!$C$14:$BH$46,educacion!$D18,FALSE),"")</f>
        <v>3314</v>
      </c>
      <c r="G18" s="548">
        <f>IFERROR(VLOOKUP(G$5,edu!$C$14:$BH$46,educacion!$D18,FALSE),"")</f>
        <v>499</v>
      </c>
      <c r="H18" s="549">
        <f>IFERROR(VLOOKUP(H$5,edu!$C$14:$BH$46,educacion!$D18,FALSE),"")</f>
        <v>58</v>
      </c>
      <c r="I18" s="549">
        <f>IFERROR(VLOOKUP(I$5,edu!$C$14:$BH$46,educacion!$D18,FALSE),"")</f>
        <v>103</v>
      </c>
      <c r="J18" s="549">
        <f>IFERROR(VLOOKUP(J$5,edu!$C$14:$BH$46,educacion!$D18,FALSE),"")</f>
        <v>208</v>
      </c>
      <c r="K18" s="549">
        <f>IFERROR(VLOOKUP(K$5,edu!$C$14:$BH$46,educacion!$D18,FALSE),"")</f>
        <v>130</v>
      </c>
      <c r="AS18" s="207"/>
      <c r="AT18" s="207"/>
      <c r="BB18" s="47"/>
      <c r="BC18" s="47"/>
    </row>
    <row r="19" spans="4:55" ht="30" x14ac:dyDescent="0.25">
      <c r="D19" s="214">
        <v>57</v>
      </c>
      <c r="E19" s="386" t="s">
        <v>899</v>
      </c>
      <c r="F19" s="547">
        <f>IFERROR(VLOOKUP(F$5,edu!$C$14:$BH$46,educacion!$D19,FALSE),"")</f>
        <v>2418</v>
      </c>
      <c r="G19" s="548">
        <f>IFERROR(VLOOKUP(G$5,edu!$C$14:$BH$46,educacion!$D19,FALSE),"")</f>
        <v>423</v>
      </c>
      <c r="H19" s="549">
        <f>IFERROR(VLOOKUP(H$5,edu!$C$14:$BH$46,educacion!$D19,FALSE),"")</f>
        <v>54</v>
      </c>
      <c r="I19" s="549">
        <f>IFERROR(VLOOKUP(I$5,edu!$C$14:$BH$46,educacion!$D19,FALSE),"")</f>
        <v>109</v>
      </c>
      <c r="J19" s="549">
        <f>IFERROR(VLOOKUP(J$5,edu!$C$14:$BH$46,educacion!$D19,FALSE),"")</f>
        <v>181</v>
      </c>
      <c r="K19" s="549">
        <f>IFERROR(VLOOKUP(K$5,edu!$C$14:$BH$46,educacion!$D19,FALSE),"")</f>
        <v>79</v>
      </c>
      <c r="AS19" s="207"/>
      <c r="AT19" s="207"/>
      <c r="BB19" s="47"/>
      <c r="BC19" s="47"/>
    </row>
    <row r="20" spans="4:55" ht="15.75" x14ac:dyDescent="0.25">
      <c r="D20" s="214">
        <v>58</v>
      </c>
      <c r="E20" s="302" t="s">
        <v>432</v>
      </c>
      <c r="F20" s="547">
        <f>IFERROR(VLOOKUP(F$5,edu!$C$14:$BH$46,educacion!$D20,FALSE),"")</f>
        <v>1157</v>
      </c>
      <c r="G20" s="548">
        <f>IFERROR(VLOOKUP(G$5,edu!$C$14:$BH$46,educacion!$D20,FALSE),"")</f>
        <v>188</v>
      </c>
      <c r="H20" s="549">
        <f>IFERROR(VLOOKUP(H$5,edu!$C$14:$BH$46,educacion!$D20,FALSE),"")</f>
        <v>22</v>
      </c>
      <c r="I20" s="549">
        <f>IFERROR(VLOOKUP(I$5,edu!$C$14:$BH$46,educacion!$D20,FALSE),"")</f>
        <v>46</v>
      </c>
      <c r="J20" s="549">
        <f>IFERROR(VLOOKUP(J$5,edu!$C$14:$BH$46,educacion!$D20,FALSE),"")</f>
        <v>71</v>
      </c>
      <c r="K20" s="549">
        <f>IFERROR(VLOOKUP(K$5,edu!$C$14:$BH$46,educacion!$D20,FALSE),"")</f>
        <v>49</v>
      </c>
      <c r="AS20" s="207"/>
      <c r="AT20" s="207"/>
      <c r="BB20" s="47"/>
      <c r="BC20" s="47"/>
    </row>
    <row r="21" spans="4:55" ht="18.75" x14ac:dyDescent="0.3">
      <c r="D21" s="214"/>
      <c r="E21" s="287"/>
      <c r="F21" s="234"/>
      <c r="G21" s="183"/>
      <c r="H21" s="160"/>
      <c r="I21" s="160"/>
      <c r="J21" s="160"/>
      <c r="K21" s="160"/>
    </row>
    <row r="22" spans="4:55" ht="15.75" x14ac:dyDescent="0.25">
      <c r="D22" s="214"/>
      <c r="E22" s="293" t="s">
        <v>901</v>
      </c>
      <c r="F22" s="234"/>
      <c r="G22" s="183"/>
      <c r="H22" s="160"/>
      <c r="I22" s="160"/>
      <c r="J22" s="160"/>
      <c r="K22" s="160"/>
    </row>
    <row r="23" spans="4:55" ht="30" x14ac:dyDescent="0.25">
      <c r="D23" s="214">
        <v>51</v>
      </c>
      <c r="E23" s="280" t="s">
        <v>463</v>
      </c>
      <c r="F23" s="283">
        <f>IFERROR(VLOOKUP(F$5,edu!$C$14:$BH$46,educacion!$D23,FALSE),"")</f>
        <v>74.8146428571428</v>
      </c>
      <c r="G23" s="284">
        <f>IFERROR(VLOOKUP(G$5,edu!$C$14:$BH$46,educacion!$D23,FALSE),"")</f>
        <v>76.947037037037049</v>
      </c>
      <c r="H23" s="292">
        <f>IFERROR(VLOOKUP(H$5,edu!$C$14:$BH$46,educacion!$D23,FALSE),"")</f>
        <v>80.929999999999993</v>
      </c>
      <c r="I23" s="292">
        <f>IFERROR(VLOOKUP(I$5,edu!$C$14:$BH$46,educacion!$D23,FALSE),"")</f>
        <v>79.72</v>
      </c>
      <c r="J23" s="292">
        <f>IFERROR(VLOOKUP(J$5,edu!$C$14:$BH$46,educacion!$D23,FALSE),"")</f>
        <v>79.31</v>
      </c>
      <c r="K23" s="292">
        <f>IFERROR(VLOOKUP(K$5,edu!$C$14:$BH$46,educacion!$D23,FALSE),"")</f>
        <v>66.984999999999999</v>
      </c>
      <c r="AS23" s="207"/>
      <c r="AT23" s="207"/>
      <c r="BB23" s="47"/>
      <c r="BC23" s="47"/>
    </row>
    <row r="24" spans="4:55" ht="30" x14ac:dyDescent="0.25">
      <c r="D24" s="214">
        <v>52</v>
      </c>
      <c r="E24" s="396" t="s">
        <v>900</v>
      </c>
      <c r="F24" s="283">
        <f>IFERROR(VLOOKUP(F$5,edu!$C$14:$BH$46,educacion!$D24,FALSE),"")</f>
        <v>77.498299319727863</v>
      </c>
      <c r="G24" s="284">
        <f>IFERROR(VLOOKUP(G$5,edu!$C$14:$BH$46,educacion!$D24,FALSE),"")</f>
        <v>77.456790123456798</v>
      </c>
      <c r="H24" s="292">
        <f>IFERROR(VLOOKUP(H$5,edu!$C$14:$BH$46,educacion!$D24,FALSE),"")</f>
        <v>79.599999999999994</v>
      </c>
      <c r="I24" s="292">
        <f>IFERROR(VLOOKUP(I$5,edu!$C$14:$BH$46,educacion!$D24,FALSE),"")</f>
        <v>76.599999999999994</v>
      </c>
      <c r="J24" s="292">
        <f>IFERROR(VLOOKUP(J$5,edu!$C$14:$BH$46,educacion!$D24,FALSE),"")</f>
        <v>83.757575757575765</v>
      </c>
      <c r="K24" s="292">
        <f>IFERROR(VLOOKUP(K$5,edu!$C$14:$BH$46,educacion!$D24,FALSE),"")</f>
        <v>64.833333333333343</v>
      </c>
      <c r="AS24" s="207"/>
      <c r="AT24" s="207"/>
      <c r="BB24" s="47"/>
      <c r="BC24" s="47"/>
    </row>
    <row r="25" spans="4:55" ht="30" x14ac:dyDescent="0.25">
      <c r="D25" s="214">
        <v>53</v>
      </c>
      <c r="E25" s="280" t="s">
        <v>464</v>
      </c>
      <c r="F25" s="283">
        <f>IFERROR(VLOOKUP(F$5,edu!$C$14:$BH$46,educacion!$D25,FALSE),"")</f>
        <v>73.45017182130583</v>
      </c>
      <c r="G25" s="284">
        <f>IFERROR(VLOOKUP(G$5,edu!$C$14:$BH$46,educacion!$D25,FALSE),"")</f>
        <v>77.910256410256409</v>
      </c>
      <c r="H25" s="292">
        <f>IFERROR(VLOOKUP(H$5,edu!$C$14:$BH$46,educacion!$D25,FALSE),"")</f>
        <v>81.733333333333334</v>
      </c>
      <c r="I25" s="292">
        <f>IFERROR(VLOOKUP(I$5,edu!$C$14:$BH$46,educacion!$D25,FALSE),"")</f>
        <v>76.266666666666666</v>
      </c>
      <c r="J25" s="292">
        <f>IFERROR(VLOOKUP(J$5,edu!$C$14:$BH$46,educacion!$D25,FALSE),"")</f>
        <v>79.939393939393938</v>
      </c>
      <c r="K25" s="292">
        <f>IFERROR(VLOOKUP(K$5,edu!$C$14:$BH$46,educacion!$D25,FALSE),"")</f>
        <v>71.266666666666666</v>
      </c>
      <c r="L25" s="47"/>
    </row>
    <row r="26" spans="4:55" ht="15.75" x14ac:dyDescent="0.25">
      <c r="D26" s="214"/>
      <c r="E26" s="280"/>
      <c r="F26" s="283"/>
      <c r="G26" s="284"/>
      <c r="H26" s="292"/>
      <c r="I26" s="292"/>
      <c r="J26" s="292"/>
      <c r="K26" s="292"/>
      <c r="L26" s="47"/>
    </row>
    <row r="27" spans="4:55" ht="18.75" x14ac:dyDescent="0.3">
      <c r="D27" s="214"/>
      <c r="E27" s="494" t="s">
        <v>466</v>
      </c>
      <c r="F27" s="234"/>
      <c r="G27" s="183"/>
      <c r="H27" s="160"/>
      <c r="I27" s="160"/>
      <c r="J27" s="160"/>
      <c r="K27" s="160"/>
    </row>
    <row r="28" spans="4:55" ht="15.75" x14ac:dyDescent="0.25">
      <c r="D28" s="214">
        <v>24</v>
      </c>
      <c r="E28" s="445" t="s">
        <v>902</v>
      </c>
      <c r="F28" s="547">
        <f>IFERROR(VLOOKUP(F$5,edu!$C$14:$BH$46,educacion!$D28,FALSE),"")</f>
        <v>50137</v>
      </c>
      <c r="G28" s="548">
        <f>IFERROR(VLOOKUP(G$5,edu!$C$14:$BH$46,educacion!$D28,FALSE),"")</f>
        <v>6619</v>
      </c>
      <c r="H28" s="549">
        <f>IFERROR(VLOOKUP(H$5,edu!$C$14:$BH$46,educacion!$D28,FALSE),"")</f>
        <v>723</v>
      </c>
      <c r="I28" s="549">
        <f>IFERROR(VLOOKUP(I$5,edu!$C$14:$BH$46,educacion!$D28,FALSE),"")</f>
        <v>1585</v>
      </c>
      <c r="J28" s="549">
        <f>IFERROR(VLOOKUP(J$5,edu!$C$14:$BH$46,educacion!$D28,FALSE),"")</f>
        <v>2581</v>
      </c>
      <c r="K28" s="549">
        <f>IFERROR(VLOOKUP(K$5,edu!$C$14:$BH$46,educacion!$D28,FALSE),"")</f>
        <v>1730</v>
      </c>
      <c r="L28" s="47"/>
    </row>
    <row r="29" spans="4:55" ht="15.75" hidden="1" x14ac:dyDescent="0.25">
      <c r="D29" s="214">
        <v>25</v>
      </c>
      <c r="E29" s="301" t="s">
        <v>903</v>
      </c>
      <c r="F29" s="283">
        <f>IFERROR(VLOOKUP(F$5,edu!$C$14:$BH$46,educacion!$D29,FALSE)/F28*100,"")</f>
        <v>6.9808724095977022</v>
      </c>
      <c r="G29" s="284">
        <f>IFERROR(VLOOKUP(G$5,edu!$C$14:$BH$46,educacion!$D29,FALSE)/G28*100,"")</f>
        <v>8.6417887898474088</v>
      </c>
      <c r="H29" s="292">
        <f>IFERROR(VLOOKUP(H$5,edu!$C$14:$BH$46,educacion!$D29,FALSE)/H28*100,"")</f>
        <v>17.150760719225449</v>
      </c>
      <c r="I29" s="292">
        <f>IFERROR(VLOOKUP(I$5,edu!$C$14:$BH$46,educacion!$D29,FALSE)/I28*100,"")</f>
        <v>10.410094637223976</v>
      </c>
      <c r="J29" s="292">
        <f>IFERROR(VLOOKUP(J$5,edu!$C$14:$BH$46,educacion!$D29,FALSE)/J28*100,"")</f>
        <v>6.5478496706702831</v>
      </c>
      <c r="K29" s="292">
        <f>IFERROR(VLOOKUP(K$5,edu!$C$14:$BH$46,educacion!$D29,FALSE)/K28*100,"")</f>
        <v>6.5895953757225429</v>
      </c>
      <c r="L29" s="47"/>
    </row>
    <row r="30" spans="4:55" ht="15.75" x14ac:dyDescent="0.25">
      <c r="D30" s="214">
        <v>26</v>
      </c>
      <c r="E30" s="445" t="s">
        <v>904</v>
      </c>
      <c r="F30" s="547">
        <f>IFERROR(VLOOKUP(F$5,edu!$C$14:$BH$46,educacion!$D30,FALSE),"")</f>
        <v>100347</v>
      </c>
      <c r="G30" s="548">
        <f>IFERROR(VLOOKUP(G$5,edu!$C$14:$BH$46,educacion!$D30,FALSE),"")</f>
        <v>14076</v>
      </c>
      <c r="H30" s="549">
        <f>IFERROR(VLOOKUP(H$5,edu!$C$14:$BH$46,educacion!$D30,FALSE),"")</f>
        <v>1510</v>
      </c>
      <c r="I30" s="549">
        <f>IFERROR(VLOOKUP(I$5,edu!$C$14:$BH$46,educacion!$D30,FALSE),"")</f>
        <v>2989</v>
      </c>
      <c r="J30" s="549">
        <f>IFERROR(VLOOKUP(J$5,edu!$C$14:$BH$46,educacion!$D30,FALSE),"")</f>
        <v>5643</v>
      </c>
      <c r="K30" s="549">
        <f>IFERROR(VLOOKUP(K$5,edu!$C$14:$BH$46,educacion!$D30,FALSE),"")</f>
        <v>3934</v>
      </c>
      <c r="L30" s="47"/>
    </row>
    <row r="31" spans="4:55" ht="15.75" hidden="1" x14ac:dyDescent="0.25">
      <c r="D31" s="214">
        <v>27</v>
      </c>
      <c r="E31" s="301" t="s">
        <v>984</v>
      </c>
      <c r="F31" s="283">
        <f>IFERROR(VLOOKUP(F$5,edu!$C$14:$BH$46,educacion!$D31,FALSE)/F30*100,"")</f>
        <v>5.0763849442434745</v>
      </c>
      <c r="G31" s="284">
        <f>IFERROR(VLOOKUP(G$5,edu!$C$14:$BH$46,educacion!$D31,FALSE)/G30*100,"")</f>
        <v>5.9818130150610971</v>
      </c>
      <c r="H31" s="292">
        <f>IFERROR(VLOOKUP(H$5,edu!$C$14:$BH$46,educacion!$D31,FALSE)/H30*100,"")</f>
        <v>6.4238410596026485</v>
      </c>
      <c r="I31" s="292">
        <f>IFERROR(VLOOKUP(I$5,edu!$C$14:$BH$46,educacion!$D31,FALSE)/I30*100,"")</f>
        <v>7.0257611241217797</v>
      </c>
      <c r="J31" s="292">
        <f>IFERROR(VLOOKUP(J$5,edu!$C$14:$BH$46,educacion!$D31,FALSE)/J30*100,"")</f>
        <v>5.3872053872053867</v>
      </c>
      <c r="K31" s="292">
        <f>IFERROR(VLOOKUP(K$5,edu!$C$14:$BH$46,educacion!$D31,FALSE)/K30*100,"")</f>
        <v>5.8718861209964412</v>
      </c>
      <c r="L31" s="47"/>
    </row>
    <row r="32" spans="4:55" ht="15.75" x14ac:dyDescent="0.25">
      <c r="D32" s="214">
        <v>28</v>
      </c>
      <c r="E32" s="445" t="s">
        <v>905</v>
      </c>
      <c r="F32" s="547">
        <f>IFERROR(VLOOKUP(F$5,edu!$C$14:$BH$46,educacion!$D32,FALSE),"")</f>
        <v>1539</v>
      </c>
      <c r="G32" s="548">
        <f>IFERROR(VLOOKUP(G$5,edu!$C$14:$BH$46,educacion!$D32,FALSE),"")</f>
        <v>229</v>
      </c>
      <c r="H32" s="549">
        <f>IFERROR(VLOOKUP(H$5,edu!$C$14:$BH$46,educacion!$D32,FALSE),"")</f>
        <v>0</v>
      </c>
      <c r="I32" s="549">
        <f>IFERROR(VLOOKUP(I$5,edu!$C$14:$BH$46,educacion!$D32,FALSE),"")</f>
        <v>57</v>
      </c>
      <c r="J32" s="549">
        <f>IFERROR(VLOOKUP(J$5,edu!$C$14:$BH$46,educacion!$D32,FALSE),"")</f>
        <v>117</v>
      </c>
      <c r="K32" s="549">
        <f>IFERROR(VLOOKUP(K$5,edu!$C$14:$BH$46,educacion!$D32,FALSE),"")</f>
        <v>55</v>
      </c>
      <c r="L32" s="47"/>
    </row>
    <row r="33" spans="4:12" ht="15.75" hidden="1" x14ac:dyDescent="0.25">
      <c r="D33" s="214">
        <v>29</v>
      </c>
      <c r="E33" s="301" t="s">
        <v>985</v>
      </c>
      <c r="F33" s="283">
        <f>IFERROR(VLOOKUP(F$5,edu!$C$14:$BH$46,educacion!$D33,FALSE)/F32*100,"")</f>
        <v>6.4977257959714096</v>
      </c>
      <c r="G33" s="284">
        <f>IFERROR(VLOOKUP(G$5,edu!$C$14:$BH$46,educacion!$D33,FALSE)/G32*100,"")</f>
        <v>6.5502183406113534</v>
      </c>
      <c r="H33" s="292" t="str">
        <f>IFERROR(VLOOKUP(H$5,edu!$C$14:$BH$46,educacion!$D33,FALSE)/H32*100,"")</f>
        <v/>
      </c>
      <c r="I33" s="292">
        <f>IFERROR(VLOOKUP(I$5,edu!$C$14:$BH$46,educacion!$D33,FALSE)/I32*100,"")</f>
        <v>15.789473684210526</v>
      </c>
      <c r="J33" s="292">
        <f>IFERROR(VLOOKUP(J$5,edu!$C$14:$BH$46,educacion!$D33,FALSE)/J32*100,"")</f>
        <v>3.4188034188034191</v>
      </c>
      <c r="K33" s="292">
        <f>IFERROR(VLOOKUP(K$5,edu!$C$14:$BH$46,educacion!$D33,FALSE)/K32*100,"")</f>
        <v>3.6363636363636362</v>
      </c>
      <c r="L33" s="47"/>
    </row>
    <row r="34" spans="4:12" ht="15.75" x14ac:dyDescent="0.25">
      <c r="D34" s="214">
        <v>30</v>
      </c>
      <c r="E34" s="445" t="s">
        <v>906</v>
      </c>
      <c r="F34" s="387">
        <f>IFERROR(VLOOKUP(F$5,edu!$C$14:$BH$46,educacion!$D34,FALSE),"")</f>
        <v>1290</v>
      </c>
      <c r="G34" s="388">
        <f>IFERROR(VLOOKUP(G$5,edu!$C$14:$BH$46,educacion!$D34,FALSE),"")</f>
        <v>139</v>
      </c>
      <c r="H34" s="185">
        <f>IFERROR(VLOOKUP(H$5,edu!$C$14:$BH$46,educacion!$D34,FALSE),"")</f>
        <v>0</v>
      </c>
      <c r="I34" s="185">
        <f>IFERROR(VLOOKUP(I$5,edu!$C$14:$BH$46,educacion!$D34,FALSE),"")</f>
        <v>40</v>
      </c>
      <c r="J34" s="185">
        <f>IFERROR(VLOOKUP(J$5,edu!$C$14:$BH$46,educacion!$D34,FALSE),"")</f>
        <v>69</v>
      </c>
      <c r="K34" s="185">
        <f>IFERROR(VLOOKUP(K$5,edu!$C$14:$BH$46,educacion!$D34,FALSE),"")</f>
        <v>30</v>
      </c>
      <c r="L34" s="47"/>
    </row>
    <row r="35" spans="4:12" ht="15.75" hidden="1" x14ac:dyDescent="0.25">
      <c r="D35" s="214">
        <v>31</v>
      </c>
      <c r="E35" s="301" t="s">
        <v>986</v>
      </c>
      <c r="F35" s="283">
        <f>IFERROR(VLOOKUP(F$5,edu!$C$14:$BH$46,educacion!$D35,FALSE)/F34*100,"")</f>
        <v>20.232558139534884</v>
      </c>
      <c r="G35" s="284">
        <f>IFERROR(VLOOKUP(G$5,edu!$C$14:$BH$46,educacion!$D35,FALSE)/G34*100,"")</f>
        <v>5.0359712230215825</v>
      </c>
      <c r="H35" s="292" t="str">
        <f>IFERROR(VLOOKUP(H$5,edu!$C$14:$BH$46,educacion!$D35,FALSE)/H34*100,"")</f>
        <v/>
      </c>
      <c r="I35" s="292">
        <f>IFERROR(VLOOKUP(I$5,edu!$C$14:$BH$46,educacion!$D35,FALSE)/I34*100,"")</f>
        <v>7.5</v>
      </c>
      <c r="J35" s="292">
        <f>IFERROR(VLOOKUP(J$5,edu!$C$14:$BH$46,educacion!$D35,FALSE)/J34*100,"")</f>
        <v>0</v>
      </c>
      <c r="K35" s="292">
        <f>IFERROR(VLOOKUP(K$5,edu!$C$14:$BH$46,educacion!$D35,FALSE)/K34*100,"")</f>
        <v>13.333333333333334</v>
      </c>
      <c r="L35" s="47"/>
    </row>
    <row r="36" spans="4:12" ht="15.75" x14ac:dyDescent="0.25">
      <c r="D36" s="214">
        <v>32</v>
      </c>
      <c r="E36" s="445" t="s">
        <v>907</v>
      </c>
      <c r="F36" s="387">
        <f>IFERROR(VLOOKUP(F$5,edu!$C$14:$BH$46,educacion!$D36,FALSE),"")</f>
        <v>3698</v>
      </c>
      <c r="G36" s="388">
        <f>IFERROR(VLOOKUP(G$5,edu!$C$14:$BH$46,educacion!$D36,FALSE),"")</f>
        <v>923</v>
      </c>
      <c r="H36" s="185">
        <f>IFERROR(VLOOKUP(H$5,edu!$C$14:$BH$46,educacion!$D36,FALSE),"")</f>
        <v>16</v>
      </c>
      <c r="I36" s="185">
        <f>IFERROR(VLOOKUP(I$5,edu!$C$14:$BH$46,educacion!$D36,FALSE),"")</f>
        <v>22</v>
      </c>
      <c r="J36" s="185">
        <f>IFERROR(VLOOKUP(J$5,edu!$C$14:$BH$46,educacion!$D36,FALSE),"")</f>
        <v>688</v>
      </c>
      <c r="K36" s="185">
        <f>IFERROR(VLOOKUP(K$5,edu!$C$14:$BH$46,educacion!$D36,FALSE),"")</f>
        <v>197</v>
      </c>
      <c r="L36" s="47"/>
    </row>
    <row r="37" spans="4:12" ht="15.75" hidden="1" x14ac:dyDescent="0.25">
      <c r="D37" s="214">
        <v>33</v>
      </c>
      <c r="E37" s="301" t="s">
        <v>908</v>
      </c>
      <c r="F37" s="283">
        <f>IFERROR(VLOOKUP(F$5,edu!$C$14:$BH$46,educacion!$D37,FALSE)/F36*100,"")</f>
        <v>22.82314764737696</v>
      </c>
      <c r="G37" s="284">
        <f>IFERROR(VLOOKUP(G$5,edu!$C$14:$BH$46,educacion!$D37,FALSE)/G36*100,"")</f>
        <v>14.517876489707476</v>
      </c>
      <c r="H37" s="292">
        <f>IFERROR(VLOOKUP(H$5,edu!$C$14:$BH$46,educacion!$D37,FALSE)/H36*100,"")</f>
        <v>100</v>
      </c>
      <c r="I37" s="292">
        <f>IFERROR(VLOOKUP(I$5,edu!$C$14:$BH$46,educacion!$D37,FALSE)/I36*100,"")</f>
        <v>50</v>
      </c>
      <c r="J37" s="292">
        <f>IFERROR(VLOOKUP(J$5,edu!$C$14:$BH$46,educacion!$D37,FALSE)/J36*100,"")</f>
        <v>4.941860465116279</v>
      </c>
      <c r="K37" s="292">
        <f>IFERROR(VLOOKUP(K$5,edu!$C$14:$BH$46,educacion!$D37,FALSE)/K36*100,"")</f>
        <v>37.055837563451774</v>
      </c>
      <c r="L37" s="47"/>
    </row>
    <row r="38" spans="4:12" ht="18.75" x14ac:dyDescent="0.3">
      <c r="D38" s="214"/>
      <c r="E38" s="287"/>
      <c r="F38" s="234"/>
      <c r="G38" s="183"/>
      <c r="H38" s="160"/>
      <c r="I38" s="160"/>
      <c r="J38" s="160"/>
      <c r="K38" s="160"/>
    </row>
    <row r="39" spans="4:12" ht="21" x14ac:dyDescent="0.35">
      <c r="D39" s="214"/>
      <c r="E39" s="496">
        <v>2016</v>
      </c>
      <c r="F39" s="234"/>
      <c r="G39" s="183"/>
      <c r="H39" s="160"/>
      <c r="I39" s="160"/>
      <c r="J39" s="160"/>
      <c r="K39" s="160"/>
    </row>
    <row r="40" spans="4:12" ht="18.75" x14ac:dyDescent="0.25">
      <c r="D40" s="214"/>
      <c r="E40" s="464" t="s">
        <v>909</v>
      </c>
      <c r="F40" s="234"/>
      <c r="G40" s="183"/>
      <c r="H40" s="160"/>
      <c r="I40" s="160"/>
      <c r="J40" s="160"/>
      <c r="K40" s="160"/>
    </row>
    <row r="41" spans="4:12" ht="18.75" x14ac:dyDescent="0.3">
      <c r="D41" s="214"/>
      <c r="E41" s="287"/>
      <c r="F41" s="234"/>
      <c r="G41" s="183"/>
      <c r="H41" s="160"/>
      <c r="I41" s="160"/>
      <c r="J41" s="160"/>
      <c r="K41" s="160"/>
    </row>
    <row r="42" spans="4:12" ht="15.75" x14ac:dyDescent="0.25">
      <c r="D42" s="214">
        <v>3</v>
      </c>
      <c r="E42" s="497" t="s">
        <v>910</v>
      </c>
      <c r="F42" s="547">
        <f>IFERROR(VLOOKUP(F$5,edu!$C$14:$BH$46,educacion!$D42,FALSE),"")</f>
        <v>700506.99999999977</v>
      </c>
      <c r="G42" s="548">
        <f>IFERROR(VLOOKUP(G$5,edu!$C$14:$BH$46,educacion!$D42,FALSE),"")</f>
        <v>141338.99999999994</v>
      </c>
      <c r="H42" s="549">
        <f>IFERROR(VLOOKUP(H$5,edu!$C$14:$BH$46,educacion!$D42,FALSE),"")</f>
        <v>46282.999999999935</v>
      </c>
      <c r="I42" s="549">
        <f>IFERROR(VLOOKUP(I$5,edu!$C$14:$BH$46,educacion!$D42,FALSE),"")</f>
        <v>34410</v>
      </c>
      <c r="J42" s="549">
        <f>IFERROR(VLOOKUP(J$5,edu!$C$14:$BH$46,educacion!$D42,FALSE),"")</f>
        <v>38961.000000000022</v>
      </c>
      <c r="K42" s="549">
        <f>IFERROR(VLOOKUP(K$5,edu!$C$14:$BH$46,educacion!$D42,FALSE),"")</f>
        <v>21684.999999999982</v>
      </c>
      <c r="L42" s="47"/>
    </row>
    <row r="43" spans="4:12" ht="30" x14ac:dyDescent="0.25">
      <c r="D43" s="214">
        <v>5</v>
      </c>
      <c r="E43" s="291" t="s">
        <v>911</v>
      </c>
      <c r="F43" s="283">
        <f>IFERROR(VLOOKUP(F$5,edu!$C$14:$BH$46,educacion!$D43,FALSE)/F$42*100,"")</f>
        <v>1.1965033658857769</v>
      </c>
      <c r="G43" s="284">
        <f>IFERROR(VLOOKUP(G$5,edu!$C$14:$BH$46,educacion!$D43,FALSE)/G$42*100,"")</f>
        <v>1.457442662699058</v>
      </c>
      <c r="H43" s="292">
        <f>IFERROR(VLOOKUP(H$5,edu!$C$14:$BH$46,educacion!$D43,FALSE)/H$42*100,"")</f>
        <v>1.7982514152820275</v>
      </c>
      <c r="I43" s="292">
        <f>IFERROR(VLOOKUP(I$5,edu!$C$14:$BH$46,educacion!$D43,FALSE)/I$42*100,"")</f>
        <v>0.19777842358487521</v>
      </c>
      <c r="J43" s="292">
        <f>IFERROR(VLOOKUP(J$5,edu!$C$14:$BH$46,educacion!$D43,FALSE)/J$42*100,"")</f>
        <v>2.5998312599619773</v>
      </c>
      <c r="K43" s="292">
        <f>IFERROR(VLOOKUP(K$5,edu!$C$14:$BH$46,educacion!$D43,FALSE)/K$42*100,"")</f>
        <v>0.67638630273414468</v>
      </c>
      <c r="L43" s="47"/>
    </row>
    <row r="44" spans="4:12" ht="18.75" x14ac:dyDescent="0.3">
      <c r="D44" s="214"/>
      <c r="E44" s="287"/>
      <c r="F44" s="234"/>
      <c r="G44" s="183"/>
      <c r="H44" s="160"/>
      <c r="I44" s="160"/>
      <c r="J44" s="160"/>
      <c r="K44" s="160"/>
    </row>
    <row r="45" spans="4:12" ht="15.75" x14ac:dyDescent="0.25">
      <c r="D45" s="214">
        <v>6</v>
      </c>
      <c r="E45" s="429" t="s">
        <v>912</v>
      </c>
      <c r="F45" s="547">
        <f>IFERROR(VLOOKUP(F$5,edu!$C$14:$BH$46,educacion!$D45,FALSE),"")</f>
        <v>629695.6187562407</v>
      </c>
      <c r="G45" s="548">
        <f>IFERROR(VLOOKUP(G$5,edu!$C$14:$BH$46,educacion!$D45,FALSE),"")</f>
        <v>126136.74090627118</v>
      </c>
      <c r="H45" s="549">
        <f>IFERROR(VLOOKUP(H$5,edu!$C$14:$BH$46,educacion!$D45,FALSE),"")</f>
        <v>41706.512820512857</v>
      </c>
      <c r="I45" s="549">
        <f>IFERROR(VLOOKUP(I$5,edu!$C$14:$BH$46,educacion!$D45,FALSE),"")</f>
        <v>31032.807692307713</v>
      </c>
      <c r="J45" s="549">
        <f>IFERROR(VLOOKUP(J$5,edu!$C$14:$BH$46,educacion!$D45,FALSE),"")</f>
        <v>33989.015151515123</v>
      </c>
      <c r="K45" s="549">
        <f>IFERROR(VLOOKUP(K$5,edu!$C$14:$BH$46,educacion!$D45,FALSE),"")</f>
        <v>19408.405241935478</v>
      </c>
      <c r="L45" s="47"/>
    </row>
    <row r="46" spans="4:12" ht="15.75" x14ac:dyDescent="0.25">
      <c r="D46" s="214">
        <v>34</v>
      </c>
      <c r="E46" s="431" t="s">
        <v>126</v>
      </c>
      <c r="F46" s="387">
        <f>IFERROR(VLOOKUP(F$5,edu!$C$14:$BH$46,educacion!$D46,FALSE),"")</f>
        <v>294238.85021791054</v>
      </c>
      <c r="G46" s="388">
        <f>IFERROR(VLOOKUP(G$5,edu!$C$14:$BH$46,educacion!$D46,FALSE),"")</f>
        <v>58958.758012820515</v>
      </c>
      <c r="H46" s="185">
        <f>IFERROR(VLOOKUP(H$5,edu!$C$14:$BH$46,educacion!$D46,FALSE),"")</f>
        <v>19664.179487179492</v>
      </c>
      <c r="I46" s="185">
        <f>IFERROR(VLOOKUP(I$5,edu!$C$14:$BH$46,educacion!$D46,FALSE),"")</f>
        <v>14489.807692307697</v>
      </c>
      <c r="J46" s="185">
        <f>IFERROR(VLOOKUP(J$5,edu!$C$14:$BH$46,educacion!$D46,FALSE),"")</f>
        <v>15844.333333333328</v>
      </c>
      <c r="K46" s="185">
        <f>IFERROR(VLOOKUP(K$5,edu!$C$14:$BH$46,educacion!$D46,FALSE),"")</f>
        <v>8960.4375</v>
      </c>
      <c r="L46" s="47"/>
    </row>
    <row r="47" spans="4:12" ht="15.75" x14ac:dyDescent="0.25">
      <c r="D47" s="214">
        <v>40</v>
      </c>
      <c r="E47" s="431" t="s">
        <v>127</v>
      </c>
      <c r="F47" s="387">
        <f>IFERROR(VLOOKUP(F$5,edu!$C$14:$BH$46,educacion!$D47,FALSE),"")</f>
        <v>335456.76853833039</v>
      </c>
      <c r="G47" s="388">
        <f>IFERROR(VLOOKUP(G$5,edu!$C$14:$BH$46,educacion!$D47,FALSE),"")</f>
        <v>67177.982893450622</v>
      </c>
      <c r="H47" s="185">
        <f>IFERROR(VLOOKUP(H$5,edu!$C$14:$BH$46,educacion!$D47,FALSE),"")</f>
        <v>22042.333333333314</v>
      </c>
      <c r="I47" s="185">
        <f>IFERROR(VLOOKUP(I$5,edu!$C$14:$BH$46,educacion!$D47,FALSE),"")</f>
        <v>16542.999999999996</v>
      </c>
      <c r="J47" s="185">
        <f>IFERROR(VLOOKUP(J$5,edu!$C$14:$BH$46,educacion!$D47,FALSE),"")</f>
        <v>18144.68181818182</v>
      </c>
      <c r="K47" s="185">
        <f>IFERROR(VLOOKUP(K$5,edu!$C$14:$BH$46,educacion!$D47,FALSE),"")</f>
        <v>10447.967741935485</v>
      </c>
      <c r="L47" s="47"/>
    </row>
    <row r="48" spans="4:12" ht="18.75" x14ac:dyDescent="0.3">
      <c r="D48" s="214"/>
      <c r="E48" s="287"/>
      <c r="F48" s="234"/>
      <c r="G48" s="183"/>
      <c r="H48" s="160"/>
      <c r="I48" s="160"/>
      <c r="J48" s="160"/>
      <c r="K48" s="160"/>
    </row>
    <row r="49" spans="4:12" ht="30" x14ac:dyDescent="0.25">
      <c r="D49" s="214"/>
      <c r="E49" s="498" t="s">
        <v>913</v>
      </c>
      <c r="F49" s="234"/>
      <c r="G49" s="183"/>
      <c r="H49" s="160"/>
      <c r="I49" s="160"/>
      <c r="J49" s="160"/>
      <c r="K49" s="160"/>
    </row>
    <row r="50" spans="4:12" ht="15.75" x14ac:dyDescent="0.25">
      <c r="D50" s="214">
        <v>7</v>
      </c>
      <c r="E50" s="433" t="s">
        <v>451</v>
      </c>
      <c r="F50" s="384">
        <f>IFERROR(VLOOKUP(F$5,edu!$C$14:$BH$46,educacion!$D50,FALSE)/F$45*100,"")</f>
        <v>1.4441351691878297</v>
      </c>
      <c r="G50" s="385">
        <f>IFERROR(VLOOKUP(G$5,edu!$C$14:$BH$46,educacion!$D50,FALSE)/G$45*100,"")</f>
        <v>1.4405421117171013</v>
      </c>
      <c r="H50" s="425">
        <f>IFERROR(VLOOKUP(H$5,edu!$C$14:$BH$46,educacion!$D50,FALSE)/H$45*100,"")</f>
        <v>1.7334240523751159</v>
      </c>
      <c r="I50" s="425">
        <f>IFERROR(VLOOKUP(I$5,edu!$C$14:$BH$46,educacion!$D50,FALSE)/I$45*100,"")</f>
        <v>0.21930196013951034</v>
      </c>
      <c r="J50" s="425">
        <f>IFERROR(VLOOKUP(J$5,edu!$C$14:$BH$46,educacion!$D50,FALSE)/J$45*100,"")</f>
        <v>2.1789205907591791</v>
      </c>
      <c r="K50" s="425">
        <f>IFERROR(VLOOKUP(K$5,edu!$C$14:$BH$46,educacion!$D50,FALSE)/K$45*100,"")</f>
        <v>1.4707696877623739</v>
      </c>
      <c r="L50" s="47"/>
    </row>
    <row r="51" spans="4:12" ht="15.75" x14ac:dyDescent="0.25">
      <c r="D51" s="214">
        <v>35</v>
      </c>
      <c r="E51" s="434" t="s">
        <v>126</v>
      </c>
      <c r="F51" s="283">
        <f>IFERROR(VLOOKUP(F$5,edu!$C$14:$BH$46,educacion!$D51,FALSE)/F$46*100,"")</f>
        <v>0.44217122440498746</v>
      </c>
      <c r="G51" s="284">
        <f>IFERROR(VLOOKUP(G$5,edu!$C$14:$BH$46,educacion!$D51,FALSE)/G$46*100,"")</f>
        <v>0.37624788794279107</v>
      </c>
      <c r="H51" s="397">
        <f>IFERROR(VLOOKUP(H$5,edu!$C$14:$BH$46,educacion!$D51,FALSE)/H$46*100,"")</f>
        <v>0.61885918942043416</v>
      </c>
      <c r="I51" s="397">
        <f>IFERROR(VLOOKUP(I$5,edu!$C$14:$BH$46,educacion!$D51,FALSE)/I$46*100,"")</f>
        <v>0</v>
      </c>
      <c r="J51" s="397">
        <f>IFERROR(VLOOKUP(J$5,edu!$C$14:$BH$46,educacion!$D51,FALSE)/J$46*100,"")</f>
        <v>0.30570866555866461</v>
      </c>
      <c r="K51" s="397">
        <f>IFERROR(VLOOKUP(K$5,edu!$C$14:$BH$46,educacion!$D51,FALSE)/K$46*100,"")</f>
        <v>0.57698075568296758</v>
      </c>
      <c r="L51" s="47"/>
    </row>
    <row r="52" spans="4:12" ht="15.75" x14ac:dyDescent="0.25">
      <c r="D52" s="214">
        <v>41</v>
      </c>
      <c r="E52" s="435" t="s">
        <v>127</v>
      </c>
      <c r="F52" s="426">
        <f>IFERROR(VLOOKUP(F$5,edu!$C$14:$BH$46,educacion!$D52,FALSE)/F$47*100,"")</f>
        <v>2.3229867730988065</v>
      </c>
      <c r="G52" s="427">
        <f>IFERROR(VLOOKUP(G$5,edu!$C$14:$BH$46,educacion!$D52,FALSE)/G$47*100,"")</f>
        <v>2.3746199582263912</v>
      </c>
      <c r="H52" s="430">
        <f>IFERROR(VLOOKUP(H$5,edu!$C$14:$BH$46,educacion!$D52,FALSE)/H$47*100,"")</f>
        <v>2.7277381834521908</v>
      </c>
      <c r="I52" s="430">
        <f>IFERROR(VLOOKUP(I$5,edu!$C$14:$BH$46,educacion!$D52,FALSE)/I$47*100,"")</f>
        <v>0.41138581608871166</v>
      </c>
      <c r="J52" s="430">
        <f>IFERROR(VLOOKUP(J$5,edu!$C$14:$BH$46,educacion!$D52,FALSE)/J$47*100,"")</f>
        <v>3.8146502466582106</v>
      </c>
      <c r="K52" s="430">
        <f>IFERROR(VLOOKUP(K$5,edu!$C$14:$BH$46,educacion!$D52,FALSE)/K$47*100,"")</f>
        <v>2.2373053492330932</v>
      </c>
      <c r="L52" s="47"/>
    </row>
    <row r="53" spans="4:12" ht="15.75" x14ac:dyDescent="0.25">
      <c r="D53" s="214">
        <v>8</v>
      </c>
      <c r="E53" s="433" t="s">
        <v>452</v>
      </c>
      <c r="F53" s="384">
        <f>IFERROR(VLOOKUP(F$5,edu!$C$14:$BH$46,educacion!$D53,FALSE)/F$45*100,"")</f>
        <v>10.772723652042965</v>
      </c>
      <c r="G53" s="385">
        <f>IFERROR(VLOOKUP(G$5,edu!$C$14:$BH$46,educacion!$D53,FALSE)/G$45*100,"")</f>
        <v>12.736958025555948</v>
      </c>
      <c r="H53" s="425">
        <f>IFERROR(VLOOKUP(H$5,edu!$C$14:$BH$46,educacion!$D53,FALSE)/H$45*100,"")</f>
        <v>11.902229491667173</v>
      </c>
      <c r="I53" s="425">
        <f>IFERROR(VLOOKUP(I$5,edu!$C$14:$BH$46,educacion!$D53,FALSE)/I$45*100,"")</f>
        <v>9.1819701405533678</v>
      </c>
      <c r="J53" s="425">
        <f>IFERROR(VLOOKUP(J$5,edu!$C$14:$BH$46,educacion!$D53,FALSE)/J$45*100,"")</f>
        <v>15.002098875146622</v>
      </c>
      <c r="K53" s="425">
        <f>IFERROR(VLOOKUP(K$5,edu!$C$14:$BH$46,educacion!$D53,FALSE)/K$45*100,"")</f>
        <v>16.248063867459731</v>
      </c>
      <c r="L53" s="47"/>
    </row>
    <row r="54" spans="4:12" ht="15.75" x14ac:dyDescent="0.25">
      <c r="D54" s="214">
        <v>36</v>
      </c>
      <c r="E54" s="434" t="s">
        <v>126</v>
      </c>
      <c r="F54" s="283">
        <f>IFERROR(VLOOKUP(F$5,edu!$C$14:$BH$46,educacion!$D54,FALSE)/F$46*100,"")</f>
        <v>7.6308933533108299</v>
      </c>
      <c r="G54" s="284">
        <f>IFERROR(VLOOKUP(G$5,edu!$C$14:$BH$46,educacion!$D54,FALSE)/G$46*100,"")</f>
        <v>8.2039569910989822</v>
      </c>
      <c r="H54" s="292">
        <f>IFERROR(VLOOKUP(H$5,edu!$C$14:$BH$46,educacion!$D54,FALSE)/H$46*100,"")</f>
        <v>6.5463712082763914</v>
      </c>
      <c r="I54" s="292">
        <f>IFERROR(VLOOKUP(I$5,edu!$C$14:$BH$46,educacion!$D54,FALSE)/I$46*100,"")</f>
        <v>5.7432652862596978</v>
      </c>
      <c r="J54" s="292">
        <f>IFERROR(VLOOKUP(J$5,edu!$C$14:$BH$46,educacion!$D54,FALSE)/J$46*100,"")</f>
        <v>10.264965522820638</v>
      </c>
      <c r="K54" s="292">
        <f>IFERROR(VLOOKUP(K$5,edu!$C$14:$BH$46,educacion!$D54,FALSE)/K$46*100,"")</f>
        <v>12.176386659020492</v>
      </c>
      <c r="L54" s="47"/>
    </row>
    <row r="55" spans="4:12" ht="15.75" x14ac:dyDescent="0.25">
      <c r="D55" s="214">
        <v>42</v>
      </c>
      <c r="E55" s="435" t="s">
        <v>127</v>
      </c>
      <c r="F55" s="426">
        <f>IFERROR(VLOOKUP(F$5,edu!$C$14:$BH$46,educacion!$D55,FALSE)/F$47*100,"")</f>
        <v>13.528514029166047</v>
      </c>
      <c r="G55" s="427">
        <f>IFERROR(VLOOKUP(G$5,edu!$C$14:$BH$46,educacion!$D55,FALSE)/G$47*100,"")</f>
        <v>16.715346472948131</v>
      </c>
      <c r="H55" s="428">
        <f>IFERROR(VLOOKUP(H$5,edu!$C$14:$BH$46,educacion!$D55,FALSE)/H$47*100,"")</f>
        <v>16.680242644804053</v>
      </c>
      <c r="I55" s="428">
        <f>IFERROR(VLOOKUP(I$5,edu!$C$14:$BH$46,educacion!$D55,FALSE)/I$47*100,"")</f>
        <v>12.193888900712983</v>
      </c>
      <c r="J55" s="428">
        <f>IFERROR(VLOOKUP(J$5,edu!$C$14:$BH$46,educacion!$D55,FALSE)/J$47*100,"")</f>
        <v>19.138667409707125</v>
      </c>
      <c r="K55" s="428">
        <f>IFERROR(VLOOKUP(K$5,edu!$C$14:$BH$46,educacion!$D55,FALSE)/K$47*100,"")</f>
        <v>19.740035708065314</v>
      </c>
      <c r="L55" s="47"/>
    </row>
    <row r="56" spans="4:12" ht="15.75" x14ac:dyDescent="0.25">
      <c r="D56" s="214">
        <v>9</v>
      </c>
      <c r="E56" s="433" t="s">
        <v>453</v>
      </c>
      <c r="F56" s="384">
        <f>IFERROR(VLOOKUP(F$5,edu!$C$14:$BH$46,educacion!$D56,FALSE)/F$45*100,"")</f>
        <v>31.824228295174123</v>
      </c>
      <c r="G56" s="385">
        <f>IFERROR(VLOOKUP(G$5,edu!$C$14:$BH$46,educacion!$D56,FALSE)/G$45*100,"")</f>
        <v>38.55137364939629</v>
      </c>
      <c r="H56" s="425">
        <f>IFERROR(VLOOKUP(H$5,edu!$C$14:$BH$46,educacion!$D56,FALSE)/H$45*100,"")</f>
        <v>38.490853609281118</v>
      </c>
      <c r="I56" s="425">
        <f>IFERROR(VLOOKUP(I$5,edu!$C$14:$BH$46,educacion!$D56,FALSE)/I$45*100,"")</f>
        <v>35.154413601492315</v>
      </c>
      <c r="J56" s="425">
        <f>IFERROR(VLOOKUP(J$5,edu!$C$14:$BH$46,educacion!$D56,FALSE)/J$45*100,"")</f>
        <v>41.40440669203894</v>
      </c>
      <c r="K56" s="425">
        <f>IFERROR(VLOOKUP(K$5,edu!$C$14:$BH$46,educacion!$D56,FALSE)/K$45*100,"")</f>
        <v>39.116567145880104</v>
      </c>
      <c r="L56" s="47"/>
    </row>
    <row r="57" spans="4:12" ht="15.75" x14ac:dyDescent="0.25">
      <c r="D57" s="214">
        <v>37</v>
      </c>
      <c r="E57" s="434" t="s">
        <v>126</v>
      </c>
      <c r="F57" s="283">
        <f>IFERROR(VLOOKUP(F$5,edu!$C$14:$BH$46,educacion!$D57,FALSE)/F$46*100,"")</f>
        <v>33.049826711317834</v>
      </c>
      <c r="G57" s="284">
        <f>IFERROR(VLOOKUP(G$5,edu!$C$14:$BH$46,educacion!$D57,FALSE)/G$46*100,"")</f>
        <v>41.421504452782358</v>
      </c>
      <c r="H57" s="292">
        <f>IFERROR(VLOOKUP(H$5,edu!$C$14:$BH$46,educacion!$D57,FALSE)/H$46*100,"")</f>
        <v>41.959702247250632</v>
      </c>
      <c r="I57" s="292">
        <f>IFERROR(VLOOKUP(I$5,edu!$C$14:$BH$46,educacion!$D57,FALSE)/I$46*100,"")</f>
        <v>34.521558290645302</v>
      </c>
      <c r="J57" s="292">
        <f>IFERROR(VLOOKUP(J$5,edu!$C$14:$BH$46,educacion!$D57,FALSE)/J$46*100,"")</f>
        <v>47.115845546187742</v>
      </c>
      <c r="K57" s="292">
        <f>IFERROR(VLOOKUP(K$5,edu!$C$14:$BH$46,educacion!$D57,FALSE)/K$46*100,"")</f>
        <v>41.32916929046484</v>
      </c>
      <c r="L57" s="47"/>
    </row>
    <row r="58" spans="4:12" ht="15.75" x14ac:dyDescent="0.25">
      <c r="D58" s="214">
        <v>43</v>
      </c>
      <c r="E58" s="435" t="s">
        <v>127</v>
      </c>
      <c r="F58" s="426">
        <f>IFERROR(VLOOKUP(F$5,edu!$C$14:$BH$46,educacion!$D58,FALSE)/F$47*100,"")</f>
        <v>30.749220417508326</v>
      </c>
      <c r="G58" s="427">
        <f>IFERROR(VLOOKUP(G$5,edu!$C$14:$BH$46,educacion!$D58,FALSE)/G$47*100,"")</f>
        <v>36.032403293135765</v>
      </c>
      <c r="H58" s="428">
        <f>IFERROR(VLOOKUP(H$5,edu!$C$14:$BH$46,educacion!$D58,FALSE)/H$47*100,"")</f>
        <v>35.396260074224813</v>
      </c>
      <c r="I58" s="428">
        <f>IFERROR(VLOOKUP(I$5,edu!$C$14:$BH$46,educacion!$D58,FALSE)/I$47*100,"")</f>
        <v>35.708723687403513</v>
      </c>
      <c r="J58" s="428">
        <f>IFERROR(VLOOKUP(J$5,edu!$C$14:$BH$46,educacion!$D58,FALSE)/J$47*100,"")</f>
        <v>36.417053266672959</v>
      </c>
      <c r="K58" s="428">
        <f>IFERROR(VLOOKUP(K$5,edu!$C$14:$BH$46,educacion!$D58,FALSE)/K$47*100,"")</f>
        <v>37.218984408393155</v>
      </c>
      <c r="L58" s="47"/>
    </row>
    <row r="59" spans="4:12" ht="15.75" x14ac:dyDescent="0.25">
      <c r="D59" s="214">
        <v>10</v>
      </c>
      <c r="E59" s="433" t="s">
        <v>454</v>
      </c>
      <c r="F59" s="384">
        <f>IFERROR(VLOOKUP(F$5,edu!$C$14:$BH$46,educacion!$D59,FALSE)/F$45*100,"")</f>
        <v>55.778284656879265</v>
      </c>
      <c r="G59" s="385">
        <f>IFERROR(VLOOKUP(G$5,edu!$C$14:$BH$46,educacion!$D59,FALSE)/G$45*100,"")</f>
        <v>47.271126213330646</v>
      </c>
      <c r="H59" s="425">
        <f>IFERROR(VLOOKUP(H$5,edu!$C$14:$BH$46,educacion!$D59,FALSE)/H$45*100,"")</f>
        <v>47.873492846676591</v>
      </c>
      <c r="I59" s="425">
        <f>IFERROR(VLOOKUP(I$5,edu!$C$14:$BH$46,educacion!$D59,FALSE)/I$45*100,"")</f>
        <v>55.444314297814799</v>
      </c>
      <c r="J59" s="425">
        <f>IFERROR(VLOOKUP(J$5,edu!$C$14:$BH$46,educacion!$D59,FALSE)/J$45*100,"")</f>
        <v>41.414573842055262</v>
      </c>
      <c r="K59" s="425">
        <f>IFERROR(VLOOKUP(K$5,edu!$C$14:$BH$46,educacion!$D59,FALSE)/K$45*100,"")</f>
        <v>43.164599298897777</v>
      </c>
      <c r="L59" s="47"/>
    </row>
    <row r="60" spans="4:12" ht="15.75" x14ac:dyDescent="0.25">
      <c r="D60" s="214">
        <v>38</v>
      </c>
      <c r="E60" s="434" t="s">
        <v>126</v>
      </c>
      <c r="F60" s="283">
        <f>IFERROR(VLOOKUP(F$5,edu!$C$14:$BH$46,educacion!$D60,FALSE)/F$46*100,"")</f>
        <v>58.69276476178257</v>
      </c>
      <c r="G60" s="284">
        <f>IFERROR(VLOOKUP(G$5,edu!$C$14:$BH$46,educacion!$D60,FALSE)/G$46*100,"")</f>
        <v>49.998290668175876</v>
      </c>
      <c r="H60" s="292">
        <f>IFERROR(VLOOKUP(H$5,edu!$C$14:$BH$46,educacion!$D60,FALSE)/H$46*100,"")</f>
        <v>50.875067355052565</v>
      </c>
      <c r="I60" s="292">
        <f>IFERROR(VLOOKUP(I$5,edu!$C$14:$BH$46,educacion!$D60,FALSE)/I$46*100,"")</f>
        <v>59.735176423094991</v>
      </c>
      <c r="J60" s="292">
        <f>IFERROR(VLOOKUP(J$5,edu!$C$14:$BH$46,educacion!$D60,FALSE)/J$46*100,"")</f>
        <v>42.313480265432958</v>
      </c>
      <c r="K60" s="292">
        <f>IFERROR(VLOOKUP(K$5,edu!$C$14:$BH$46,educacion!$D60,FALSE)/K$46*100,"")</f>
        <v>45.917463294831698</v>
      </c>
      <c r="L60" s="47"/>
    </row>
    <row r="61" spans="4:12" ht="15.75" x14ac:dyDescent="0.25">
      <c r="D61" s="214">
        <v>44</v>
      </c>
      <c r="E61" s="435" t="s">
        <v>127</v>
      </c>
      <c r="F61" s="426">
        <f>IFERROR(VLOOKUP(F$5,edu!$C$14:$BH$46,educacion!$D61,FALSE)/F$47*100,"")</f>
        <v>53.221909721335912</v>
      </c>
      <c r="G61" s="427">
        <f>IFERROR(VLOOKUP(G$5,edu!$C$14:$BH$46,educacion!$D61,FALSE)/G$47*100,"")</f>
        <v>44.877630275689704</v>
      </c>
      <c r="H61" s="428">
        <f>IFERROR(VLOOKUP(H$5,edu!$C$14:$BH$46,educacion!$D61,FALSE)/H$47*100,"")</f>
        <v>45.195759097518959</v>
      </c>
      <c r="I61" s="428">
        <f>IFERROR(VLOOKUP(I$5,edu!$C$14:$BH$46,educacion!$D61,FALSE)/I$47*100,"")</f>
        <v>51.686001595794785</v>
      </c>
      <c r="J61" s="428">
        <f>IFERROR(VLOOKUP(J$5,edu!$C$14:$BH$46,educacion!$D61,FALSE)/J$47*100,"")</f>
        <v>40.629629076961699</v>
      </c>
      <c r="K61" s="428">
        <f>IFERROR(VLOOKUP(K$5,edu!$C$14:$BH$46,educacion!$D61,FALSE)/K$47*100,"")</f>
        <v>40.803674534308435</v>
      </c>
      <c r="L61" s="47"/>
    </row>
    <row r="62" spans="4:12" ht="15.75" x14ac:dyDescent="0.25">
      <c r="D62" s="214"/>
      <c r="E62" s="435"/>
      <c r="F62" s="426"/>
      <c r="G62" s="427"/>
      <c r="H62" s="428"/>
      <c r="I62" s="428"/>
      <c r="J62" s="428"/>
      <c r="K62" s="428"/>
      <c r="L62" s="47"/>
    </row>
    <row r="63" spans="4:12" ht="30" x14ac:dyDescent="0.25">
      <c r="D63" s="214"/>
      <c r="E63" s="445" t="s">
        <v>914</v>
      </c>
      <c r="F63" s="234"/>
      <c r="G63" s="183"/>
      <c r="H63" s="160"/>
      <c r="I63" s="160"/>
      <c r="J63" s="160"/>
      <c r="K63" s="160"/>
    </row>
    <row r="64" spans="4:12" ht="15.75" x14ac:dyDescent="0.25">
      <c r="D64" s="214">
        <v>46</v>
      </c>
      <c r="E64" s="501" t="s">
        <v>915</v>
      </c>
      <c r="F64" s="439">
        <f>IFERROR(VLOOKUP(F$5,edu!$C$14:$BH$46,educacion!$D64,FALSE),"")</f>
        <v>12.826581475212199</v>
      </c>
      <c r="G64" s="440">
        <f>IFERROR(VLOOKUP(G$5,edu!$C$14:$BH$46,educacion!$D64,FALSE),"")</f>
        <v>12.133200513372017</v>
      </c>
      <c r="H64" s="441">
        <f>IFERROR(VLOOKUP(H$5,edu!$C$14:$BH$46,educacion!$D64,FALSE),"")</f>
        <v>12.31017807539622</v>
      </c>
      <c r="I64" s="441">
        <f>IFERROR(VLOOKUP(I$5,edu!$C$14:$BH$46,educacion!$D64,FALSE),"")</f>
        <v>12.912626984798095</v>
      </c>
      <c r="J64" s="441">
        <f>IFERROR(VLOOKUP(J$5,edu!$C$14:$BH$46,educacion!$D64,FALSE),"")</f>
        <v>11.407153577075965</v>
      </c>
      <c r="K64" s="441">
        <f>IFERROR(VLOOKUP(K$5,edu!$C$14:$BH$46,educacion!$D64,FALSE),"")</f>
        <v>11.778133296195476</v>
      </c>
      <c r="L64" s="47"/>
    </row>
    <row r="65" spans="4:18" ht="15.75" x14ac:dyDescent="0.25">
      <c r="D65" s="214">
        <v>47</v>
      </c>
      <c r="E65" s="499" t="s">
        <v>126</v>
      </c>
      <c r="F65" s="442">
        <f>IFERROR(VLOOKUP(F$5,edu!$C$14:$BH$46,educacion!$D65,FALSE),"")</f>
        <v>13.352097285465494</v>
      </c>
      <c r="G65" s="443">
        <f>IFERROR(VLOOKUP(G$5,edu!$C$14:$BH$46,educacion!$D65,FALSE),"")</f>
        <v>12.767847396913719</v>
      </c>
      <c r="H65" s="444">
        <f>IFERROR(VLOOKUP(H$5,edu!$C$14:$BH$46,educacion!$D65,FALSE),"")</f>
        <v>13.078750719099267</v>
      </c>
      <c r="I65" s="444">
        <f>IFERROR(VLOOKUP(I$5,edu!$C$14:$BH$46,educacion!$D65,FALSE),"")</f>
        <v>13.444726635540643</v>
      </c>
      <c r="J65" s="444">
        <f>IFERROR(VLOOKUP(J$5,edu!$C$14:$BH$46,educacion!$D65,FALSE),"")</f>
        <v>11.977294196989254</v>
      </c>
      <c r="K65" s="444">
        <f>IFERROR(VLOOKUP(K$5,edu!$C$14:$BH$46,educacion!$D65,FALSE),"")</f>
        <v>12.388879259264147</v>
      </c>
      <c r="L65" s="47"/>
    </row>
    <row r="66" spans="4:18" ht="15.75" x14ac:dyDescent="0.25">
      <c r="D66" s="214">
        <v>48</v>
      </c>
      <c r="E66" s="500" t="s">
        <v>127</v>
      </c>
      <c r="F66" s="436">
        <f>IFERROR(VLOOKUP(F$5,edu!$C$14:$BH$46,educacion!$D66,FALSE),"")</f>
        <v>12.365668540841346</v>
      </c>
      <c r="G66" s="437">
        <f>IFERROR(VLOOKUP(G$5,edu!$C$14:$BH$46,educacion!$D66,FALSE),"")</f>
        <v>11.576202663500951</v>
      </c>
      <c r="H66" s="438">
        <f>IFERROR(VLOOKUP(H$5,edu!$C$14:$BH$46,educacion!$D66,FALSE),"")</f>
        <v>11.624526960962804</v>
      </c>
      <c r="I66" s="438">
        <f>IFERROR(VLOOKUP(I$5,edu!$C$14:$BH$46,educacion!$D66,FALSE),"")</f>
        <v>12.446567526876095</v>
      </c>
      <c r="J66" s="438">
        <f>IFERROR(VLOOKUP(J$5,edu!$C$14:$BH$46,educacion!$D66,FALSE),"")</f>
        <v>10.909294307935868</v>
      </c>
      <c r="K66" s="438">
        <f>IFERROR(VLOOKUP(K$5,edu!$C$14:$BH$46,educacion!$D66,FALSE),"")</f>
        <v>11.254342338410575</v>
      </c>
      <c r="L66" s="47"/>
    </row>
    <row r="67" spans="4:18" ht="15.75" x14ac:dyDescent="0.25">
      <c r="D67" s="214"/>
      <c r="E67" s="500"/>
      <c r="F67" s="436"/>
      <c r="G67" s="437"/>
      <c r="H67" s="438"/>
      <c r="I67" s="438"/>
      <c r="J67" s="438"/>
      <c r="K67" s="438"/>
      <c r="L67" s="47"/>
    </row>
    <row r="68" spans="4:18" ht="18.75" x14ac:dyDescent="0.3">
      <c r="D68" s="214"/>
      <c r="E68" s="493">
        <v>2014</v>
      </c>
      <c r="F68" s="436"/>
      <c r="G68" s="437"/>
      <c r="H68" s="438"/>
      <c r="I68" s="438"/>
      <c r="J68" s="438"/>
      <c r="K68" s="438"/>
      <c r="L68" s="47"/>
    </row>
    <row r="69" spans="4:18" ht="18.75" x14ac:dyDescent="0.3">
      <c r="D69" s="214"/>
      <c r="E69" s="494" t="s">
        <v>916</v>
      </c>
      <c r="F69" s="436"/>
      <c r="G69" s="437"/>
      <c r="H69" s="438"/>
      <c r="I69" s="438"/>
      <c r="J69" s="438"/>
      <c r="K69" s="438"/>
      <c r="L69" s="47"/>
    </row>
    <row r="70" spans="4:18" ht="15.75" x14ac:dyDescent="0.25">
      <c r="D70" s="214"/>
      <c r="E70" s="500"/>
      <c r="F70" s="436"/>
      <c r="G70" s="437"/>
      <c r="H70" s="438"/>
      <c r="I70" s="438"/>
      <c r="J70" s="438"/>
      <c r="K70" s="438"/>
      <c r="L70" s="47"/>
    </row>
    <row r="71" spans="4:18" ht="15.75" x14ac:dyDescent="0.25">
      <c r="D71" s="214"/>
      <c r="E71" s="293" t="s">
        <v>917</v>
      </c>
      <c r="F71" s="550"/>
      <c r="G71" s="551"/>
      <c r="H71" s="552"/>
      <c r="I71" s="552"/>
      <c r="J71" s="552"/>
      <c r="K71" s="552"/>
      <c r="L71" s="47"/>
    </row>
    <row r="72" spans="4:18" ht="15.75" x14ac:dyDescent="0.25">
      <c r="D72" s="214"/>
      <c r="E72" s="298" t="s">
        <v>918</v>
      </c>
      <c r="F72" s="299"/>
      <c r="G72" s="300"/>
      <c r="H72" s="552"/>
      <c r="I72" s="552"/>
      <c r="J72" s="552"/>
      <c r="K72" s="552"/>
      <c r="L72" s="47"/>
      <c r="O72" s="650" t="s">
        <v>443</v>
      </c>
      <c r="P72" s="28" t="s">
        <v>439</v>
      </c>
      <c r="Q72" s="269">
        <f>F73</f>
        <v>36.4</v>
      </c>
      <c r="R72" s="269">
        <f>G73</f>
        <v>33.200000000000003</v>
      </c>
    </row>
    <row r="73" spans="4:18" ht="15.75" x14ac:dyDescent="0.25">
      <c r="D73" s="214">
        <v>12</v>
      </c>
      <c r="E73" s="502" t="s">
        <v>439</v>
      </c>
      <c r="F73" s="283">
        <f>IFERROR(IF(VLOOKUP(F$5,edu!$C$14:$BH$46,educacion!$D73,FALSE)&gt;0,VLOOKUP(F$5,edu!$C$14:$BH$46,educacion!$D73,FALSE),""),"")</f>
        <v>36.4</v>
      </c>
      <c r="G73" s="284">
        <f>IFERROR(IF(VLOOKUP(G$5,edu!$C$14:$BH$46,educacion!$D73,FALSE)&gt;0,VLOOKUP(G$5,edu!$C$14:$BH$46,educacion!$D73,FALSE),""),"")</f>
        <v>33.200000000000003</v>
      </c>
      <c r="H73" s="552" t="str">
        <f>IFERROR(IF(VLOOKUP(H$5,edu!$C$14:$BH$46,educacion!$D73,FALSE)&gt;0,VLOOKUP(H$5,edu!$C$14:$BH$46,educacion!$D73,FALSE),""),"")</f>
        <v/>
      </c>
      <c r="I73" s="552" t="str">
        <f>IFERROR(IF(VLOOKUP(I$5,edu!$C$14:$BH$46,educacion!$D73,FALSE)&gt;0,VLOOKUP(I$5,edu!$C$14:$BH$46,educacion!$D73,FALSE),""),"")</f>
        <v/>
      </c>
      <c r="J73" s="552" t="str">
        <f>IFERROR(IF(VLOOKUP(J$5,edu!$C$14:$BH$46,educacion!$D73,FALSE)&gt;0,VLOOKUP(J$5,edu!$C$14:$BH$46,educacion!$D73,FALSE),""),"")</f>
        <v/>
      </c>
      <c r="K73" s="552" t="str">
        <f>IFERROR(IF(VLOOKUP(K$5,edu!$C$14:$BH$46,educacion!$D73,FALSE)&gt;0,VLOOKUP(K$5,edu!$C$14:$BH$46,educacion!$D73,FALSE),""),"")</f>
        <v/>
      </c>
      <c r="L73" s="47"/>
      <c r="O73" s="650"/>
      <c r="P73" s="28" t="s">
        <v>440</v>
      </c>
      <c r="Q73" s="269">
        <f>F74</f>
        <v>19.899999999999999</v>
      </c>
      <c r="R73" s="269">
        <f>G74</f>
        <v>18.399999999999999</v>
      </c>
    </row>
    <row r="74" spans="4:18" ht="15.75" x14ac:dyDescent="0.25">
      <c r="D74" s="214">
        <v>13</v>
      </c>
      <c r="E74" s="502" t="s">
        <v>440</v>
      </c>
      <c r="F74" s="283">
        <f>IFERROR(IF(VLOOKUP(F$5,edu!$C$14:$BH$46,educacion!$D74,FALSE)&gt;0,VLOOKUP(F$5,edu!$C$14:$BH$46,educacion!$D74,FALSE),""),"")</f>
        <v>19.899999999999999</v>
      </c>
      <c r="G74" s="284">
        <f>IFERROR(IF(VLOOKUP(G$5,edu!$C$14:$BH$46,educacion!$D74,FALSE)&gt;0,VLOOKUP(G$5,edu!$C$14:$BH$46,educacion!$D74,FALSE),""),"")</f>
        <v>18.399999999999999</v>
      </c>
      <c r="H74" s="552" t="str">
        <f>IFERROR(IF(VLOOKUP(H$5,edu!$C$14:$BH$46,educacion!$D74,FALSE)&gt;0,VLOOKUP(H$5,edu!$C$14:$BH$46,educacion!$D74,FALSE),""),"")</f>
        <v/>
      </c>
      <c r="I74" s="552" t="str">
        <f>IFERROR(IF(VLOOKUP(I$5,edu!$C$14:$BH$46,educacion!$D74,FALSE)&gt;0,VLOOKUP(I$5,edu!$C$14:$BH$46,educacion!$D74,FALSE),""),"")</f>
        <v/>
      </c>
      <c r="J74" s="552" t="str">
        <f>IFERROR(IF(VLOOKUP(J$5,edu!$C$14:$BH$46,educacion!$D74,FALSE)&gt;0,VLOOKUP(J$5,edu!$C$14:$BH$46,educacion!$D74,FALSE),""),"")</f>
        <v/>
      </c>
      <c r="K74" s="552" t="str">
        <f>IFERROR(IF(VLOOKUP(K$5,edu!$C$14:$BH$46,educacion!$D74,FALSE)&gt;0,VLOOKUP(K$5,edu!$C$14:$BH$46,educacion!$D74,FALSE),""),"")</f>
        <v/>
      </c>
      <c r="L74" s="47"/>
      <c r="O74" s="650" t="s">
        <v>444</v>
      </c>
      <c r="P74" s="28" t="s">
        <v>439</v>
      </c>
      <c r="Q74" s="269">
        <f>F76</f>
        <v>44.9</v>
      </c>
      <c r="R74" s="269">
        <f>G76</f>
        <v>40.1</v>
      </c>
    </row>
    <row r="75" spans="4:18" x14ac:dyDescent="0.25">
      <c r="E75" s="298" t="s">
        <v>919</v>
      </c>
      <c r="F75" s="283"/>
      <c r="G75" s="284"/>
      <c r="H75" s="552"/>
      <c r="I75" s="552"/>
      <c r="J75" s="552"/>
      <c r="K75" s="552"/>
      <c r="L75" s="47"/>
      <c r="O75" s="650"/>
      <c r="P75" s="28" t="s">
        <v>440</v>
      </c>
      <c r="Q75" s="269">
        <f>F77</f>
        <v>43</v>
      </c>
      <c r="R75" s="269">
        <f>G77</f>
        <v>39</v>
      </c>
    </row>
    <row r="76" spans="4:18" ht="15.75" x14ac:dyDescent="0.25">
      <c r="D76" s="214">
        <v>14</v>
      </c>
      <c r="E76" s="502" t="s">
        <v>439</v>
      </c>
      <c r="F76" s="283">
        <f>IFERROR(IF(VLOOKUP(F$5,edu!$C$14:$BH$46,educacion!$D76,FALSE)&gt;0,VLOOKUP(F$5,edu!$C$14:$BH$46,educacion!$D76,FALSE),""),"")</f>
        <v>44.9</v>
      </c>
      <c r="G76" s="284">
        <f>IFERROR(IF(VLOOKUP(G$5,edu!$C$14:$BH$46,educacion!$D76,FALSE)&gt;0,VLOOKUP(G$5,edu!$C$14:$BH$46,educacion!$D76,FALSE),""),"")</f>
        <v>40.1</v>
      </c>
      <c r="H76" s="552" t="str">
        <f>IFERROR(IF(VLOOKUP(H$5,edu!$C$14:$BH$46,educacion!$D76,FALSE)&gt;0,VLOOKUP(H$5,edu!$C$14:$BH$46,educacion!$D76,FALSE),""),"")</f>
        <v/>
      </c>
      <c r="I76" s="552" t="str">
        <f>IFERROR(IF(VLOOKUP(I$5,edu!$C$14:$BH$46,educacion!$D76,FALSE)&gt;0,VLOOKUP(I$5,edu!$C$14:$BH$46,educacion!$D76,FALSE),""),"")</f>
        <v/>
      </c>
      <c r="J76" s="552" t="str">
        <f>IFERROR(IF(VLOOKUP(J$5,edu!$C$14:$BH$46,educacion!$D76,FALSE)&gt;0,VLOOKUP(J$5,edu!$C$14:$BH$46,educacion!$D76,FALSE),""),"")</f>
        <v/>
      </c>
      <c r="K76" s="552" t="str">
        <f>IFERROR(IF(VLOOKUP(K$5,edu!$C$14:$BH$46,educacion!$D76,FALSE)&gt;0,VLOOKUP(K$5,edu!$C$14:$BH$46,educacion!$D76,FALSE),""),"")</f>
        <v/>
      </c>
      <c r="L76" s="47"/>
    </row>
    <row r="77" spans="4:18" ht="15.75" x14ac:dyDescent="0.25">
      <c r="D77" s="214">
        <v>15</v>
      </c>
      <c r="E77" s="502" t="s">
        <v>440</v>
      </c>
      <c r="F77" s="283">
        <f>IFERROR(IF(VLOOKUP(F$5,edu!$C$14:$BH$46,educacion!$D77,FALSE)&gt;0,VLOOKUP(F$5,edu!$C$14:$BH$46,educacion!$D77,FALSE),""),"")</f>
        <v>43</v>
      </c>
      <c r="G77" s="284">
        <f>IFERROR(IF(VLOOKUP(G$5,edu!$C$14:$BH$46,educacion!$D77,FALSE)&gt;0,VLOOKUP(G$5,edu!$C$14:$BH$46,educacion!$D77,FALSE),""),"")</f>
        <v>39</v>
      </c>
      <c r="H77" s="552" t="str">
        <f>IFERROR(IF(VLOOKUP(H$5,edu!$C$14:$BH$46,educacion!$D77,FALSE)&gt;0,VLOOKUP(H$5,edu!$C$14:$BH$46,educacion!$D77,FALSE),""),"")</f>
        <v/>
      </c>
      <c r="I77" s="552" t="str">
        <f>IFERROR(IF(VLOOKUP(I$5,edu!$C$14:$BH$46,educacion!$D77,FALSE)&gt;0,VLOOKUP(I$5,edu!$C$14:$BH$46,educacion!$D77,FALSE),""),"")</f>
        <v/>
      </c>
      <c r="J77" s="552" t="str">
        <f>IFERROR(IF(VLOOKUP(J$5,edu!$C$14:$BH$46,educacion!$D77,FALSE)&gt;0,VLOOKUP(J$5,edu!$C$14:$BH$46,educacion!$D77,FALSE),""),"")</f>
        <v/>
      </c>
      <c r="K77" s="552" t="str">
        <f>IFERROR(IF(VLOOKUP(K$5,edu!$C$14:$BH$46,educacion!$D77,FALSE)&gt;0,VLOOKUP(K$5,edu!$C$14:$BH$46,educacion!$D77,FALSE),""),"")</f>
        <v/>
      </c>
      <c r="L77" s="47"/>
    </row>
    <row r="78" spans="4:18" ht="15.75" x14ac:dyDescent="0.25">
      <c r="D78" s="214"/>
      <c r="E78" s="500"/>
      <c r="F78" s="503"/>
      <c r="G78" s="503"/>
      <c r="H78" s="438"/>
      <c r="I78" s="438"/>
      <c r="J78" s="438"/>
      <c r="K78" s="438"/>
      <c r="L78" s="47"/>
    </row>
    <row r="79" spans="4:18" ht="16.5" x14ac:dyDescent="0.3">
      <c r="D79" s="214"/>
      <c r="E79" s="304" t="s">
        <v>898</v>
      </c>
      <c r="F79" s="397"/>
      <c r="G79" s="397"/>
      <c r="H79" s="292"/>
      <c r="I79" s="292"/>
      <c r="J79" s="292"/>
      <c r="K79" s="292"/>
      <c r="L79" s="47"/>
    </row>
    <row r="80" spans="4:18" ht="11.25" customHeight="1" x14ac:dyDescent="0.3">
      <c r="D80" s="214"/>
      <c r="E80" s="304"/>
      <c r="F80" s="397"/>
      <c r="G80" s="397"/>
      <c r="H80" s="292"/>
      <c r="I80" s="292"/>
      <c r="J80" s="292"/>
      <c r="K80" s="292"/>
      <c r="L80" s="47"/>
    </row>
    <row r="81" spans="4:55" ht="16.5" x14ac:dyDescent="0.3">
      <c r="D81" s="214"/>
      <c r="E81" s="223" t="s">
        <v>465</v>
      </c>
      <c r="F81" s="223"/>
      <c r="H81" s="292"/>
      <c r="I81" s="292"/>
      <c r="J81" s="292"/>
      <c r="K81" s="292"/>
      <c r="L81" s="47"/>
    </row>
    <row r="82" spans="4:55" ht="16.5" x14ac:dyDescent="0.3">
      <c r="D82" s="214"/>
      <c r="E82" s="304" t="s">
        <v>810</v>
      </c>
      <c r="F82" s="303"/>
      <c r="H82" s="292"/>
      <c r="I82" s="292"/>
      <c r="J82" s="292"/>
      <c r="K82" s="292"/>
      <c r="L82" s="47"/>
    </row>
    <row r="83" spans="4:55" ht="16.5" x14ac:dyDescent="0.3">
      <c r="D83" s="214"/>
      <c r="E83" s="304" t="s">
        <v>987</v>
      </c>
      <c r="F83" s="303"/>
      <c r="H83" s="292"/>
      <c r="I83" s="292"/>
      <c r="J83" s="292"/>
      <c r="K83" s="292"/>
      <c r="L83" s="47"/>
    </row>
    <row r="84" spans="4:55" ht="16.5" x14ac:dyDescent="0.3">
      <c r="D84" s="214"/>
      <c r="E84" s="304" t="s">
        <v>988</v>
      </c>
      <c r="F84" s="303"/>
      <c r="H84" s="292"/>
      <c r="I84" s="292"/>
      <c r="J84" s="292"/>
      <c r="K84" s="292"/>
      <c r="L84" s="47"/>
    </row>
    <row r="85" spans="4:55" ht="6.75" customHeight="1" x14ac:dyDescent="0.3">
      <c r="D85" s="214"/>
      <c r="E85" s="304"/>
      <c r="F85" s="303"/>
      <c r="H85" s="292"/>
      <c r="I85" s="292"/>
      <c r="J85" s="292"/>
      <c r="K85" s="292"/>
      <c r="L85" s="47"/>
    </row>
    <row r="86" spans="4:55" ht="16.5" x14ac:dyDescent="0.3">
      <c r="D86" s="214"/>
      <c r="E86" s="304" t="s">
        <v>851</v>
      </c>
      <c r="F86" s="303"/>
      <c r="H86" s="292"/>
      <c r="I86" s="292"/>
      <c r="J86" s="292"/>
      <c r="K86" s="292"/>
      <c r="L86" s="47"/>
    </row>
    <row r="87" spans="4:55" ht="15.75" x14ac:dyDescent="0.25">
      <c r="D87" s="214"/>
      <c r="L87" s="47"/>
    </row>
    <row r="88" spans="4:55" x14ac:dyDescent="0.25">
      <c r="L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4:55" x14ac:dyDescent="0.25">
      <c r="L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4:55" x14ac:dyDescent="0.25">
      <c r="L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4:55" x14ac:dyDescent="0.25">
      <c r="L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4:55" x14ac:dyDescent="0.25">
      <c r="L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4:55" x14ac:dyDescent="0.25">
      <c r="L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4:55" x14ac:dyDescent="0.25">
      <c r="L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4:55" x14ac:dyDescent="0.25">
      <c r="L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4:55" x14ac:dyDescent="0.25">
      <c r="L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2:55" x14ac:dyDescent="0.25">
      <c r="L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2:55" x14ac:dyDescent="0.25">
      <c r="L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2:55" x14ac:dyDescent="0.25">
      <c r="L99" s="47"/>
      <c r="AU99" s="47"/>
      <c r="AV99" s="47"/>
      <c r="AW99" s="47"/>
      <c r="AX99" s="47"/>
      <c r="AY99" s="47"/>
      <c r="AZ99" s="47"/>
      <c r="BA99" s="47"/>
      <c r="BB99" s="47"/>
      <c r="BC99" s="47"/>
    </row>
    <row r="100" spans="12:55" x14ac:dyDescent="0.25">
      <c r="L100" s="47"/>
      <c r="AU100" s="47"/>
      <c r="AV100" s="47"/>
      <c r="AW100" s="47"/>
      <c r="AX100" s="47"/>
      <c r="AY100" s="47"/>
      <c r="AZ100" s="47"/>
      <c r="BA100" s="47"/>
      <c r="BB100" s="47"/>
      <c r="BC100" s="47"/>
    </row>
    <row r="101" spans="12:55" x14ac:dyDescent="0.25">
      <c r="L101" s="47"/>
      <c r="AU101" s="47"/>
      <c r="AV101" s="47"/>
      <c r="AW101" s="47"/>
      <c r="AX101" s="47"/>
      <c r="AY101" s="47"/>
      <c r="AZ101" s="47"/>
      <c r="BA101" s="47"/>
      <c r="BB101" s="47"/>
      <c r="BC101" s="47"/>
    </row>
    <row r="102" spans="12:55" x14ac:dyDescent="0.25">
      <c r="L102" s="47"/>
      <c r="AU102" s="47"/>
      <c r="AV102" s="47"/>
      <c r="AW102" s="47"/>
      <c r="AX102" s="47"/>
      <c r="AY102" s="47"/>
      <c r="AZ102" s="47"/>
      <c r="BA102" s="47"/>
      <c r="BB102" s="47"/>
      <c r="BC102" s="47"/>
    </row>
    <row r="103" spans="12:55" x14ac:dyDescent="0.25">
      <c r="L103" s="47"/>
      <c r="AU103" s="47"/>
      <c r="AV103" s="47"/>
      <c r="AW103" s="47"/>
      <c r="AX103" s="47"/>
      <c r="AY103" s="47"/>
      <c r="AZ103" s="47"/>
      <c r="BA103" s="47"/>
      <c r="BB103" s="47"/>
      <c r="BC103" s="47"/>
    </row>
    <row r="104" spans="12:55" x14ac:dyDescent="0.25">
      <c r="L104" s="47"/>
      <c r="AU104" s="47"/>
      <c r="AV104" s="47"/>
      <c r="AW104" s="47"/>
      <c r="AX104" s="47"/>
      <c r="AY104" s="47"/>
      <c r="AZ104" s="47"/>
      <c r="BA104" s="47"/>
      <c r="BB104" s="47"/>
      <c r="BC104" s="47"/>
    </row>
    <row r="105" spans="12:55" x14ac:dyDescent="0.25">
      <c r="L105" s="47"/>
      <c r="AU105" s="47"/>
      <c r="AV105" s="47"/>
      <c r="AW105" s="47"/>
      <c r="AX105" s="47"/>
      <c r="AY105" s="47"/>
      <c r="AZ105" s="47"/>
      <c r="BA105" s="47"/>
      <c r="BB105" s="47"/>
      <c r="BC105" s="47"/>
    </row>
    <row r="106" spans="12:55" x14ac:dyDescent="0.25">
      <c r="L106" s="47"/>
      <c r="AU106" s="47"/>
      <c r="AV106" s="47"/>
      <c r="AW106" s="47"/>
      <c r="AX106" s="47"/>
      <c r="AY106" s="47"/>
      <c r="AZ106" s="47"/>
      <c r="BA106" s="47"/>
      <c r="BB106" s="47"/>
      <c r="BC106" s="47"/>
    </row>
    <row r="107" spans="12:55" x14ac:dyDescent="0.25">
      <c r="L107" s="47"/>
      <c r="AU107" s="47"/>
      <c r="AV107" s="47"/>
      <c r="AW107" s="47"/>
      <c r="AX107" s="47"/>
      <c r="AY107" s="47"/>
      <c r="AZ107" s="47"/>
      <c r="BA107" s="47"/>
      <c r="BB107" s="47"/>
      <c r="BC107" s="47"/>
    </row>
    <row r="108" spans="12:55" x14ac:dyDescent="0.25">
      <c r="L108" s="47"/>
      <c r="AU108" s="47"/>
      <c r="AV108" s="47"/>
      <c r="AW108" s="47"/>
      <c r="AX108" s="47"/>
      <c r="AY108" s="47"/>
      <c r="AZ108" s="47"/>
      <c r="BA108" s="47"/>
      <c r="BB108" s="47"/>
      <c r="BC108" s="47"/>
    </row>
    <row r="109" spans="12:55" x14ac:dyDescent="0.25">
      <c r="L109" s="47"/>
      <c r="AU109" s="47"/>
      <c r="AV109" s="47"/>
      <c r="AW109" s="47"/>
      <c r="AX109" s="47"/>
      <c r="AY109" s="47"/>
      <c r="AZ109" s="47"/>
      <c r="BA109" s="47"/>
      <c r="BB109" s="47"/>
      <c r="BC109" s="47"/>
    </row>
    <row r="110" spans="12:55" x14ac:dyDescent="0.25">
      <c r="L110" s="47"/>
      <c r="AU110" s="47"/>
      <c r="AV110" s="47"/>
      <c r="AW110" s="47"/>
      <c r="AX110" s="47"/>
      <c r="AY110" s="47"/>
      <c r="AZ110" s="47"/>
      <c r="BA110" s="47"/>
      <c r="BB110" s="47"/>
      <c r="BC110" s="47"/>
    </row>
    <row r="111" spans="12:55" x14ac:dyDescent="0.25">
      <c r="L111" s="47"/>
      <c r="AU111" s="47"/>
      <c r="AV111" s="47"/>
      <c r="AW111" s="47"/>
      <c r="AX111" s="47"/>
      <c r="AY111" s="47"/>
      <c r="AZ111" s="47"/>
      <c r="BA111" s="47"/>
      <c r="BB111" s="47"/>
      <c r="BC111" s="47"/>
    </row>
    <row r="112" spans="12:55" x14ac:dyDescent="0.25">
      <c r="L112" s="47"/>
      <c r="AU112" s="47"/>
      <c r="AV112" s="47"/>
      <c r="AW112" s="47"/>
      <c r="AX112" s="47"/>
      <c r="AY112" s="47"/>
      <c r="AZ112" s="47"/>
      <c r="BA112" s="47"/>
      <c r="BB112" s="47"/>
      <c r="BC112" s="47"/>
    </row>
    <row r="113" spans="12:55" x14ac:dyDescent="0.25">
      <c r="L113" s="47"/>
      <c r="AU113" s="47"/>
      <c r="AV113" s="47"/>
      <c r="AW113" s="47"/>
      <c r="AX113" s="47"/>
      <c r="AY113" s="47"/>
      <c r="AZ113" s="47"/>
      <c r="BA113" s="47"/>
      <c r="BB113" s="47"/>
      <c r="BC113" s="47"/>
    </row>
    <row r="114" spans="12:55" x14ac:dyDescent="0.25">
      <c r="L114" s="47"/>
      <c r="AU114" s="47"/>
      <c r="AV114" s="47"/>
      <c r="AW114" s="47"/>
      <c r="AX114" s="47"/>
      <c r="AY114" s="47"/>
      <c r="AZ114" s="47"/>
      <c r="BA114" s="47"/>
      <c r="BB114" s="47"/>
      <c r="BC114" s="47"/>
    </row>
    <row r="115" spans="12:55" x14ac:dyDescent="0.25">
      <c r="L115" s="47"/>
      <c r="AU115" s="47"/>
      <c r="AV115" s="47"/>
      <c r="AW115" s="47"/>
      <c r="AX115" s="47"/>
      <c r="AY115" s="47"/>
      <c r="AZ115" s="47"/>
      <c r="BA115" s="47"/>
      <c r="BB115" s="47"/>
      <c r="BC115" s="47"/>
    </row>
    <row r="116" spans="12:55" x14ac:dyDescent="0.25">
      <c r="L116" s="47"/>
      <c r="AU116" s="47"/>
      <c r="AV116" s="47"/>
      <c r="AW116" s="47"/>
      <c r="AX116" s="47"/>
      <c r="AY116" s="47"/>
      <c r="AZ116" s="47"/>
      <c r="BA116" s="47"/>
      <c r="BB116" s="47"/>
      <c r="BC116" s="47"/>
    </row>
    <row r="117" spans="12:55" x14ac:dyDescent="0.25">
      <c r="L117" s="47"/>
      <c r="AU117" s="47"/>
      <c r="AV117" s="47"/>
      <c r="AW117" s="47"/>
      <c r="AX117" s="47"/>
      <c r="AY117" s="47"/>
      <c r="AZ117" s="47"/>
      <c r="BA117" s="47"/>
      <c r="BB117" s="47"/>
      <c r="BC117" s="47"/>
    </row>
    <row r="118" spans="12:55" x14ac:dyDescent="0.25">
      <c r="L118" s="47"/>
      <c r="AU118" s="47"/>
      <c r="AV118" s="47"/>
      <c r="AW118" s="47"/>
      <c r="AX118" s="47"/>
      <c r="AY118" s="47"/>
      <c r="AZ118" s="47"/>
      <c r="BA118" s="47"/>
      <c r="BB118" s="47"/>
      <c r="BC118" s="47"/>
    </row>
    <row r="119" spans="12:55" x14ac:dyDescent="0.25">
      <c r="L119" s="47"/>
      <c r="AU119" s="47"/>
      <c r="AV119" s="47"/>
      <c r="AW119" s="47"/>
      <c r="AX119" s="47"/>
      <c r="AY119" s="47"/>
      <c r="AZ119" s="47"/>
      <c r="BA119" s="47"/>
      <c r="BB119" s="47"/>
      <c r="BC119" s="47"/>
    </row>
    <row r="120" spans="12:55" x14ac:dyDescent="0.25">
      <c r="L120" s="47"/>
      <c r="AU120" s="47"/>
      <c r="AV120" s="47"/>
      <c r="AW120" s="47"/>
      <c r="AX120" s="47"/>
      <c r="AY120" s="47"/>
      <c r="AZ120" s="47"/>
      <c r="BA120" s="47"/>
      <c r="BB120" s="47"/>
      <c r="BC120" s="47"/>
    </row>
    <row r="121" spans="12:55" x14ac:dyDescent="0.25">
      <c r="L121" s="47"/>
      <c r="AU121" s="47"/>
      <c r="AV121" s="47"/>
      <c r="AW121" s="47"/>
      <c r="AX121" s="47"/>
      <c r="AY121" s="47"/>
      <c r="AZ121" s="47"/>
      <c r="BA121" s="47"/>
      <c r="BB121" s="47"/>
      <c r="BC121" s="47"/>
    </row>
    <row r="122" spans="12:55" x14ac:dyDescent="0.25">
      <c r="L122" s="47"/>
      <c r="AU122" s="47"/>
      <c r="AV122" s="47"/>
      <c r="AW122" s="47"/>
      <c r="AX122" s="47"/>
      <c r="AY122" s="47"/>
      <c r="AZ122" s="47"/>
      <c r="BA122" s="47"/>
      <c r="BB122" s="47"/>
      <c r="BC122" s="47"/>
    </row>
    <row r="123" spans="12:55" x14ac:dyDescent="0.25">
      <c r="L123" s="47"/>
      <c r="AU123" s="47"/>
      <c r="AV123" s="47"/>
      <c r="AW123" s="47"/>
      <c r="AX123" s="47"/>
      <c r="AY123" s="47"/>
      <c r="AZ123" s="47"/>
      <c r="BA123" s="47"/>
      <c r="BB123" s="47"/>
      <c r="BC123" s="47"/>
    </row>
    <row r="124" spans="12:55" x14ac:dyDescent="0.25">
      <c r="L124" s="47"/>
      <c r="AU124" s="47"/>
      <c r="AV124" s="47"/>
      <c r="AW124" s="47"/>
      <c r="AX124" s="47"/>
      <c r="AY124" s="47"/>
      <c r="AZ124" s="47"/>
      <c r="BA124" s="47"/>
      <c r="BB124" s="47"/>
      <c r="BC124" s="47"/>
    </row>
    <row r="125" spans="12:55" x14ac:dyDescent="0.25">
      <c r="L125" s="47"/>
      <c r="AU125" s="47"/>
      <c r="AV125" s="47"/>
      <c r="AW125" s="47"/>
      <c r="AX125" s="47"/>
      <c r="AY125" s="47"/>
      <c r="AZ125" s="47"/>
      <c r="BA125" s="47"/>
      <c r="BB125" s="47"/>
      <c r="BC125" s="47"/>
    </row>
    <row r="126" spans="12:55" x14ac:dyDescent="0.25">
      <c r="L126" s="47"/>
      <c r="AU126" s="47"/>
      <c r="AV126" s="47"/>
      <c r="AW126" s="47"/>
      <c r="AX126" s="47"/>
      <c r="AY126" s="47"/>
      <c r="AZ126" s="47"/>
      <c r="BA126" s="47"/>
      <c r="BB126" s="47"/>
      <c r="BC126" s="47"/>
    </row>
    <row r="127" spans="12:55" x14ac:dyDescent="0.25">
      <c r="L127" s="47"/>
      <c r="AU127" s="47"/>
      <c r="AV127" s="47"/>
      <c r="AW127" s="47"/>
      <c r="AX127" s="47"/>
      <c r="AY127" s="47"/>
      <c r="AZ127" s="47"/>
      <c r="BA127" s="47"/>
      <c r="BB127" s="47"/>
      <c r="BC127" s="47"/>
    </row>
    <row r="128" spans="12:55" x14ac:dyDescent="0.25">
      <c r="L128" s="47"/>
      <c r="AU128" s="47"/>
      <c r="AV128" s="47"/>
      <c r="AW128" s="47"/>
      <c r="AX128" s="47"/>
      <c r="AY128" s="47"/>
      <c r="AZ128" s="47"/>
      <c r="BA128" s="47"/>
      <c r="BB128" s="47"/>
      <c r="BC128" s="47"/>
    </row>
    <row r="129" spans="12:55" x14ac:dyDescent="0.25">
      <c r="L129" s="47"/>
      <c r="AU129" s="47"/>
      <c r="AV129" s="47"/>
      <c r="AW129" s="47"/>
      <c r="AX129" s="47"/>
      <c r="AY129" s="47"/>
      <c r="AZ129" s="47"/>
      <c r="BA129" s="47"/>
      <c r="BB129" s="47"/>
      <c r="BC129" s="47"/>
    </row>
    <row r="130" spans="12:55" x14ac:dyDescent="0.25">
      <c r="L130" s="47"/>
      <c r="AU130" s="47"/>
      <c r="AV130" s="47"/>
      <c r="AW130" s="47"/>
      <c r="AX130" s="47"/>
      <c r="AY130" s="47"/>
      <c r="AZ130" s="47"/>
      <c r="BA130" s="47"/>
      <c r="BB130" s="47"/>
      <c r="BC130" s="47"/>
    </row>
    <row r="131" spans="12:55" x14ac:dyDescent="0.25">
      <c r="L131" s="47"/>
      <c r="AU131" s="47"/>
      <c r="AV131" s="47"/>
      <c r="AW131" s="47"/>
      <c r="AX131" s="47"/>
      <c r="AY131" s="47"/>
      <c r="AZ131" s="47"/>
      <c r="BA131" s="47"/>
      <c r="BB131" s="47"/>
      <c r="BC131" s="47"/>
    </row>
    <row r="132" spans="12:55" x14ac:dyDescent="0.25">
      <c r="L132" s="47"/>
      <c r="AU132" s="47"/>
      <c r="AV132" s="47"/>
      <c r="AW132" s="47"/>
      <c r="AX132" s="47"/>
      <c r="AY132" s="47"/>
      <c r="AZ132" s="47"/>
      <c r="BA132" s="47"/>
      <c r="BB132" s="47"/>
      <c r="BC132" s="47"/>
    </row>
    <row r="133" spans="12:55" x14ac:dyDescent="0.25">
      <c r="L133" s="47"/>
      <c r="AU133" s="47"/>
      <c r="AV133" s="47"/>
      <c r="AW133" s="47"/>
      <c r="AX133" s="47"/>
      <c r="AY133" s="47"/>
      <c r="AZ133" s="47"/>
      <c r="BA133" s="47"/>
      <c r="BB133" s="47"/>
      <c r="BC133" s="47"/>
    </row>
    <row r="134" spans="12:55" x14ac:dyDescent="0.25">
      <c r="L134" s="47"/>
      <c r="AU134" s="47"/>
      <c r="AV134" s="47"/>
      <c r="AW134" s="47"/>
      <c r="AX134" s="47"/>
      <c r="AY134" s="47"/>
      <c r="AZ134" s="47"/>
      <c r="BA134" s="47"/>
      <c r="BB134" s="47"/>
      <c r="BC134" s="47"/>
    </row>
    <row r="135" spans="12:55" x14ac:dyDescent="0.25">
      <c r="L135" s="47"/>
      <c r="AU135" s="47"/>
      <c r="AV135" s="47"/>
      <c r="AW135" s="47"/>
      <c r="AX135" s="47"/>
      <c r="AY135" s="47"/>
      <c r="AZ135" s="47"/>
      <c r="BA135" s="47"/>
      <c r="BB135" s="47"/>
      <c r="BC135" s="47"/>
    </row>
    <row r="136" spans="12:55" x14ac:dyDescent="0.25">
      <c r="L136" s="47"/>
      <c r="AU136" s="47"/>
      <c r="AV136" s="47"/>
      <c r="AW136" s="47"/>
      <c r="AX136" s="47"/>
      <c r="AY136" s="47"/>
      <c r="AZ136" s="47"/>
      <c r="BA136" s="47"/>
      <c r="BB136" s="47"/>
      <c r="BC136" s="47"/>
    </row>
    <row r="137" spans="12:55" x14ac:dyDescent="0.25">
      <c r="L137" s="47"/>
      <c r="AU137" s="47"/>
      <c r="AV137" s="47"/>
      <c r="AW137" s="47"/>
      <c r="AX137" s="47"/>
      <c r="AY137" s="47"/>
      <c r="AZ137" s="47"/>
      <c r="BA137" s="47"/>
      <c r="BB137" s="47"/>
      <c r="BC137" s="47"/>
    </row>
    <row r="138" spans="12:55" x14ac:dyDescent="0.25">
      <c r="L138" s="47"/>
      <c r="AU138" s="47"/>
      <c r="AV138" s="47"/>
      <c r="AW138" s="47"/>
      <c r="AX138" s="47"/>
      <c r="AY138" s="47"/>
      <c r="AZ138" s="47"/>
      <c r="BA138" s="47"/>
      <c r="BB138" s="47"/>
      <c r="BC138" s="47"/>
    </row>
    <row r="139" spans="12:55" x14ac:dyDescent="0.25">
      <c r="L139" s="47"/>
      <c r="AU139" s="47"/>
      <c r="AV139" s="47"/>
      <c r="AW139" s="47"/>
      <c r="AX139" s="47"/>
      <c r="AY139" s="47"/>
      <c r="AZ139" s="47"/>
      <c r="BA139" s="47"/>
      <c r="BB139" s="47"/>
      <c r="BC139" s="47"/>
    </row>
    <row r="140" spans="12:55" x14ac:dyDescent="0.25">
      <c r="L140" s="47"/>
      <c r="AU140" s="47"/>
      <c r="AV140" s="47"/>
      <c r="AW140" s="47"/>
      <c r="AX140" s="47"/>
      <c r="AY140" s="47"/>
      <c r="AZ140" s="47"/>
      <c r="BA140" s="47"/>
      <c r="BB140" s="47"/>
      <c r="BC140" s="47"/>
    </row>
    <row r="141" spans="12:55" x14ac:dyDescent="0.25">
      <c r="L141" s="47"/>
      <c r="AU141" s="47"/>
      <c r="AV141" s="47"/>
      <c r="AW141" s="47"/>
      <c r="AX141" s="47"/>
      <c r="AY141" s="47"/>
      <c r="AZ141" s="47"/>
      <c r="BA141" s="47"/>
      <c r="BB141" s="47"/>
      <c r="BC141" s="47"/>
    </row>
    <row r="142" spans="12:55" x14ac:dyDescent="0.25">
      <c r="L142" s="47"/>
      <c r="AU142" s="47"/>
      <c r="AV142" s="47"/>
      <c r="AW142" s="47"/>
      <c r="AX142" s="47"/>
      <c r="AY142" s="47"/>
      <c r="AZ142" s="47"/>
      <c r="BA142" s="47"/>
      <c r="BB142" s="47"/>
      <c r="BC142" s="47"/>
    </row>
    <row r="143" spans="12:55" x14ac:dyDescent="0.25">
      <c r="L143" s="47"/>
      <c r="AU143" s="47"/>
      <c r="AV143" s="47"/>
      <c r="AW143" s="47"/>
      <c r="AX143" s="47"/>
      <c r="AY143" s="47"/>
      <c r="AZ143" s="47"/>
      <c r="BA143" s="47"/>
      <c r="BB143" s="47"/>
      <c r="BC143" s="47"/>
    </row>
    <row r="144" spans="12:55" x14ac:dyDescent="0.25">
      <c r="L144" s="47"/>
      <c r="AU144" s="47"/>
      <c r="AV144" s="47"/>
      <c r="AW144" s="47"/>
      <c r="AX144" s="47"/>
      <c r="AY144" s="47"/>
      <c r="AZ144" s="47"/>
      <c r="BA144" s="47"/>
      <c r="BB144" s="47"/>
      <c r="BC144" s="47"/>
    </row>
    <row r="145" spans="12:55" x14ac:dyDescent="0.25">
      <c r="L145" s="47"/>
      <c r="AU145" s="47"/>
      <c r="AV145" s="47"/>
      <c r="AW145" s="47"/>
      <c r="AX145" s="47"/>
      <c r="AY145" s="47"/>
      <c r="AZ145" s="47"/>
      <c r="BA145" s="47"/>
      <c r="BB145" s="47"/>
      <c r="BC145" s="47"/>
    </row>
    <row r="146" spans="12:55" x14ac:dyDescent="0.25">
      <c r="L146" s="47"/>
      <c r="AU146" s="47"/>
      <c r="AV146" s="47"/>
      <c r="AW146" s="47"/>
      <c r="AX146" s="47"/>
      <c r="AY146" s="47"/>
      <c r="AZ146" s="47"/>
      <c r="BA146" s="47"/>
      <c r="BB146" s="47"/>
      <c r="BC146" s="47"/>
    </row>
    <row r="147" spans="12:55" x14ac:dyDescent="0.25">
      <c r="L147" s="47"/>
      <c r="AU147" s="47"/>
      <c r="AV147" s="47"/>
      <c r="AW147" s="47"/>
      <c r="AX147" s="47"/>
      <c r="AY147" s="47"/>
      <c r="AZ147" s="47"/>
      <c r="BA147" s="47"/>
      <c r="BB147" s="47"/>
      <c r="BC147" s="47"/>
    </row>
    <row r="148" spans="12:55" x14ac:dyDescent="0.25">
      <c r="L148" s="47"/>
      <c r="AU148" s="47"/>
      <c r="AV148" s="47"/>
      <c r="AW148" s="47"/>
      <c r="AX148" s="47"/>
      <c r="AY148" s="47"/>
      <c r="AZ148" s="47"/>
      <c r="BA148" s="47"/>
      <c r="BB148" s="47"/>
      <c r="BC148" s="47"/>
    </row>
    <row r="149" spans="12:55" x14ac:dyDescent="0.25">
      <c r="L149" s="47"/>
      <c r="AU149" s="47"/>
      <c r="AV149" s="47"/>
      <c r="AW149" s="47"/>
      <c r="AX149" s="47"/>
      <c r="AY149" s="47"/>
      <c r="AZ149" s="47"/>
      <c r="BA149" s="47"/>
      <c r="BB149" s="47"/>
      <c r="BC149" s="47"/>
    </row>
    <row r="150" spans="12:55" x14ac:dyDescent="0.25">
      <c r="L150" s="47"/>
      <c r="AU150" s="47"/>
      <c r="AV150" s="47"/>
      <c r="AW150" s="47"/>
      <c r="AX150" s="47"/>
      <c r="AY150" s="47"/>
      <c r="AZ150" s="47"/>
      <c r="BA150" s="47"/>
      <c r="BB150" s="47"/>
      <c r="BC150" s="47"/>
    </row>
    <row r="151" spans="12:55" x14ac:dyDescent="0.25">
      <c r="L151" s="47"/>
      <c r="AU151" s="47"/>
      <c r="AV151" s="47"/>
      <c r="AW151" s="47"/>
      <c r="AX151" s="47"/>
      <c r="AY151" s="47"/>
      <c r="AZ151" s="47"/>
      <c r="BA151" s="47"/>
      <c r="BB151" s="47"/>
      <c r="BC151" s="47"/>
    </row>
    <row r="152" spans="12:55" x14ac:dyDescent="0.25">
      <c r="L152" s="47"/>
      <c r="AU152" s="47"/>
      <c r="AV152" s="47"/>
      <c r="AW152" s="47"/>
      <c r="AX152" s="47"/>
      <c r="AY152" s="47"/>
      <c r="AZ152" s="47"/>
      <c r="BA152" s="47"/>
      <c r="BB152" s="47"/>
      <c r="BC152" s="47"/>
    </row>
    <row r="153" spans="12:55" x14ac:dyDescent="0.25">
      <c r="L153" s="47"/>
      <c r="AU153" s="47"/>
      <c r="AV153" s="47"/>
      <c r="AW153" s="47"/>
      <c r="AX153" s="47"/>
      <c r="AY153" s="47"/>
      <c r="AZ153" s="47"/>
      <c r="BA153" s="47"/>
      <c r="BB153" s="47"/>
      <c r="BC153" s="47"/>
    </row>
    <row r="154" spans="12:55" x14ac:dyDescent="0.25">
      <c r="L154" s="47"/>
      <c r="AU154" s="47"/>
      <c r="AV154" s="47"/>
      <c r="AW154" s="47"/>
      <c r="AX154" s="47"/>
      <c r="AY154" s="47"/>
      <c r="AZ154" s="47"/>
      <c r="BA154" s="47"/>
      <c r="BB154" s="47"/>
      <c r="BC154" s="47"/>
    </row>
    <row r="155" spans="12:55" x14ac:dyDescent="0.25">
      <c r="L155" s="47"/>
      <c r="AU155" s="47"/>
      <c r="AV155" s="47"/>
      <c r="AW155" s="47"/>
      <c r="AX155" s="47"/>
      <c r="AY155" s="47"/>
      <c r="AZ155" s="47"/>
      <c r="BA155" s="47"/>
      <c r="BB155" s="47"/>
      <c r="BC155" s="47"/>
    </row>
    <row r="156" spans="12:55" x14ac:dyDescent="0.25">
      <c r="L156" s="47"/>
      <c r="AU156" s="47"/>
      <c r="AV156" s="47"/>
      <c r="AW156" s="47"/>
      <c r="AX156" s="47"/>
      <c r="AY156" s="47"/>
      <c r="AZ156" s="47"/>
      <c r="BA156" s="47"/>
      <c r="BB156" s="47"/>
      <c r="BC156" s="47"/>
    </row>
    <row r="157" spans="12:55" x14ac:dyDescent="0.25">
      <c r="L157" s="47"/>
      <c r="AU157" s="47"/>
      <c r="AV157" s="47"/>
      <c r="AW157" s="47"/>
      <c r="AX157" s="47"/>
      <c r="AY157" s="47"/>
      <c r="AZ157" s="47"/>
      <c r="BA157" s="47"/>
      <c r="BB157" s="47"/>
      <c r="BC157" s="47"/>
    </row>
    <row r="158" spans="12:55" x14ac:dyDescent="0.25">
      <c r="L158" s="47"/>
      <c r="AU158" s="47"/>
      <c r="AV158" s="47"/>
      <c r="AW158" s="47"/>
      <c r="AX158" s="47"/>
      <c r="AY158" s="47"/>
      <c r="AZ158" s="47"/>
      <c r="BA158" s="47"/>
      <c r="BB158" s="47"/>
      <c r="BC158" s="47"/>
    </row>
    <row r="159" spans="12:55" x14ac:dyDescent="0.25">
      <c r="L159" s="47"/>
      <c r="AU159" s="47"/>
      <c r="AV159" s="47"/>
      <c r="AW159" s="47"/>
      <c r="AX159" s="47"/>
      <c r="AY159" s="47"/>
      <c r="AZ159" s="47"/>
      <c r="BA159" s="47"/>
      <c r="BB159" s="47"/>
      <c r="BC159" s="47"/>
    </row>
    <row r="160" spans="12:55" x14ac:dyDescent="0.25">
      <c r="L160" s="47"/>
      <c r="AU160" s="47"/>
      <c r="AV160" s="47"/>
      <c r="AW160" s="47"/>
      <c r="AX160" s="47"/>
      <c r="AY160" s="47"/>
      <c r="AZ160" s="47"/>
      <c r="BA160" s="47"/>
      <c r="BB160" s="47"/>
      <c r="BC160" s="47"/>
    </row>
    <row r="161" spans="12:55" x14ac:dyDescent="0.25">
      <c r="L161" s="47"/>
      <c r="AU161" s="47"/>
      <c r="AV161" s="47"/>
      <c r="AW161" s="47"/>
      <c r="AX161" s="47"/>
      <c r="AY161" s="47"/>
      <c r="AZ161" s="47"/>
      <c r="BA161" s="47"/>
      <c r="BB161" s="47"/>
      <c r="BC161" s="47"/>
    </row>
    <row r="162" spans="12:55" x14ac:dyDescent="0.25">
      <c r="L162" s="47"/>
      <c r="AU162" s="47"/>
      <c r="AV162" s="47"/>
      <c r="AW162" s="47"/>
      <c r="AX162" s="47"/>
      <c r="AY162" s="47"/>
      <c r="AZ162" s="47"/>
      <c r="BA162" s="47"/>
      <c r="BB162" s="47"/>
      <c r="BC162" s="47"/>
    </row>
    <row r="163" spans="12:55" x14ac:dyDescent="0.25">
      <c r="L163" s="47"/>
      <c r="AU163" s="47"/>
      <c r="AV163" s="47"/>
      <c r="AW163" s="47"/>
      <c r="AX163" s="47"/>
      <c r="AY163" s="47"/>
      <c r="AZ163" s="47"/>
      <c r="BA163" s="47"/>
      <c r="BB163" s="47"/>
      <c r="BC163" s="47"/>
    </row>
    <row r="164" spans="12:55" x14ac:dyDescent="0.25">
      <c r="L164" s="47"/>
      <c r="AU164" s="47"/>
      <c r="AV164" s="47"/>
      <c r="AW164" s="47"/>
      <c r="AX164" s="47"/>
      <c r="AY164" s="47"/>
      <c r="AZ164" s="47"/>
      <c r="BA164" s="47"/>
      <c r="BB164" s="47"/>
      <c r="BC164" s="47"/>
    </row>
    <row r="165" spans="12:55" x14ac:dyDescent="0.25">
      <c r="L165" s="47"/>
      <c r="AU165" s="47"/>
      <c r="AV165" s="47"/>
      <c r="AW165" s="47"/>
      <c r="AX165" s="47"/>
      <c r="AY165" s="47"/>
      <c r="AZ165" s="47"/>
      <c r="BA165" s="47"/>
      <c r="BB165" s="47"/>
      <c r="BC165" s="47"/>
    </row>
    <row r="166" spans="12:55" x14ac:dyDescent="0.25">
      <c r="L166" s="47"/>
      <c r="AU166" s="47"/>
      <c r="AV166" s="47"/>
      <c r="AW166" s="47"/>
      <c r="AX166" s="47"/>
      <c r="AY166" s="47"/>
      <c r="AZ166" s="47"/>
      <c r="BA166" s="47"/>
      <c r="BB166" s="47"/>
      <c r="BC166" s="47"/>
    </row>
    <row r="167" spans="12:55" x14ac:dyDescent="0.25">
      <c r="L167" s="47"/>
      <c r="AU167" s="47"/>
      <c r="AV167" s="47"/>
      <c r="AW167" s="47"/>
      <c r="AX167" s="47"/>
      <c r="AY167" s="47"/>
      <c r="AZ167" s="47"/>
      <c r="BA167" s="47"/>
      <c r="BB167" s="47"/>
      <c r="BC167" s="47"/>
    </row>
    <row r="168" spans="12:55" x14ac:dyDescent="0.25">
      <c r="L168" s="47"/>
      <c r="AU168" s="47"/>
      <c r="AV168" s="47"/>
      <c r="AW168" s="47"/>
      <c r="AX168" s="47"/>
      <c r="AY168" s="47"/>
      <c r="AZ168" s="47"/>
      <c r="BA168" s="47"/>
      <c r="BB168" s="47"/>
      <c r="BC168" s="47"/>
    </row>
    <row r="169" spans="12:55" x14ac:dyDescent="0.25">
      <c r="L169" s="47"/>
      <c r="AU169" s="47"/>
      <c r="AV169" s="47"/>
      <c r="AW169" s="47"/>
      <c r="AX169" s="47"/>
      <c r="AY169" s="47"/>
      <c r="AZ169" s="47"/>
      <c r="BA169" s="47"/>
      <c r="BB169" s="47"/>
      <c r="BC169" s="47"/>
    </row>
    <row r="170" spans="12:55" x14ac:dyDescent="0.25">
      <c r="L170" s="47"/>
      <c r="AU170" s="47"/>
      <c r="AV170" s="47"/>
      <c r="AW170" s="47"/>
      <c r="AX170" s="47"/>
      <c r="AY170" s="47"/>
      <c r="AZ170" s="47"/>
      <c r="BA170" s="47"/>
      <c r="BB170" s="47"/>
      <c r="BC170" s="47"/>
    </row>
    <row r="171" spans="12:55" x14ac:dyDescent="0.25">
      <c r="L171" s="47"/>
      <c r="AU171" s="47"/>
      <c r="AV171" s="47"/>
      <c r="AW171" s="47"/>
      <c r="AX171" s="47"/>
      <c r="AY171" s="47"/>
      <c r="AZ171" s="47"/>
      <c r="BA171" s="47"/>
      <c r="BB171" s="47"/>
      <c r="BC171" s="47"/>
    </row>
    <row r="172" spans="12:55" x14ac:dyDescent="0.25">
      <c r="L172" s="47"/>
      <c r="AU172" s="47"/>
      <c r="AV172" s="47"/>
      <c r="AW172" s="47"/>
      <c r="AX172" s="47"/>
      <c r="AY172" s="47"/>
      <c r="AZ172" s="47"/>
      <c r="BA172" s="47"/>
      <c r="BB172" s="47"/>
      <c r="BC172" s="47"/>
    </row>
    <row r="173" spans="12:55" x14ac:dyDescent="0.25">
      <c r="L173" s="47"/>
      <c r="AU173" s="47"/>
      <c r="AV173" s="47"/>
      <c r="AW173" s="47"/>
      <c r="AX173" s="47"/>
      <c r="AY173" s="47"/>
      <c r="AZ173" s="47"/>
      <c r="BA173" s="47"/>
      <c r="BB173" s="47"/>
      <c r="BC173" s="47"/>
    </row>
    <row r="174" spans="12:55" x14ac:dyDescent="0.25">
      <c r="L174" s="47"/>
      <c r="AU174" s="47"/>
      <c r="AV174" s="47"/>
      <c r="AW174" s="47"/>
      <c r="AX174" s="47"/>
      <c r="AY174" s="47"/>
      <c r="AZ174" s="47"/>
      <c r="BA174" s="47"/>
      <c r="BB174" s="47"/>
      <c r="BC174" s="47"/>
    </row>
    <row r="175" spans="12:55" x14ac:dyDescent="0.25">
      <c r="L175" s="47"/>
      <c r="AU175" s="47"/>
      <c r="AV175" s="47"/>
      <c r="AW175" s="47"/>
      <c r="AX175" s="47"/>
      <c r="AY175" s="47"/>
      <c r="AZ175" s="47"/>
      <c r="BA175" s="47"/>
      <c r="BB175" s="47"/>
      <c r="BC175" s="47"/>
    </row>
    <row r="176" spans="12:55" x14ac:dyDescent="0.25">
      <c r="L176" s="47"/>
      <c r="AU176" s="47"/>
      <c r="AV176" s="47"/>
      <c r="AW176" s="47"/>
      <c r="AX176" s="47"/>
      <c r="AY176" s="47"/>
      <c r="AZ176" s="47"/>
      <c r="BA176" s="47"/>
      <c r="BB176" s="47"/>
      <c r="BC176" s="47"/>
    </row>
    <row r="177" spans="12:55" x14ac:dyDescent="0.25">
      <c r="L177" s="47"/>
      <c r="AU177" s="47"/>
      <c r="AV177" s="47"/>
      <c r="AW177" s="47"/>
      <c r="AX177" s="47"/>
      <c r="AY177" s="47"/>
      <c r="AZ177" s="47"/>
      <c r="BA177" s="47"/>
      <c r="BB177" s="47"/>
      <c r="BC177" s="47"/>
    </row>
    <row r="178" spans="12:55" x14ac:dyDescent="0.25">
      <c r="L178" s="47"/>
      <c r="AU178" s="47"/>
      <c r="AV178" s="47"/>
      <c r="AW178" s="47"/>
      <c r="AX178" s="47"/>
      <c r="AY178" s="47"/>
      <c r="AZ178" s="47"/>
      <c r="BA178" s="47"/>
      <c r="BB178" s="47"/>
      <c r="BC178" s="47"/>
    </row>
    <row r="179" spans="12:55" x14ac:dyDescent="0.25">
      <c r="L179" s="47"/>
      <c r="AU179" s="47"/>
      <c r="AV179" s="47"/>
      <c r="AW179" s="47"/>
      <c r="AX179" s="47"/>
      <c r="AY179" s="47"/>
      <c r="AZ179" s="47"/>
      <c r="BA179" s="47"/>
      <c r="BB179" s="47"/>
      <c r="BC179" s="47"/>
    </row>
    <row r="180" spans="12:55" x14ac:dyDescent="0.25">
      <c r="L180" s="47"/>
      <c r="AU180" s="47"/>
      <c r="AV180" s="47"/>
      <c r="AW180" s="47"/>
      <c r="AX180" s="47"/>
      <c r="AY180" s="47"/>
      <c r="AZ180" s="47"/>
      <c r="BA180" s="47"/>
      <c r="BB180" s="47"/>
      <c r="BC180" s="47"/>
    </row>
    <row r="181" spans="12:55" x14ac:dyDescent="0.25">
      <c r="L181" s="47"/>
      <c r="AU181" s="47"/>
      <c r="AV181" s="47"/>
      <c r="AW181" s="47"/>
      <c r="AX181" s="47"/>
      <c r="AY181" s="47"/>
      <c r="AZ181" s="47"/>
      <c r="BA181" s="47"/>
      <c r="BB181" s="47"/>
      <c r="BC181" s="47"/>
    </row>
    <row r="182" spans="12:55" x14ac:dyDescent="0.25">
      <c r="L182" s="47"/>
      <c r="AU182" s="47"/>
      <c r="AV182" s="47"/>
      <c r="AW182" s="47"/>
      <c r="AX182" s="47"/>
      <c r="AY182" s="47"/>
      <c r="AZ182" s="47"/>
      <c r="BA182" s="47"/>
      <c r="BB182" s="47"/>
      <c r="BC182" s="47"/>
    </row>
    <row r="183" spans="12:55" x14ac:dyDescent="0.25">
      <c r="L183" s="47"/>
      <c r="AU183" s="47"/>
      <c r="AV183" s="47"/>
      <c r="AW183" s="47"/>
      <c r="AX183" s="47"/>
      <c r="AY183" s="47"/>
      <c r="AZ183" s="47"/>
      <c r="BA183" s="47"/>
      <c r="BB183" s="47"/>
      <c r="BC183" s="47"/>
    </row>
    <row r="184" spans="12:55" x14ac:dyDescent="0.25">
      <c r="L184" s="47"/>
      <c r="AU184" s="47"/>
      <c r="AV184" s="47"/>
      <c r="AW184" s="47"/>
      <c r="AX184" s="47"/>
      <c r="AY184" s="47"/>
      <c r="AZ184" s="47"/>
      <c r="BA184" s="47"/>
      <c r="BB184" s="47"/>
      <c r="BC184" s="47"/>
    </row>
    <row r="185" spans="12:55" x14ac:dyDescent="0.25">
      <c r="L185" s="47"/>
      <c r="AU185" s="47"/>
      <c r="AV185" s="47"/>
      <c r="AW185" s="47"/>
      <c r="AX185" s="47"/>
      <c r="AY185" s="47"/>
      <c r="AZ185" s="47"/>
      <c r="BA185" s="47"/>
      <c r="BB185" s="47"/>
      <c r="BC185" s="47"/>
    </row>
    <row r="186" spans="12:55" x14ac:dyDescent="0.25">
      <c r="L186" s="47"/>
      <c r="AU186" s="47"/>
      <c r="AV186" s="47"/>
      <c r="AW186" s="47"/>
      <c r="AX186" s="47"/>
      <c r="AY186" s="47"/>
      <c r="AZ186" s="47"/>
      <c r="BA186" s="47"/>
      <c r="BB186" s="47"/>
      <c r="BC186" s="47"/>
    </row>
    <row r="187" spans="12:55" x14ac:dyDescent="0.25">
      <c r="L187" s="47"/>
      <c r="AU187" s="47"/>
      <c r="AV187" s="47"/>
      <c r="AW187" s="47"/>
      <c r="AX187" s="47"/>
      <c r="AY187" s="47"/>
      <c r="AZ187" s="47"/>
      <c r="BA187" s="47"/>
      <c r="BB187" s="47"/>
      <c r="BC187" s="47"/>
    </row>
    <row r="188" spans="12:55" x14ac:dyDescent="0.25">
      <c r="L188" s="47"/>
      <c r="AU188" s="47"/>
      <c r="AV188" s="47"/>
      <c r="AW188" s="47"/>
      <c r="AX188" s="47"/>
      <c r="AY188" s="47"/>
      <c r="AZ188" s="47"/>
      <c r="BA188" s="47"/>
      <c r="BB188" s="47"/>
      <c r="BC188" s="47"/>
    </row>
    <row r="189" spans="12:55" x14ac:dyDescent="0.25">
      <c r="L189" s="47"/>
      <c r="AU189" s="47"/>
      <c r="AV189" s="47"/>
      <c r="AW189" s="47"/>
      <c r="AX189" s="47"/>
      <c r="AY189" s="47"/>
      <c r="AZ189" s="47"/>
      <c r="BA189" s="47"/>
      <c r="BB189" s="47"/>
      <c r="BC189" s="47"/>
    </row>
    <row r="190" spans="12:55" x14ac:dyDescent="0.25">
      <c r="L190" s="47"/>
      <c r="AU190" s="47"/>
      <c r="AV190" s="47"/>
      <c r="AW190" s="47"/>
      <c r="AX190" s="47"/>
      <c r="AY190" s="47"/>
      <c r="AZ190" s="47"/>
      <c r="BA190" s="47"/>
      <c r="BB190" s="47"/>
      <c r="BC190" s="47"/>
    </row>
    <row r="191" spans="12:55" x14ac:dyDescent="0.25">
      <c r="L191" s="47"/>
      <c r="AU191" s="47"/>
      <c r="AV191" s="47"/>
      <c r="AW191" s="47"/>
      <c r="AX191" s="47"/>
      <c r="AY191" s="47"/>
      <c r="AZ191" s="47"/>
      <c r="BA191" s="47"/>
      <c r="BB191" s="47"/>
      <c r="BC191" s="47"/>
    </row>
    <row r="192" spans="12:55" x14ac:dyDescent="0.25">
      <c r="L192" s="47"/>
      <c r="AU192" s="47"/>
      <c r="AV192" s="47"/>
      <c r="AW192" s="47"/>
      <c r="AX192" s="47"/>
      <c r="AY192" s="47"/>
      <c r="AZ192" s="47"/>
      <c r="BA192" s="47"/>
      <c r="BB192" s="47"/>
      <c r="BC192" s="47"/>
    </row>
    <row r="193" spans="12:55" x14ac:dyDescent="0.25">
      <c r="L193" s="47"/>
      <c r="AU193" s="47"/>
      <c r="AV193" s="47"/>
      <c r="AW193" s="47"/>
      <c r="AX193" s="47"/>
      <c r="AY193" s="47"/>
      <c r="AZ193" s="47"/>
      <c r="BA193" s="47"/>
      <c r="BB193" s="47"/>
      <c r="BC193" s="47"/>
    </row>
    <row r="194" spans="12:55" x14ac:dyDescent="0.25">
      <c r="L194" s="47"/>
      <c r="AU194" s="47"/>
      <c r="AV194" s="47"/>
      <c r="AW194" s="47"/>
      <c r="AX194" s="47"/>
      <c r="AY194" s="47"/>
      <c r="AZ194" s="47"/>
      <c r="BA194" s="47"/>
      <c r="BB194" s="47"/>
      <c r="BC194" s="47"/>
    </row>
    <row r="195" spans="12:55" x14ac:dyDescent="0.25">
      <c r="L195" s="47"/>
      <c r="AU195" s="47"/>
      <c r="AV195" s="47"/>
      <c r="AW195" s="47"/>
      <c r="AX195" s="47"/>
      <c r="AY195" s="47"/>
      <c r="AZ195" s="47"/>
      <c r="BA195" s="47"/>
      <c r="BB195" s="47"/>
      <c r="BC195" s="47"/>
    </row>
    <row r="196" spans="12:55" x14ac:dyDescent="0.25">
      <c r="L196" s="47"/>
      <c r="AU196" s="47"/>
      <c r="AV196" s="47"/>
      <c r="AW196" s="47"/>
      <c r="AX196" s="47"/>
      <c r="AY196" s="47"/>
      <c r="AZ196" s="47"/>
      <c r="BA196" s="47"/>
      <c r="BB196" s="47"/>
      <c r="BC196" s="47"/>
    </row>
    <row r="197" spans="12:55" x14ac:dyDescent="0.25">
      <c r="L197" s="47"/>
      <c r="AU197" s="47"/>
      <c r="AV197" s="47"/>
      <c r="AW197" s="47"/>
      <c r="AX197" s="47"/>
      <c r="AY197" s="47"/>
      <c r="AZ197" s="47"/>
      <c r="BA197" s="47"/>
      <c r="BB197" s="47"/>
      <c r="BC197" s="47"/>
    </row>
    <row r="198" spans="12:55" x14ac:dyDescent="0.25">
      <c r="L198" s="47"/>
      <c r="AU198" s="47"/>
      <c r="AV198" s="47"/>
      <c r="AW198" s="47"/>
      <c r="AX198" s="47"/>
      <c r="AY198" s="47"/>
      <c r="AZ198" s="47"/>
      <c r="BA198" s="47"/>
      <c r="BB198" s="47"/>
      <c r="BC198" s="47"/>
    </row>
    <row r="199" spans="12:55" x14ac:dyDescent="0.25">
      <c r="L199" s="47"/>
      <c r="AU199" s="47"/>
      <c r="AV199" s="47"/>
      <c r="AW199" s="47"/>
      <c r="AX199" s="47"/>
      <c r="AY199" s="47"/>
      <c r="AZ199" s="47"/>
      <c r="BA199" s="47"/>
      <c r="BB199" s="47"/>
      <c r="BC199" s="47"/>
    </row>
    <row r="200" spans="12:55" x14ac:dyDescent="0.25">
      <c r="L200" s="47"/>
      <c r="AU200" s="47"/>
      <c r="AV200" s="47"/>
      <c r="AW200" s="47"/>
      <c r="AX200" s="47"/>
      <c r="AY200" s="47"/>
      <c r="AZ200" s="47"/>
      <c r="BA200" s="47"/>
      <c r="BB200" s="47"/>
      <c r="BC200" s="47"/>
    </row>
    <row r="201" spans="12:55" x14ac:dyDescent="0.25">
      <c r="L201" s="47"/>
      <c r="AU201" s="47"/>
      <c r="AV201" s="47"/>
      <c r="AW201" s="47"/>
      <c r="AX201" s="47"/>
      <c r="AY201" s="47"/>
      <c r="AZ201" s="47"/>
      <c r="BA201" s="47"/>
      <c r="BB201" s="47"/>
      <c r="BC201" s="47"/>
    </row>
    <row r="202" spans="12:55" x14ac:dyDescent="0.25">
      <c r="L202" s="47"/>
      <c r="AU202" s="47"/>
      <c r="AV202" s="47"/>
      <c r="AW202" s="47"/>
      <c r="AX202" s="47"/>
      <c r="AY202" s="47"/>
      <c r="AZ202" s="47"/>
      <c r="BA202" s="47"/>
      <c r="BB202" s="47"/>
      <c r="BC202" s="47"/>
    </row>
    <row r="203" spans="12:55" x14ac:dyDescent="0.25">
      <c r="L203" s="47"/>
      <c r="AU203" s="47"/>
      <c r="AV203" s="47"/>
      <c r="AW203" s="47"/>
      <c r="AX203" s="47"/>
      <c r="AY203" s="47"/>
      <c r="AZ203" s="47"/>
      <c r="BA203" s="47"/>
      <c r="BB203" s="47"/>
      <c r="BC203" s="47"/>
    </row>
    <row r="204" spans="12:55" x14ac:dyDescent="0.25">
      <c r="L204" s="47"/>
      <c r="AU204" s="47"/>
      <c r="AV204" s="47"/>
      <c r="AW204" s="47"/>
      <c r="AX204" s="47"/>
      <c r="AY204" s="47"/>
      <c r="AZ204" s="47"/>
      <c r="BA204" s="47"/>
      <c r="BB204" s="47"/>
      <c r="BC204" s="47"/>
    </row>
    <row r="205" spans="12:55" x14ac:dyDescent="0.25">
      <c r="L205" s="47"/>
      <c r="AU205" s="47"/>
      <c r="AV205" s="47"/>
      <c r="AW205" s="47"/>
      <c r="AX205" s="47"/>
      <c r="AY205" s="47"/>
      <c r="AZ205" s="47"/>
      <c r="BA205" s="47"/>
      <c r="BB205" s="47"/>
      <c r="BC205" s="47"/>
    </row>
    <row r="206" spans="12:55" x14ac:dyDescent="0.25">
      <c r="L206" s="47"/>
      <c r="AU206" s="47"/>
      <c r="AV206" s="47"/>
      <c r="AW206" s="47"/>
      <c r="AX206" s="47"/>
      <c r="AY206" s="47"/>
      <c r="AZ206" s="47"/>
      <c r="BA206" s="47"/>
      <c r="BB206" s="47"/>
      <c r="BC206" s="47"/>
    </row>
    <row r="207" spans="12:55" x14ac:dyDescent="0.25">
      <c r="L207" s="47"/>
      <c r="AU207" s="47"/>
      <c r="AV207" s="47"/>
      <c r="AW207" s="47"/>
      <c r="AX207" s="47"/>
      <c r="AY207" s="47"/>
      <c r="AZ207" s="47"/>
      <c r="BA207" s="47"/>
      <c r="BB207" s="47"/>
      <c r="BC207" s="47"/>
    </row>
    <row r="208" spans="12:55" x14ac:dyDescent="0.25">
      <c r="L208" s="47"/>
      <c r="AU208" s="47"/>
      <c r="AV208" s="47"/>
      <c r="AW208" s="47"/>
      <c r="AX208" s="47"/>
      <c r="AY208" s="47"/>
      <c r="AZ208" s="47"/>
      <c r="BA208" s="47"/>
      <c r="BB208" s="47"/>
      <c r="BC208" s="47"/>
    </row>
    <row r="209" spans="12:55" x14ac:dyDescent="0.25">
      <c r="L209" s="47"/>
      <c r="AU209" s="47"/>
      <c r="AV209" s="47"/>
      <c r="AW209" s="47"/>
      <c r="AX209" s="47"/>
      <c r="AY209" s="47"/>
      <c r="AZ209" s="47"/>
      <c r="BA209" s="47"/>
      <c r="BB209" s="47"/>
      <c r="BC209" s="47"/>
    </row>
    <row r="210" spans="12:55" x14ac:dyDescent="0.25">
      <c r="L210" s="47"/>
      <c r="AU210" s="47"/>
      <c r="AV210" s="47"/>
      <c r="AW210" s="47"/>
      <c r="AX210" s="47"/>
      <c r="AY210" s="47"/>
      <c r="AZ210" s="47"/>
      <c r="BA210" s="47"/>
      <c r="BB210" s="47"/>
      <c r="BC210" s="47"/>
    </row>
    <row r="211" spans="12:55" x14ac:dyDescent="0.25">
      <c r="L211" s="47"/>
      <c r="AU211" s="47"/>
      <c r="AV211" s="47"/>
      <c r="AW211" s="47"/>
      <c r="AX211" s="47"/>
      <c r="AY211" s="47"/>
      <c r="AZ211" s="47"/>
      <c r="BA211" s="47"/>
      <c r="BB211" s="47"/>
      <c r="BC211" s="47"/>
    </row>
    <row r="212" spans="12:55" x14ac:dyDescent="0.25">
      <c r="L212" s="47"/>
      <c r="AU212" s="47"/>
      <c r="AV212" s="47"/>
      <c r="AW212" s="47"/>
      <c r="AX212" s="47"/>
      <c r="AY212" s="47"/>
      <c r="AZ212" s="47"/>
      <c r="BA212" s="47"/>
      <c r="BB212" s="47"/>
      <c r="BC212" s="47"/>
    </row>
    <row r="213" spans="12:55" x14ac:dyDescent="0.25">
      <c r="L213" s="47"/>
      <c r="AU213" s="47"/>
      <c r="AV213" s="47"/>
      <c r="AW213" s="47"/>
      <c r="AX213" s="47"/>
      <c r="AY213" s="47"/>
      <c r="AZ213" s="47"/>
      <c r="BA213" s="47"/>
      <c r="BB213" s="47"/>
      <c r="BC213" s="47"/>
    </row>
    <row r="214" spans="12:55" x14ac:dyDescent="0.25">
      <c r="L214" s="47"/>
      <c r="AU214" s="47"/>
      <c r="AV214" s="47"/>
      <c r="AW214" s="47"/>
      <c r="AX214" s="47"/>
      <c r="AY214" s="47"/>
      <c r="AZ214" s="47"/>
      <c r="BA214" s="47"/>
      <c r="BB214" s="47"/>
      <c r="BC214" s="47"/>
    </row>
    <row r="215" spans="12:55" x14ac:dyDescent="0.25">
      <c r="L215" s="47"/>
      <c r="AU215" s="47"/>
      <c r="AV215" s="47"/>
      <c r="AW215" s="47"/>
      <c r="AX215" s="47"/>
      <c r="AY215" s="47"/>
      <c r="AZ215" s="47"/>
      <c r="BA215" s="47"/>
      <c r="BB215" s="47"/>
      <c r="BC215" s="47"/>
    </row>
    <row r="216" spans="12:55" x14ac:dyDescent="0.25">
      <c r="L216" s="47"/>
      <c r="AU216" s="47"/>
      <c r="AV216" s="47"/>
      <c r="AW216" s="47"/>
      <c r="AX216" s="47"/>
      <c r="AY216" s="47"/>
      <c r="AZ216" s="47"/>
      <c r="BA216" s="47"/>
      <c r="BB216" s="47"/>
      <c r="BC216" s="47"/>
    </row>
    <row r="217" spans="12:55" x14ac:dyDescent="0.25">
      <c r="L217" s="47"/>
      <c r="AU217" s="47"/>
      <c r="AV217" s="47"/>
      <c r="AW217" s="47"/>
      <c r="AX217" s="47"/>
      <c r="AY217" s="47"/>
      <c r="AZ217" s="47"/>
      <c r="BA217" s="47"/>
      <c r="BB217" s="47"/>
      <c r="BC217" s="47"/>
    </row>
    <row r="218" spans="12:55" x14ac:dyDescent="0.25">
      <c r="L218" s="47"/>
      <c r="AU218" s="47"/>
      <c r="AV218" s="47"/>
      <c r="AW218" s="47"/>
      <c r="AX218" s="47"/>
      <c r="AY218" s="47"/>
      <c r="AZ218" s="47"/>
      <c r="BA218" s="47"/>
      <c r="BB218" s="47"/>
      <c r="BC218" s="47"/>
    </row>
    <row r="219" spans="12:55" x14ac:dyDescent="0.25">
      <c r="L219" s="47"/>
      <c r="AU219" s="47"/>
      <c r="AV219" s="47"/>
      <c r="AW219" s="47"/>
      <c r="AX219" s="47"/>
      <c r="AY219" s="47"/>
      <c r="AZ219" s="47"/>
      <c r="BA219" s="47"/>
      <c r="BB219" s="47"/>
      <c r="BC219" s="47"/>
    </row>
    <row r="220" spans="12:55" x14ac:dyDescent="0.25">
      <c r="L220" s="47"/>
      <c r="AU220" s="47"/>
      <c r="AV220" s="47"/>
      <c r="AW220" s="47"/>
      <c r="AX220" s="47"/>
      <c r="AY220" s="47"/>
      <c r="AZ220" s="47"/>
      <c r="BA220" s="47"/>
      <c r="BB220" s="47"/>
      <c r="BC220" s="47"/>
    </row>
    <row r="221" spans="12:55" x14ac:dyDescent="0.25">
      <c r="L221" s="47"/>
      <c r="AU221" s="47"/>
      <c r="AV221" s="47"/>
      <c r="AW221" s="47"/>
      <c r="AX221" s="47"/>
      <c r="AY221" s="47"/>
      <c r="AZ221" s="47"/>
      <c r="BA221" s="47"/>
      <c r="BB221" s="47"/>
      <c r="BC221" s="47"/>
    </row>
    <row r="222" spans="12:55" x14ac:dyDescent="0.25">
      <c r="L222" s="47"/>
      <c r="AU222" s="47"/>
      <c r="AV222" s="47"/>
      <c r="AW222" s="47"/>
      <c r="AX222" s="47"/>
      <c r="AY222" s="47"/>
      <c r="AZ222" s="47"/>
      <c r="BA222" s="47"/>
      <c r="BB222" s="47"/>
      <c r="BC222" s="47"/>
    </row>
    <row r="223" spans="12:55" x14ac:dyDescent="0.25">
      <c r="L223" s="47"/>
      <c r="AU223" s="47"/>
      <c r="AV223" s="47"/>
      <c r="AW223" s="47"/>
      <c r="AX223" s="47"/>
      <c r="AY223" s="47"/>
      <c r="AZ223" s="47"/>
      <c r="BA223" s="47"/>
      <c r="BB223" s="47"/>
      <c r="BC223" s="47"/>
    </row>
    <row r="224" spans="12:55" x14ac:dyDescent="0.25">
      <c r="L224" s="47"/>
      <c r="AU224" s="47"/>
      <c r="AV224" s="47"/>
      <c r="AW224" s="47"/>
      <c r="AX224" s="47"/>
      <c r="AY224" s="47"/>
      <c r="AZ224" s="47"/>
      <c r="BA224" s="47"/>
      <c r="BB224" s="47"/>
      <c r="BC224" s="47"/>
    </row>
    <row r="225" spans="12:55" x14ac:dyDescent="0.25">
      <c r="L225" s="47"/>
      <c r="AU225" s="47"/>
      <c r="AV225" s="47"/>
      <c r="AW225" s="47"/>
      <c r="AX225" s="47"/>
      <c r="AY225" s="47"/>
      <c r="AZ225" s="47"/>
      <c r="BA225" s="47"/>
      <c r="BB225" s="47"/>
      <c r="BC225" s="47"/>
    </row>
    <row r="226" spans="12:55" x14ac:dyDescent="0.25">
      <c r="L226" s="47"/>
      <c r="AU226" s="47"/>
      <c r="AV226" s="47"/>
      <c r="AW226" s="47"/>
      <c r="AX226" s="47"/>
      <c r="AY226" s="47"/>
      <c r="AZ226" s="47"/>
      <c r="BA226" s="47"/>
      <c r="BB226" s="47"/>
      <c r="BC226" s="47"/>
    </row>
    <row r="227" spans="12:55" x14ac:dyDescent="0.25">
      <c r="L227" s="47"/>
      <c r="AU227" s="47"/>
      <c r="AV227" s="47"/>
      <c r="AW227" s="47"/>
      <c r="AX227" s="47"/>
      <c r="AY227" s="47"/>
      <c r="AZ227" s="47"/>
      <c r="BA227" s="47"/>
      <c r="BB227" s="47"/>
      <c r="BC227" s="47"/>
    </row>
    <row r="228" spans="12:55" x14ac:dyDescent="0.25">
      <c r="L228" s="47"/>
      <c r="AU228" s="47"/>
      <c r="AV228" s="47"/>
      <c r="AW228" s="47"/>
      <c r="AX228" s="47"/>
      <c r="AY228" s="47"/>
      <c r="AZ228" s="47"/>
      <c r="BA228" s="47"/>
      <c r="BB228" s="47"/>
      <c r="BC228" s="47"/>
    </row>
    <row r="229" spans="12:55" x14ac:dyDescent="0.25">
      <c r="L229" s="47"/>
      <c r="AU229" s="47"/>
      <c r="AV229" s="47"/>
      <c r="AW229" s="47"/>
      <c r="AX229" s="47"/>
      <c r="AY229" s="47"/>
      <c r="AZ229" s="47"/>
      <c r="BA229" s="47"/>
      <c r="BB229" s="47"/>
      <c r="BC229" s="47"/>
    </row>
    <row r="230" spans="12:55" x14ac:dyDescent="0.25">
      <c r="L230" s="47"/>
      <c r="AU230" s="47"/>
      <c r="AV230" s="47"/>
      <c r="AW230" s="47"/>
      <c r="AX230" s="47"/>
      <c r="AY230" s="47"/>
      <c r="AZ230" s="47"/>
      <c r="BA230" s="47"/>
      <c r="BB230" s="47"/>
      <c r="BC230" s="47"/>
    </row>
    <row r="231" spans="12:55" x14ac:dyDescent="0.25">
      <c r="L231" s="47"/>
      <c r="AU231" s="47"/>
      <c r="AV231" s="47"/>
      <c r="AW231" s="47"/>
      <c r="AX231" s="47"/>
      <c r="AY231" s="47"/>
      <c r="AZ231" s="47"/>
      <c r="BA231" s="47"/>
      <c r="BB231" s="47"/>
      <c r="BC231" s="47"/>
    </row>
    <row r="232" spans="12:55" x14ac:dyDescent="0.25">
      <c r="L232" s="47"/>
      <c r="AU232" s="47"/>
      <c r="AV232" s="47"/>
      <c r="AW232" s="47"/>
      <c r="AX232" s="47"/>
      <c r="AY232" s="47"/>
      <c r="AZ232" s="47"/>
      <c r="BA232" s="47"/>
      <c r="BB232" s="47"/>
      <c r="BC232" s="47"/>
    </row>
    <row r="233" spans="12:55" x14ac:dyDescent="0.25">
      <c r="L233" s="47"/>
      <c r="AU233" s="47"/>
      <c r="AV233" s="47"/>
      <c r="AW233" s="47"/>
      <c r="AX233" s="47"/>
      <c r="AY233" s="47"/>
      <c r="AZ233" s="47"/>
      <c r="BA233" s="47"/>
      <c r="BB233" s="47"/>
      <c r="BC233" s="47"/>
    </row>
    <row r="234" spans="12:55" x14ac:dyDescent="0.25">
      <c r="L234" s="47"/>
      <c r="AU234" s="47"/>
      <c r="AV234" s="47"/>
      <c r="AW234" s="47"/>
      <c r="AX234" s="47"/>
      <c r="AY234" s="47"/>
      <c r="AZ234" s="47"/>
      <c r="BA234" s="47"/>
      <c r="BB234" s="47"/>
      <c r="BC234" s="47"/>
    </row>
    <row r="235" spans="12:55" x14ac:dyDescent="0.25">
      <c r="L235" s="47"/>
      <c r="AU235" s="47"/>
      <c r="AV235" s="47"/>
      <c r="AW235" s="47"/>
      <c r="AX235" s="47"/>
      <c r="AY235" s="47"/>
      <c r="AZ235" s="47"/>
      <c r="BA235" s="47"/>
      <c r="BB235" s="47"/>
      <c r="BC235" s="47"/>
    </row>
    <row r="236" spans="12:55" x14ac:dyDescent="0.25">
      <c r="L236" s="47"/>
      <c r="AU236" s="47"/>
      <c r="AV236" s="47"/>
      <c r="AW236" s="47"/>
      <c r="AX236" s="47"/>
      <c r="AY236" s="47"/>
      <c r="AZ236" s="47"/>
      <c r="BA236" s="47"/>
      <c r="BB236" s="47"/>
      <c r="BC236" s="47"/>
    </row>
    <row r="237" spans="12:55" x14ac:dyDescent="0.25">
      <c r="L237" s="47"/>
      <c r="AU237" s="47"/>
      <c r="AV237" s="47"/>
      <c r="AW237" s="47"/>
      <c r="AX237" s="47"/>
      <c r="AY237" s="47"/>
      <c r="AZ237" s="47"/>
      <c r="BA237" s="47"/>
      <c r="BB237" s="47"/>
      <c r="BC237" s="47"/>
    </row>
    <row r="238" spans="12:55" x14ac:dyDescent="0.25">
      <c r="L238" s="47"/>
      <c r="AU238" s="47"/>
      <c r="AV238" s="47"/>
      <c r="AW238" s="47"/>
      <c r="AX238" s="47"/>
      <c r="AY238" s="47"/>
      <c r="AZ238" s="47"/>
      <c r="BA238" s="47"/>
      <c r="BB238" s="47"/>
      <c r="BC238" s="47"/>
    </row>
    <row r="239" spans="12:55" x14ac:dyDescent="0.25">
      <c r="L239" s="47"/>
      <c r="AU239" s="47"/>
      <c r="AV239" s="47"/>
      <c r="AW239" s="47"/>
      <c r="AX239" s="47"/>
      <c r="AY239" s="47"/>
      <c r="AZ239" s="47"/>
      <c r="BA239" s="47"/>
      <c r="BB239" s="47"/>
      <c r="BC239" s="47"/>
    </row>
    <row r="240" spans="12:55" x14ac:dyDescent="0.25">
      <c r="L240" s="47"/>
      <c r="AU240" s="47"/>
      <c r="AV240" s="47"/>
      <c r="AW240" s="47"/>
      <c r="AX240" s="47"/>
      <c r="AY240" s="47"/>
      <c r="AZ240" s="47"/>
      <c r="BA240" s="47"/>
      <c r="BB240" s="47"/>
      <c r="BC240" s="47"/>
    </row>
    <row r="241" spans="12:55" x14ac:dyDescent="0.25">
      <c r="L241" s="47"/>
      <c r="AU241" s="47"/>
      <c r="AV241" s="47"/>
      <c r="AW241" s="47"/>
      <c r="AX241" s="47"/>
      <c r="AY241" s="47"/>
      <c r="AZ241" s="47"/>
      <c r="BA241" s="47"/>
      <c r="BB241" s="47"/>
      <c r="BC241" s="47"/>
    </row>
    <row r="242" spans="12:55" x14ac:dyDescent="0.25">
      <c r="L242" s="47"/>
      <c r="AU242" s="47"/>
      <c r="AV242" s="47"/>
      <c r="AW242" s="47"/>
      <c r="AX242" s="47"/>
      <c r="AY242" s="47"/>
      <c r="AZ242" s="47"/>
      <c r="BA242" s="47"/>
      <c r="BB242" s="47"/>
      <c r="BC242" s="47"/>
    </row>
    <row r="243" spans="12:55" x14ac:dyDescent="0.25">
      <c r="L243" s="47"/>
      <c r="AU243" s="47"/>
      <c r="AV243" s="47"/>
      <c r="AW243" s="47"/>
      <c r="AX243" s="47"/>
      <c r="AY243" s="47"/>
      <c r="AZ243" s="47"/>
      <c r="BA243" s="47"/>
      <c r="BB243" s="47"/>
      <c r="BC243" s="47"/>
    </row>
    <row r="244" spans="12:55" x14ac:dyDescent="0.25">
      <c r="L244" s="47"/>
      <c r="AU244" s="47"/>
      <c r="AV244" s="47"/>
      <c r="AW244" s="47"/>
      <c r="AX244" s="47"/>
      <c r="AY244" s="47"/>
      <c r="AZ244" s="47"/>
      <c r="BA244" s="47"/>
      <c r="BB244" s="47"/>
      <c r="BC244" s="47"/>
    </row>
    <row r="245" spans="12:55" x14ac:dyDescent="0.25">
      <c r="L245" s="47"/>
      <c r="AU245" s="47"/>
      <c r="AV245" s="47"/>
      <c r="AW245" s="47"/>
      <c r="AX245" s="47"/>
      <c r="AY245" s="47"/>
      <c r="AZ245" s="47"/>
      <c r="BA245" s="47"/>
      <c r="BB245" s="47"/>
      <c r="BC245" s="47"/>
    </row>
    <row r="246" spans="12:55" x14ac:dyDescent="0.25">
      <c r="L246" s="47"/>
      <c r="AU246" s="47"/>
      <c r="AV246" s="47"/>
      <c r="AW246" s="47"/>
      <c r="AX246" s="47"/>
      <c r="AY246" s="47"/>
      <c r="AZ246" s="47"/>
      <c r="BA246" s="47"/>
      <c r="BB246" s="47"/>
      <c r="BC246" s="47"/>
    </row>
    <row r="247" spans="12:55" x14ac:dyDescent="0.25">
      <c r="L247" s="47"/>
      <c r="AU247" s="47"/>
      <c r="AV247" s="47"/>
      <c r="AW247" s="47"/>
      <c r="AX247" s="47"/>
      <c r="AY247" s="47"/>
      <c r="AZ247" s="47"/>
      <c r="BA247" s="47"/>
      <c r="BB247" s="47"/>
      <c r="BC247" s="47"/>
    </row>
    <row r="248" spans="12:55" x14ac:dyDescent="0.25">
      <c r="L248" s="47"/>
      <c r="AU248" s="47"/>
      <c r="AV248" s="47"/>
      <c r="AW248" s="47"/>
      <c r="AX248" s="47"/>
      <c r="AY248" s="47"/>
      <c r="AZ248" s="47"/>
      <c r="BA248" s="47"/>
      <c r="BB248" s="47"/>
      <c r="BC248" s="47"/>
    </row>
    <row r="249" spans="12:55" x14ac:dyDescent="0.25">
      <c r="L249" s="47"/>
      <c r="AU249" s="47"/>
      <c r="AV249" s="47"/>
      <c r="AW249" s="47"/>
      <c r="AX249" s="47"/>
      <c r="AY249" s="47"/>
      <c r="AZ249" s="47"/>
      <c r="BA249" s="47"/>
      <c r="BB249" s="47"/>
      <c r="BC249" s="47"/>
    </row>
    <row r="250" spans="12:55" x14ac:dyDescent="0.25">
      <c r="L250" s="47"/>
      <c r="AU250" s="47"/>
      <c r="AV250" s="47"/>
      <c r="AW250" s="47"/>
      <c r="AX250" s="47"/>
      <c r="AY250" s="47"/>
      <c r="AZ250" s="47"/>
      <c r="BA250" s="47"/>
      <c r="BB250" s="47"/>
      <c r="BC250" s="47"/>
    </row>
    <row r="251" spans="12:55" x14ac:dyDescent="0.25">
      <c r="L251" s="47"/>
      <c r="AU251" s="47"/>
      <c r="AV251" s="47"/>
      <c r="AW251" s="47"/>
      <c r="AX251" s="47"/>
      <c r="AY251" s="47"/>
      <c r="AZ251" s="47"/>
      <c r="BA251" s="47"/>
      <c r="BB251" s="47"/>
      <c r="BC251" s="47"/>
    </row>
    <row r="252" spans="12:55" x14ac:dyDescent="0.25">
      <c r="L252" s="47"/>
      <c r="AU252" s="47"/>
      <c r="AV252" s="47"/>
      <c r="AW252" s="47"/>
      <c r="AX252" s="47"/>
      <c r="AY252" s="47"/>
      <c r="AZ252" s="47"/>
      <c r="BA252" s="47"/>
      <c r="BB252" s="47"/>
      <c r="BC252" s="47"/>
    </row>
    <row r="253" spans="12:55" x14ac:dyDescent="0.25">
      <c r="L253" s="47"/>
      <c r="AU253" s="47"/>
      <c r="AV253" s="47"/>
      <c r="AW253" s="47"/>
      <c r="AX253" s="47"/>
      <c r="AY253" s="47"/>
      <c r="AZ253" s="47"/>
      <c r="BA253" s="47"/>
      <c r="BB253" s="47"/>
      <c r="BC253" s="47"/>
    </row>
    <row r="254" spans="12:55" x14ac:dyDescent="0.25">
      <c r="L254" s="47"/>
      <c r="AU254" s="47"/>
      <c r="AV254" s="47"/>
      <c r="AW254" s="47"/>
      <c r="AX254" s="47"/>
      <c r="AY254" s="47"/>
      <c r="AZ254" s="47"/>
      <c r="BA254" s="47"/>
      <c r="BB254" s="47"/>
      <c r="BC254" s="47"/>
    </row>
    <row r="255" spans="12:55" x14ac:dyDescent="0.25">
      <c r="L255" s="47"/>
      <c r="AU255" s="47"/>
      <c r="AV255" s="47"/>
      <c r="AW255" s="47"/>
      <c r="AX255" s="47"/>
      <c r="AY255" s="47"/>
      <c r="AZ255" s="47"/>
      <c r="BA255" s="47"/>
      <c r="BB255" s="47"/>
      <c r="BC255" s="47"/>
    </row>
    <row r="256" spans="12:55" x14ac:dyDescent="0.25">
      <c r="L256" s="47"/>
      <c r="AU256" s="47"/>
      <c r="AV256" s="47"/>
      <c r="AW256" s="47"/>
      <c r="AX256" s="47"/>
      <c r="AY256" s="47"/>
      <c r="AZ256" s="47"/>
      <c r="BA256" s="47"/>
      <c r="BB256" s="47"/>
      <c r="BC256" s="47"/>
    </row>
    <row r="257" spans="12:55" x14ac:dyDescent="0.25">
      <c r="L257" s="47"/>
      <c r="AU257" s="47"/>
      <c r="AV257" s="47"/>
      <c r="AW257" s="47"/>
      <c r="AX257" s="47"/>
      <c r="AY257" s="47"/>
      <c r="AZ257" s="47"/>
      <c r="BA257" s="47"/>
      <c r="BB257" s="47"/>
      <c r="BC257" s="47"/>
    </row>
    <row r="258" spans="12:55" x14ac:dyDescent="0.25">
      <c r="L258" s="47"/>
      <c r="AU258" s="47"/>
      <c r="AV258" s="47"/>
      <c r="AW258" s="47"/>
      <c r="AX258" s="47"/>
      <c r="AY258" s="47"/>
      <c r="AZ258" s="47"/>
      <c r="BA258" s="47"/>
      <c r="BB258" s="47"/>
      <c r="BC258" s="47"/>
    </row>
    <row r="259" spans="12:55" x14ac:dyDescent="0.25">
      <c r="L259" s="47"/>
      <c r="AU259" s="47"/>
      <c r="AV259" s="47"/>
      <c r="AW259" s="47"/>
      <c r="AX259" s="47"/>
      <c r="AY259" s="47"/>
      <c r="AZ259" s="47"/>
      <c r="BA259" s="47"/>
      <c r="BB259" s="47"/>
      <c r="BC259" s="47"/>
    </row>
    <row r="260" spans="12:55" x14ac:dyDescent="0.25">
      <c r="L260" s="47"/>
      <c r="AU260" s="47"/>
      <c r="AV260" s="47"/>
      <c r="AW260" s="47"/>
      <c r="AX260" s="47"/>
      <c r="AY260" s="47"/>
      <c r="AZ260" s="47"/>
      <c r="BA260" s="47"/>
      <c r="BB260" s="47"/>
      <c r="BC260" s="47"/>
    </row>
    <row r="261" spans="12:55" x14ac:dyDescent="0.25">
      <c r="L261" s="47"/>
      <c r="AU261" s="47"/>
      <c r="AV261" s="47"/>
      <c r="AW261" s="47"/>
      <c r="AX261" s="47"/>
      <c r="AY261" s="47"/>
      <c r="AZ261" s="47"/>
      <c r="BA261" s="47"/>
      <c r="BB261" s="47"/>
      <c r="BC261" s="47"/>
    </row>
    <row r="262" spans="12:55" x14ac:dyDescent="0.25">
      <c r="L262" s="47"/>
      <c r="AU262" s="47"/>
      <c r="AV262" s="47"/>
      <c r="AW262" s="47"/>
      <c r="AX262" s="47"/>
      <c r="AY262" s="47"/>
      <c r="AZ262" s="47"/>
      <c r="BA262" s="47"/>
      <c r="BB262" s="47"/>
      <c r="BC262" s="47"/>
    </row>
    <row r="263" spans="12:55" x14ac:dyDescent="0.25">
      <c r="L263" s="47"/>
      <c r="AU263" s="47"/>
      <c r="AV263" s="47"/>
      <c r="AW263" s="47"/>
      <c r="AX263" s="47"/>
      <c r="AY263" s="47"/>
      <c r="AZ263" s="47"/>
      <c r="BA263" s="47"/>
      <c r="BB263" s="47"/>
      <c r="BC263" s="47"/>
    </row>
    <row r="264" spans="12:55" x14ac:dyDescent="0.25">
      <c r="L264" s="47"/>
      <c r="AU264" s="47"/>
      <c r="AV264" s="47"/>
      <c r="AW264" s="47"/>
      <c r="AX264" s="47"/>
      <c r="AY264" s="47"/>
      <c r="AZ264" s="47"/>
      <c r="BA264" s="47"/>
      <c r="BB264" s="47"/>
      <c r="BC264" s="47"/>
    </row>
    <row r="265" spans="12:55" x14ac:dyDescent="0.25">
      <c r="L265" s="47"/>
      <c r="AU265" s="47"/>
      <c r="AV265" s="47"/>
      <c r="AW265" s="47"/>
      <c r="AX265" s="47"/>
      <c r="AY265" s="47"/>
      <c r="AZ265" s="47"/>
      <c r="BA265" s="47"/>
      <c r="BB265" s="47"/>
      <c r="BC265" s="47"/>
    </row>
    <row r="266" spans="12:55" x14ac:dyDescent="0.25">
      <c r="L266" s="47"/>
      <c r="AU266" s="47"/>
      <c r="AV266" s="47"/>
      <c r="AW266" s="47"/>
      <c r="AX266" s="47"/>
      <c r="AY266" s="47"/>
      <c r="AZ266" s="47"/>
      <c r="BA266" s="47"/>
      <c r="BB266" s="47"/>
      <c r="BC266" s="47"/>
    </row>
    <row r="267" spans="12:55" x14ac:dyDescent="0.25">
      <c r="L267" s="47"/>
      <c r="AU267" s="47"/>
      <c r="AV267" s="47"/>
      <c r="AW267" s="47"/>
      <c r="AX267" s="47"/>
      <c r="AY267" s="47"/>
      <c r="AZ267" s="47"/>
      <c r="BA267" s="47"/>
      <c r="BB267" s="47"/>
      <c r="BC267" s="47"/>
    </row>
    <row r="268" spans="12:55" x14ac:dyDescent="0.25">
      <c r="L268" s="47"/>
      <c r="AU268" s="47"/>
      <c r="AV268" s="47"/>
      <c r="AW268" s="47"/>
      <c r="AX268" s="47"/>
      <c r="AY268" s="47"/>
      <c r="AZ268" s="47"/>
      <c r="BA268" s="47"/>
      <c r="BB268" s="47"/>
      <c r="BC268" s="47"/>
    </row>
    <row r="269" spans="12:55" x14ac:dyDescent="0.25">
      <c r="L269" s="47"/>
      <c r="AU269" s="47"/>
      <c r="AV269" s="47"/>
      <c r="AW269" s="47"/>
      <c r="AX269" s="47"/>
      <c r="AY269" s="47"/>
      <c r="AZ269" s="47"/>
      <c r="BA269" s="47"/>
      <c r="BB269" s="47"/>
      <c r="BC269" s="47"/>
    </row>
    <row r="270" spans="12:55" x14ac:dyDescent="0.25">
      <c r="L270" s="47"/>
      <c r="AU270" s="47"/>
      <c r="AV270" s="47"/>
      <c r="AW270" s="47"/>
      <c r="AX270" s="47"/>
      <c r="AY270" s="47"/>
      <c r="AZ270" s="47"/>
      <c r="BA270" s="47"/>
      <c r="BB270" s="47"/>
      <c r="BC270" s="47"/>
    </row>
    <row r="271" spans="12:55" x14ac:dyDescent="0.25">
      <c r="L271" s="47"/>
      <c r="AU271" s="47"/>
      <c r="AV271" s="47"/>
      <c r="AW271" s="47"/>
      <c r="AX271" s="47"/>
      <c r="AY271" s="47"/>
      <c r="AZ271" s="47"/>
      <c r="BA271" s="47"/>
      <c r="BB271" s="47"/>
      <c r="BC271" s="47"/>
    </row>
    <row r="272" spans="12:55" x14ac:dyDescent="0.25">
      <c r="L272" s="47"/>
      <c r="AU272" s="47"/>
      <c r="AV272" s="47"/>
      <c r="AW272" s="47"/>
      <c r="AX272" s="47"/>
      <c r="AY272" s="47"/>
      <c r="AZ272" s="47"/>
      <c r="BA272" s="47"/>
      <c r="BB272" s="47"/>
      <c r="BC272" s="47"/>
    </row>
    <row r="273" spans="12:55" x14ac:dyDescent="0.25">
      <c r="L273" s="47"/>
      <c r="AU273" s="47"/>
      <c r="AV273" s="47"/>
      <c r="AW273" s="47"/>
      <c r="AX273" s="47"/>
      <c r="AY273" s="47"/>
      <c r="AZ273" s="47"/>
      <c r="BA273" s="47"/>
      <c r="BB273" s="47"/>
      <c r="BC273" s="47"/>
    </row>
    <row r="274" spans="12:55" x14ac:dyDescent="0.25">
      <c r="L274" s="47"/>
      <c r="AU274" s="47"/>
      <c r="AV274" s="47"/>
      <c r="AW274" s="47"/>
      <c r="AX274" s="47"/>
      <c r="AY274" s="47"/>
      <c r="AZ274" s="47"/>
      <c r="BA274" s="47"/>
      <c r="BB274" s="47"/>
      <c r="BC274" s="47"/>
    </row>
    <row r="275" spans="12:55" x14ac:dyDescent="0.25">
      <c r="L275" s="47"/>
      <c r="AU275" s="47"/>
      <c r="AV275" s="47"/>
      <c r="AW275" s="47"/>
      <c r="AX275" s="47"/>
      <c r="AY275" s="47"/>
      <c r="AZ275" s="47"/>
      <c r="BA275" s="47"/>
      <c r="BB275" s="47"/>
      <c r="BC275" s="47"/>
    </row>
  </sheetData>
  <sheetProtection password="CF66" sheet="1" objects="1" scenarios="1"/>
  <mergeCells count="2">
    <mergeCell ref="O72:O73"/>
    <mergeCell ref="O74:O75"/>
  </mergeCells>
  <pageMargins left="0.7" right="0.7" top="0.75" bottom="0.75" header="0.3" footer="0.3"/>
  <pageSetup paperSize="9" orientation="portrait" r:id="rId1"/>
  <ignoredErrors>
    <ignoredError sqref="I4:K5" evalError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zonas!$P$6:$P$14</xm:f>
          </x14:formula1>
          <xm:sqref>E4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H46"/>
  <sheetViews>
    <sheetView topLeftCell="C1" workbookViewId="0">
      <pane xSplit="1" ySplit="1" topLeftCell="E14" activePane="bottomRight" state="frozen"/>
      <selection activeCell="C1" sqref="C1"/>
      <selection pane="topRight" activeCell="D1" sqref="D1"/>
      <selection pane="bottomLeft" activeCell="C2" sqref="C2"/>
      <selection pane="bottomRight" activeCell="S14" sqref="S14:T46"/>
    </sheetView>
  </sheetViews>
  <sheetFormatPr baseColWidth="10" defaultRowHeight="15" x14ac:dyDescent="0.25"/>
  <sheetData>
    <row r="1" spans="3:60" x14ac:dyDescent="0.25">
      <c r="C1" s="17">
        <v>1</v>
      </c>
      <c r="D1" s="17">
        <v>2</v>
      </c>
      <c r="E1" s="17">
        <v>3</v>
      </c>
      <c r="F1" s="17">
        <v>4</v>
      </c>
      <c r="G1" s="17">
        <v>5</v>
      </c>
      <c r="H1" s="17">
        <v>6</v>
      </c>
      <c r="I1" s="17">
        <v>7</v>
      </c>
      <c r="J1" s="17">
        <v>8</v>
      </c>
      <c r="K1" s="17">
        <v>9</v>
      </c>
      <c r="L1" s="17">
        <v>10</v>
      </c>
      <c r="M1" s="17">
        <v>11</v>
      </c>
      <c r="N1" s="17">
        <v>12</v>
      </c>
      <c r="O1" s="17">
        <v>13</v>
      </c>
      <c r="P1" s="17">
        <v>14</v>
      </c>
      <c r="Q1" s="17">
        <v>15</v>
      </c>
      <c r="R1" s="17">
        <v>16</v>
      </c>
      <c r="S1" s="17">
        <v>17</v>
      </c>
      <c r="T1" s="17">
        <v>18</v>
      </c>
      <c r="U1" s="17">
        <v>19</v>
      </c>
      <c r="V1" s="17">
        <v>20</v>
      </c>
      <c r="W1" s="17">
        <v>21</v>
      </c>
      <c r="X1" s="17">
        <v>22</v>
      </c>
      <c r="Y1" s="17">
        <v>23</v>
      </c>
      <c r="Z1" s="17">
        <v>24</v>
      </c>
      <c r="AA1" s="17">
        <v>25</v>
      </c>
      <c r="AB1" s="17">
        <v>26</v>
      </c>
      <c r="AC1" s="17">
        <v>27</v>
      </c>
      <c r="AD1" s="17">
        <v>28</v>
      </c>
      <c r="AE1" s="17">
        <v>29</v>
      </c>
      <c r="AF1" s="17">
        <v>30</v>
      </c>
      <c r="AG1" s="17">
        <v>31</v>
      </c>
      <c r="AH1" s="17">
        <v>32</v>
      </c>
      <c r="AI1" s="17">
        <v>33</v>
      </c>
      <c r="AJ1" s="415">
        <v>34</v>
      </c>
      <c r="AK1" s="415">
        <v>35</v>
      </c>
      <c r="AL1" s="415">
        <v>36</v>
      </c>
      <c r="AM1" s="415">
        <v>37</v>
      </c>
      <c r="AN1" s="415">
        <v>38</v>
      </c>
      <c r="AO1" s="415">
        <v>39</v>
      </c>
      <c r="AP1" s="420">
        <v>40</v>
      </c>
      <c r="AQ1" s="420">
        <v>41</v>
      </c>
      <c r="AR1" s="420">
        <v>42</v>
      </c>
      <c r="AS1" s="420">
        <v>43</v>
      </c>
      <c r="AT1" s="420">
        <v>44</v>
      </c>
      <c r="AU1" s="420">
        <v>45</v>
      </c>
      <c r="AV1" s="432">
        <v>46</v>
      </c>
      <c r="AW1" s="432">
        <v>47</v>
      </c>
      <c r="AX1" s="432">
        <v>48</v>
      </c>
      <c r="AY1" s="432">
        <v>49</v>
      </c>
      <c r="AZ1" s="432">
        <v>50</v>
      </c>
      <c r="BA1" s="432">
        <v>51</v>
      </c>
      <c r="BB1" s="432">
        <v>52</v>
      </c>
      <c r="BC1" s="432">
        <v>53</v>
      </c>
      <c r="BD1" s="432">
        <v>54</v>
      </c>
      <c r="BE1" s="432">
        <v>55</v>
      </c>
      <c r="BF1" s="432">
        <v>56</v>
      </c>
      <c r="BG1" s="432">
        <v>57</v>
      </c>
      <c r="BH1" s="432">
        <v>58</v>
      </c>
    </row>
    <row r="2" spans="3:60" x14ac:dyDescent="0.25">
      <c r="AJ2" s="348"/>
      <c r="AK2" s="348"/>
      <c r="AL2" s="348"/>
      <c r="AM2" s="348"/>
      <c r="AN2" s="348"/>
      <c r="AO2" s="348"/>
      <c r="AP2" s="405"/>
      <c r="AQ2" s="405"/>
      <c r="AR2" s="405"/>
      <c r="AS2" s="405"/>
      <c r="AT2" s="405"/>
      <c r="AU2" s="405"/>
    </row>
    <row r="3" spans="3:60" x14ac:dyDescent="0.25">
      <c r="AJ3" s="348"/>
      <c r="AK3" s="348"/>
      <c r="AL3" s="348"/>
      <c r="AM3" s="348"/>
      <c r="AN3" s="348"/>
      <c r="AO3" s="348"/>
      <c r="AP3" s="405"/>
      <c r="AQ3" s="405"/>
      <c r="AR3" s="405"/>
      <c r="AS3" s="405"/>
      <c r="AT3" s="405"/>
      <c r="AU3" s="405"/>
    </row>
    <row r="4" spans="3:60" x14ac:dyDescent="0.25">
      <c r="AJ4" s="348"/>
      <c r="AK4" s="348"/>
      <c r="AL4" s="348"/>
      <c r="AM4" s="348"/>
      <c r="AN4" s="348"/>
      <c r="AO4" s="348"/>
      <c r="AP4" s="405"/>
      <c r="AQ4" s="405"/>
      <c r="AR4" s="405"/>
      <c r="AS4" s="405"/>
      <c r="AT4" s="405"/>
      <c r="AU4" s="405"/>
    </row>
    <row r="5" spans="3:60" x14ac:dyDescent="0.25">
      <c r="D5" s="96" t="s">
        <v>410</v>
      </c>
      <c r="E5" t="s">
        <v>411</v>
      </c>
      <c r="F5" t="s">
        <v>411</v>
      </c>
      <c r="G5" t="s">
        <v>411</v>
      </c>
      <c r="H5" t="s">
        <v>411</v>
      </c>
      <c r="I5" t="s">
        <v>411</v>
      </c>
      <c r="J5" t="s">
        <v>411</v>
      </c>
      <c r="K5" t="s">
        <v>411</v>
      </c>
      <c r="L5" t="s">
        <v>411</v>
      </c>
      <c r="M5" t="s">
        <v>411</v>
      </c>
      <c r="N5" s="97" t="s">
        <v>425</v>
      </c>
      <c r="O5" s="97" t="s">
        <v>425</v>
      </c>
      <c r="P5" s="97" t="s">
        <v>425</v>
      </c>
      <c r="Q5" s="97" t="s">
        <v>425</v>
      </c>
      <c r="R5" t="s">
        <v>426</v>
      </c>
      <c r="S5" t="s">
        <v>426</v>
      </c>
      <c r="T5" t="s">
        <v>426</v>
      </c>
      <c r="U5" s="80" t="s">
        <v>426</v>
      </c>
      <c r="V5" s="80" t="s">
        <v>426</v>
      </c>
      <c r="W5" t="s">
        <v>426</v>
      </c>
      <c r="X5" t="s">
        <v>426</v>
      </c>
      <c r="Y5" t="s">
        <v>426</v>
      </c>
      <c r="Z5" s="92" t="s">
        <v>426</v>
      </c>
      <c r="AA5" s="92" t="s">
        <v>426</v>
      </c>
      <c r="AB5" s="92" t="s">
        <v>426</v>
      </c>
      <c r="AC5" s="92" t="s">
        <v>426</v>
      </c>
      <c r="AD5" s="92" t="s">
        <v>426</v>
      </c>
      <c r="AE5" s="92" t="s">
        <v>426</v>
      </c>
      <c r="AF5" s="92" t="s">
        <v>426</v>
      </c>
      <c r="AG5" s="92" t="s">
        <v>426</v>
      </c>
      <c r="AH5" s="92" t="s">
        <v>426</v>
      </c>
      <c r="AI5" s="92" t="s">
        <v>426</v>
      </c>
      <c r="AJ5" s="416" t="s">
        <v>411</v>
      </c>
      <c r="AK5" s="416" t="s">
        <v>411</v>
      </c>
      <c r="AL5" s="416" t="s">
        <v>411</v>
      </c>
      <c r="AM5" s="416" t="s">
        <v>411</v>
      </c>
      <c r="AN5" s="416" t="s">
        <v>411</v>
      </c>
      <c r="AO5" s="416" t="s">
        <v>411</v>
      </c>
      <c r="AP5" s="421" t="s">
        <v>411</v>
      </c>
      <c r="AQ5" s="421" t="s">
        <v>411</v>
      </c>
      <c r="AR5" s="421" t="s">
        <v>411</v>
      </c>
      <c r="AS5" s="421" t="s">
        <v>411</v>
      </c>
      <c r="AT5" s="421" t="s">
        <v>411</v>
      </c>
      <c r="AU5" s="421" t="s">
        <v>411</v>
      </c>
      <c r="AV5" t="s">
        <v>411</v>
      </c>
      <c r="AW5" t="s">
        <v>411</v>
      </c>
      <c r="AX5" t="s">
        <v>411</v>
      </c>
      <c r="AY5" s="97" t="s">
        <v>426</v>
      </c>
      <c r="AZ5" s="97" t="s">
        <v>426</v>
      </c>
      <c r="BA5" s="532" t="s">
        <v>426</v>
      </c>
      <c r="BB5" s="532" t="s">
        <v>426</v>
      </c>
      <c r="BC5" s="532" t="s">
        <v>426</v>
      </c>
      <c r="BD5" s="534" t="s">
        <v>426</v>
      </c>
      <c r="BE5" s="534" t="s">
        <v>426</v>
      </c>
      <c r="BF5" s="536" t="s">
        <v>426</v>
      </c>
      <c r="BG5" s="536" t="s">
        <v>426</v>
      </c>
      <c r="BH5" s="536" t="s">
        <v>426</v>
      </c>
    </row>
    <row r="6" spans="3:60" x14ac:dyDescent="0.25">
      <c r="C6" s="17" t="s">
        <v>107</v>
      </c>
      <c r="D6" s="98" t="s">
        <v>412</v>
      </c>
      <c r="E6" t="s">
        <v>116</v>
      </c>
      <c r="F6" t="s">
        <v>116</v>
      </c>
      <c r="G6" t="s">
        <v>116</v>
      </c>
      <c r="H6" t="s">
        <v>116</v>
      </c>
      <c r="I6" t="s">
        <v>116</v>
      </c>
      <c r="J6" t="s">
        <v>116</v>
      </c>
      <c r="K6" t="s">
        <v>116</v>
      </c>
      <c r="L6" t="s">
        <v>116</v>
      </c>
      <c r="M6" t="s">
        <v>116</v>
      </c>
      <c r="N6" s="97" t="s">
        <v>116</v>
      </c>
      <c r="O6" s="97" t="s">
        <v>116</v>
      </c>
      <c r="P6" s="97" t="s">
        <v>116</v>
      </c>
      <c r="Q6" s="97" t="s">
        <v>116</v>
      </c>
      <c r="R6" t="s">
        <v>116</v>
      </c>
      <c r="S6" t="s">
        <v>116</v>
      </c>
      <c r="T6" t="s">
        <v>116</v>
      </c>
      <c r="U6" s="80" t="s">
        <v>116</v>
      </c>
      <c r="V6" s="80" t="s">
        <v>116</v>
      </c>
      <c r="W6" t="s">
        <v>116</v>
      </c>
      <c r="X6" t="s">
        <v>116</v>
      </c>
      <c r="Y6" t="s">
        <v>116</v>
      </c>
      <c r="Z6" s="92" t="s">
        <v>116</v>
      </c>
      <c r="AA6" s="92" t="s">
        <v>116</v>
      </c>
      <c r="AB6" s="92" t="s">
        <v>116</v>
      </c>
      <c r="AC6" s="92" t="s">
        <v>116</v>
      </c>
      <c r="AD6" s="92" t="s">
        <v>116</v>
      </c>
      <c r="AE6" s="92" t="s">
        <v>116</v>
      </c>
      <c r="AF6" s="92" t="s">
        <v>116</v>
      </c>
      <c r="AG6" s="92" t="s">
        <v>116</v>
      </c>
      <c r="AH6" s="92" t="s">
        <v>116</v>
      </c>
      <c r="AI6" s="92" t="s">
        <v>116</v>
      </c>
      <c r="AJ6" s="416" t="s">
        <v>116</v>
      </c>
      <c r="AK6" s="416" t="s">
        <v>116</v>
      </c>
      <c r="AL6" s="416" t="s">
        <v>116</v>
      </c>
      <c r="AM6" s="416" t="s">
        <v>116</v>
      </c>
      <c r="AN6" s="416" t="s">
        <v>116</v>
      </c>
      <c r="AO6" s="416" t="s">
        <v>116</v>
      </c>
      <c r="AP6" s="421" t="s">
        <v>116</v>
      </c>
      <c r="AQ6" s="421" t="s">
        <v>116</v>
      </c>
      <c r="AR6" s="421" t="s">
        <v>116</v>
      </c>
      <c r="AS6" s="421" t="s">
        <v>116</v>
      </c>
      <c r="AT6" s="421" t="s">
        <v>116</v>
      </c>
      <c r="AU6" s="421" t="s">
        <v>116</v>
      </c>
      <c r="AV6" t="s">
        <v>116</v>
      </c>
      <c r="AW6" t="s">
        <v>116</v>
      </c>
      <c r="AX6" t="s">
        <v>116</v>
      </c>
      <c r="AY6" s="97" t="s">
        <v>116</v>
      </c>
      <c r="AZ6" s="97" t="s">
        <v>116</v>
      </c>
      <c r="BA6" s="532" t="s">
        <v>116</v>
      </c>
      <c r="BB6" s="532" t="s">
        <v>116</v>
      </c>
      <c r="BC6" s="532" t="s">
        <v>116</v>
      </c>
      <c r="BD6" s="534" t="s">
        <v>116</v>
      </c>
      <c r="BE6" s="534" t="s">
        <v>116</v>
      </c>
      <c r="BF6" s="536" t="s">
        <v>116</v>
      </c>
      <c r="BG6" s="536" t="s">
        <v>116</v>
      </c>
      <c r="BH6" s="536" t="s">
        <v>116</v>
      </c>
    </row>
    <row r="7" spans="3:60" x14ac:dyDescent="0.25">
      <c r="C7" s="17" t="s">
        <v>108</v>
      </c>
      <c r="D7" s="98" t="s">
        <v>0</v>
      </c>
      <c r="E7">
        <v>2016</v>
      </c>
      <c r="F7">
        <v>2016</v>
      </c>
      <c r="G7">
        <v>2016</v>
      </c>
      <c r="H7">
        <v>2016</v>
      </c>
      <c r="I7">
        <v>2016</v>
      </c>
      <c r="J7">
        <v>2016</v>
      </c>
      <c r="K7">
        <v>2016</v>
      </c>
      <c r="L7">
        <v>2016</v>
      </c>
      <c r="M7">
        <v>2016</v>
      </c>
      <c r="N7" s="97">
        <v>2014</v>
      </c>
      <c r="O7" s="97">
        <v>2014</v>
      </c>
      <c r="P7" s="97">
        <v>2014</v>
      </c>
      <c r="Q7" s="97">
        <v>2014</v>
      </c>
      <c r="R7">
        <v>2017</v>
      </c>
      <c r="S7">
        <v>2017</v>
      </c>
      <c r="T7">
        <v>2017</v>
      </c>
      <c r="U7" s="80">
        <v>2017</v>
      </c>
      <c r="V7" s="80">
        <v>2017</v>
      </c>
      <c r="W7">
        <v>2017</v>
      </c>
      <c r="X7">
        <v>2017</v>
      </c>
      <c r="Y7">
        <v>2017</v>
      </c>
      <c r="Z7" s="92">
        <v>2017</v>
      </c>
      <c r="AA7" s="92">
        <v>2017</v>
      </c>
      <c r="AB7" s="92">
        <v>2017</v>
      </c>
      <c r="AC7" s="92">
        <v>2017</v>
      </c>
      <c r="AD7" s="92">
        <v>2017</v>
      </c>
      <c r="AE7" s="92">
        <v>2017</v>
      </c>
      <c r="AF7" s="92">
        <v>2017</v>
      </c>
      <c r="AG7" s="92">
        <v>2017</v>
      </c>
      <c r="AH7" s="92">
        <v>2017</v>
      </c>
      <c r="AI7" s="92">
        <v>2017</v>
      </c>
      <c r="AJ7" s="416">
        <v>2016</v>
      </c>
      <c r="AK7" s="416">
        <v>2016</v>
      </c>
      <c r="AL7" s="416">
        <v>2016</v>
      </c>
      <c r="AM7" s="416">
        <v>2016</v>
      </c>
      <c r="AN7" s="416">
        <v>2016</v>
      </c>
      <c r="AO7" s="416">
        <v>2016</v>
      </c>
      <c r="AP7" s="421">
        <v>2016</v>
      </c>
      <c r="AQ7" s="421">
        <v>2016</v>
      </c>
      <c r="AR7" s="421">
        <v>2016</v>
      </c>
      <c r="AS7" s="421">
        <v>2016</v>
      </c>
      <c r="AT7" s="421">
        <v>2016</v>
      </c>
      <c r="AU7" s="421">
        <v>2016</v>
      </c>
      <c r="AV7">
        <v>2016</v>
      </c>
      <c r="AW7">
        <v>2016</v>
      </c>
      <c r="AX7">
        <v>2016</v>
      </c>
      <c r="AY7" s="97">
        <v>2017</v>
      </c>
      <c r="AZ7" s="97">
        <v>2017</v>
      </c>
      <c r="BA7" s="532">
        <v>2017</v>
      </c>
      <c r="BB7" s="532">
        <v>2017</v>
      </c>
      <c r="BC7" s="532">
        <v>2017</v>
      </c>
      <c r="BD7" s="534">
        <v>2017</v>
      </c>
      <c r="BE7" s="534">
        <v>2017</v>
      </c>
      <c r="BF7" s="536">
        <v>2017</v>
      </c>
      <c r="BG7" s="536">
        <v>2017</v>
      </c>
      <c r="BH7" s="536">
        <v>2017</v>
      </c>
    </row>
    <row r="8" spans="3:60" x14ac:dyDescent="0.25">
      <c r="C8" s="17" t="s">
        <v>109</v>
      </c>
      <c r="D8" s="98" t="s">
        <v>37</v>
      </c>
      <c r="E8" t="s">
        <v>38</v>
      </c>
      <c r="F8" t="s">
        <v>38</v>
      </c>
      <c r="G8" t="s">
        <v>38</v>
      </c>
      <c r="H8" t="s">
        <v>38</v>
      </c>
      <c r="I8" t="s">
        <v>38</v>
      </c>
      <c r="J8" t="s">
        <v>38</v>
      </c>
      <c r="K8" t="s">
        <v>38</v>
      </c>
      <c r="L8" t="s">
        <v>38</v>
      </c>
      <c r="M8" t="s">
        <v>38</v>
      </c>
      <c r="N8" s="97" t="s">
        <v>427</v>
      </c>
      <c r="O8" s="97" t="s">
        <v>427</v>
      </c>
      <c r="P8" s="97" t="s">
        <v>427</v>
      </c>
      <c r="Q8" s="97" t="s">
        <v>427</v>
      </c>
      <c r="R8" t="s">
        <v>428</v>
      </c>
      <c r="S8" t="s">
        <v>429</v>
      </c>
      <c r="T8" t="s">
        <v>428</v>
      </c>
      <c r="U8" s="80" t="s">
        <v>430</v>
      </c>
      <c r="V8" s="80" t="s">
        <v>430</v>
      </c>
      <c r="W8" t="s">
        <v>431</v>
      </c>
      <c r="X8" t="s">
        <v>432</v>
      </c>
      <c r="Y8" t="s">
        <v>433</v>
      </c>
      <c r="Z8" s="92" t="s">
        <v>434</v>
      </c>
      <c r="AA8" s="92" t="s">
        <v>434</v>
      </c>
      <c r="AB8" s="92" t="s">
        <v>435</v>
      </c>
      <c r="AC8" s="92" t="s">
        <v>435</v>
      </c>
      <c r="AD8" s="92" t="s">
        <v>436</v>
      </c>
      <c r="AE8" s="92" t="s">
        <v>436</v>
      </c>
      <c r="AF8" t="s">
        <v>770</v>
      </c>
      <c r="AG8" t="s">
        <v>770</v>
      </c>
      <c r="AH8" t="s">
        <v>771</v>
      </c>
      <c r="AI8" t="s">
        <v>771</v>
      </c>
      <c r="AJ8" s="416" t="s">
        <v>38</v>
      </c>
      <c r="AK8" s="416" t="s">
        <v>38</v>
      </c>
      <c r="AL8" s="416" t="s">
        <v>38</v>
      </c>
      <c r="AM8" s="416" t="s">
        <v>38</v>
      </c>
      <c r="AN8" s="416" t="s">
        <v>38</v>
      </c>
      <c r="AO8" s="416" t="s">
        <v>38</v>
      </c>
      <c r="AP8" s="421" t="s">
        <v>38</v>
      </c>
      <c r="AQ8" s="421" t="s">
        <v>38</v>
      </c>
      <c r="AR8" s="421" t="s">
        <v>38</v>
      </c>
      <c r="AS8" s="421" t="s">
        <v>38</v>
      </c>
      <c r="AT8" s="421" t="s">
        <v>38</v>
      </c>
      <c r="AU8" s="421" t="s">
        <v>38</v>
      </c>
      <c r="AV8" t="s">
        <v>773</v>
      </c>
      <c r="AW8" t="s">
        <v>773</v>
      </c>
      <c r="AX8" t="s">
        <v>773</v>
      </c>
      <c r="AY8" s="97" t="s">
        <v>428</v>
      </c>
      <c r="AZ8" s="97" t="s">
        <v>429</v>
      </c>
      <c r="BA8" s="532" t="s">
        <v>430</v>
      </c>
      <c r="BB8" s="532" t="s">
        <v>430</v>
      </c>
      <c r="BC8" s="532" t="s">
        <v>430</v>
      </c>
      <c r="BD8" s="534" t="s">
        <v>428</v>
      </c>
      <c r="BE8" s="534" t="s">
        <v>429</v>
      </c>
      <c r="BF8" s="536" t="s">
        <v>433</v>
      </c>
      <c r="BG8" s="536" t="s">
        <v>965</v>
      </c>
      <c r="BH8" s="536" t="s">
        <v>432</v>
      </c>
    </row>
    <row r="9" spans="3:60" x14ac:dyDescent="0.25">
      <c r="C9" s="17" t="s">
        <v>110</v>
      </c>
      <c r="D9" s="98" t="s">
        <v>413</v>
      </c>
      <c r="E9" t="s">
        <v>2</v>
      </c>
      <c r="F9" t="s">
        <v>437</v>
      </c>
      <c r="G9" t="s">
        <v>437</v>
      </c>
      <c r="H9" t="s">
        <v>438</v>
      </c>
      <c r="I9" t="s">
        <v>438</v>
      </c>
      <c r="J9" t="s">
        <v>438</v>
      </c>
      <c r="K9" t="s">
        <v>438</v>
      </c>
      <c r="L9" t="s">
        <v>438</v>
      </c>
      <c r="M9" t="s">
        <v>438</v>
      </c>
      <c r="N9" s="97" t="s">
        <v>439</v>
      </c>
      <c r="O9" s="97" t="s">
        <v>440</v>
      </c>
      <c r="P9" s="97" t="s">
        <v>439</v>
      </c>
      <c r="Q9" s="97" t="s">
        <v>440</v>
      </c>
      <c r="R9" t="s">
        <v>2</v>
      </c>
      <c r="S9" t="s">
        <v>2</v>
      </c>
      <c r="T9" t="s">
        <v>2</v>
      </c>
      <c r="U9" s="80" t="s">
        <v>441</v>
      </c>
      <c r="V9" s="80" t="s">
        <v>442</v>
      </c>
      <c r="W9" t="s">
        <v>2</v>
      </c>
      <c r="X9" t="s">
        <v>2</v>
      </c>
      <c r="Y9" t="s">
        <v>2</v>
      </c>
      <c r="Z9" s="92" t="s">
        <v>433</v>
      </c>
      <c r="AA9" s="92" t="s">
        <v>433</v>
      </c>
      <c r="AB9" s="92" t="s">
        <v>433</v>
      </c>
      <c r="AC9" s="92" t="s">
        <v>433</v>
      </c>
      <c r="AD9" s="92" t="s">
        <v>433</v>
      </c>
      <c r="AE9" s="92" t="s">
        <v>433</v>
      </c>
      <c r="AF9" s="92" t="s">
        <v>433</v>
      </c>
      <c r="AG9" s="92" t="s">
        <v>433</v>
      </c>
      <c r="AH9" s="92" t="s">
        <v>433</v>
      </c>
      <c r="AI9" s="92" t="s">
        <v>433</v>
      </c>
      <c r="AJ9" s="416" t="s">
        <v>438</v>
      </c>
      <c r="AK9" s="416" t="s">
        <v>438</v>
      </c>
      <c r="AL9" s="416" t="s">
        <v>438</v>
      </c>
      <c r="AM9" s="416" t="s">
        <v>438</v>
      </c>
      <c r="AN9" s="416" t="s">
        <v>438</v>
      </c>
      <c r="AO9" s="416" t="s">
        <v>438</v>
      </c>
      <c r="AP9" s="421" t="s">
        <v>438</v>
      </c>
      <c r="AQ9" s="421" t="s">
        <v>438</v>
      </c>
      <c r="AR9" s="421" t="s">
        <v>438</v>
      </c>
      <c r="AS9" s="421" t="s">
        <v>438</v>
      </c>
      <c r="AT9" s="421" t="s">
        <v>438</v>
      </c>
      <c r="AU9" s="421" t="s">
        <v>438</v>
      </c>
      <c r="AV9" t="s">
        <v>2</v>
      </c>
      <c r="AW9" t="s">
        <v>126</v>
      </c>
      <c r="AX9" t="s">
        <v>127</v>
      </c>
      <c r="AY9" s="97" t="s">
        <v>2</v>
      </c>
      <c r="AZ9" s="97" t="s">
        <v>2</v>
      </c>
      <c r="BA9" s="532" t="s">
        <v>958</v>
      </c>
      <c r="BB9" s="532" t="s">
        <v>959</v>
      </c>
      <c r="BC9" s="532" t="s">
        <v>960</v>
      </c>
      <c r="BD9" s="534" t="s">
        <v>2</v>
      </c>
      <c r="BE9" s="534" t="s">
        <v>2</v>
      </c>
      <c r="BF9" s="536" t="s">
        <v>2</v>
      </c>
      <c r="BG9" s="536" t="s">
        <v>2</v>
      </c>
      <c r="BH9" s="536" t="s">
        <v>2</v>
      </c>
    </row>
    <row r="10" spans="3:60" x14ac:dyDescent="0.25">
      <c r="C10" s="17" t="s">
        <v>111</v>
      </c>
      <c r="D10" s="98" t="s">
        <v>414</v>
      </c>
      <c r="E10" t="s">
        <v>712</v>
      </c>
      <c r="F10" t="s">
        <v>712</v>
      </c>
      <c r="G10" t="s">
        <v>712</v>
      </c>
      <c r="H10" t="s">
        <v>713</v>
      </c>
      <c r="I10" t="s">
        <v>713</v>
      </c>
      <c r="J10" t="s">
        <v>713</v>
      </c>
      <c r="K10" t="s">
        <v>713</v>
      </c>
      <c r="L10" t="s">
        <v>713</v>
      </c>
      <c r="M10" t="s">
        <v>713</v>
      </c>
      <c r="N10" s="97" t="s">
        <v>443</v>
      </c>
      <c r="O10" s="97" t="s">
        <v>443</v>
      </c>
      <c r="P10" s="97" t="s">
        <v>444</v>
      </c>
      <c r="Q10" s="97" t="s">
        <v>444</v>
      </c>
      <c r="R10" t="s">
        <v>445</v>
      </c>
      <c r="S10" t="s">
        <v>429</v>
      </c>
      <c r="T10" t="s">
        <v>445</v>
      </c>
      <c r="U10" s="80" t="s">
        <v>446</v>
      </c>
      <c r="V10" s="80" t="s">
        <v>447</v>
      </c>
      <c r="W10" t="s">
        <v>445</v>
      </c>
      <c r="X10" t="s">
        <v>445</v>
      </c>
      <c r="Y10" t="s">
        <v>445</v>
      </c>
      <c r="Z10" s="92" t="s">
        <v>448</v>
      </c>
      <c r="AA10" s="92" t="s">
        <v>448</v>
      </c>
      <c r="AB10" s="92" t="s">
        <v>448</v>
      </c>
      <c r="AC10" s="92" t="s">
        <v>448</v>
      </c>
      <c r="AD10" s="92" t="s">
        <v>448</v>
      </c>
      <c r="AE10" s="92" t="s">
        <v>448</v>
      </c>
      <c r="AF10" s="92" t="s">
        <v>448</v>
      </c>
      <c r="AG10" s="92" t="s">
        <v>448</v>
      </c>
      <c r="AH10" s="92" t="s">
        <v>448</v>
      </c>
      <c r="AI10" s="92" t="s">
        <v>448</v>
      </c>
      <c r="AJ10" s="416" t="s">
        <v>713</v>
      </c>
      <c r="AK10" s="416" t="s">
        <v>713</v>
      </c>
      <c r="AL10" s="416" t="s">
        <v>713</v>
      </c>
      <c r="AM10" s="416" t="s">
        <v>713</v>
      </c>
      <c r="AN10" s="416" t="s">
        <v>713</v>
      </c>
      <c r="AO10" s="416" t="s">
        <v>713</v>
      </c>
      <c r="AP10" s="421" t="s">
        <v>713</v>
      </c>
      <c r="AQ10" s="421" t="s">
        <v>713</v>
      </c>
      <c r="AR10" s="421" t="s">
        <v>713</v>
      </c>
      <c r="AS10" s="421" t="s">
        <v>713</v>
      </c>
      <c r="AT10" s="421" t="s">
        <v>713</v>
      </c>
      <c r="AU10" s="421" t="s">
        <v>713</v>
      </c>
      <c r="AV10" t="s">
        <v>713</v>
      </c>
      <c r="AW10" t="s">
        <v>713</v>
      </c>
      <c r="AX10" t="s">
        <v>713</v>
      </c>
      <c r="AY10" s="97" t="s">
        <v>445</v>
      </c>
      <c r="AZ10" s="97" t="s">
        <v>429</v>
      </c>
      <c r="BA10" s="532"/>
      <c r="BB10" s="532"/>
      <c r="BC10" s="532"/>
      <c r="BD10" s="534" t="s">
        <v>445</v>
      </c>
      <c r="BE10" s="534" t="s">
        <v>429</v>
      </c>
      <c r="BF10" s="536" t="s">
        <v>445</v>
      </c>
      <c r="BG10" s="536" t="s">
        <v>445</v>
      </c>
      <c r="BH10" s="536" t="s">
        <v>445</v>
      </c>
    </row>
    <row r="11" spans="3:60" ht="60" x14ac:dyDescent="0.25">
      <c r="C11" s="17" t="s">
        <v>112</v>
      </c>
      <c r="D11" s="98" t="s">
        <v>415</v>
      </c>
      <c r="E11" t="s">
        <v>2</v>
      </c>
      <c r="F11" t="s">
        <v>449</v>
      </c>
      <c r="G11" t="s">
        <v>450</v>
      </c>
      <c r="H11" t="s">
        <v>2</v>
      </c>
      <c r="I11" t="s">
        <v>451</v>
      </c>
      <c r="J11" t="s">
        <v>452</v>
      </c>
      <c r="K11" t="s">
        <v>453</v>
      </c>
      <c r="L11" t="s">
        <v>454</v>
      </c>
      <c r="M11" t="s">
        <v>455</v>
      </c>
      <c r="N11" s="97" t="s">
        <v>456</v>
      </c>
      <c r="O11" s="97" t="s">
        <v>456</v>
      </c>
      <c r="P11" s="97" t="s">
        <v>456</v>
      </c>
      <c r="Q11" s="97" t="s">
        <v>456</v>
      </c>
      <c r="R11" t="s">
        <v>457</v>
      </c>
      <c r="S11" t="s">
        <v>429</v>
      </c>
      <c r="T11" t="s">
        <v>458</v>
      </c>
      <c r="U11" s="80" t="s">
        <v>458</v>
      </c>
      <c r="V11" s="80" t="s">
        <v>458</v>
      </c>
      <c r="W11" t="s">
        <v>459</v>
      </c>
      <c r="X11" t="s">
        <v>432</v>
      </c>
      <c r="Y11" t="s">
        <v>433</v>
      </c>
      <c r="Z11" s="92" t="s">
        <v>2</v>
      </c>
      <c r="AA11" s="92" t="s">
        <v>460</v>
      </c>
      <c r="AB11" s="92" t="s">
        <v>2</v>
      </c>
      <c r="AC11" s="92" t="s">
        <v>460</v>
      </c>
      <c r="AD11" s="92" t="s">
        <v>2</v>
      </c>
      <c r="AE11" s="92" t="s">
        <v>460</v>
      </c>
      <c r="AF11" s="92" t="s">
        <v>460</v>
      </c>
      <c r="AG11" s="92" t="s">
        <v>460</v>
      </c>
      <c r="AH11" s="92" t="s">
        <v>460</v>
      </c>
      <c r="AI11" s="92" t="s">
        <v>460</v>
      </c>
      <c r="AJ11" s="416" t="s">
        <v>2</v>
      </c>
      <c r="AK11" s="416" t="s">
        <v>451</v>
      </c>
      <c r="AL11" s="416" t="s">
        <v>452</v>
      </c>
      <c r="AM11" s="416" t="s">
        <v>453</v>
      </c>
      <c r="AN11" s="416" t="s">
        <v>454</v>
      </c>
      <c r="AO11" s="416" t="s">
        <v>455</v>
      </c>
      <c r="AP11" s="421" t="s">
        <v>2</v>
      </c>
      <c r="AQ11" s="421" t="s">
        <v>451</v>
      </c>
      <c r="AR11" s="421" t="s">
        <v>452</v>
      </c>
      <c r="AS11" s="421" t="s">
        <v>453</v>
      </c>
      <c r="AT11" s="421" t="s">
        <v>454</v>
      </c>
      <c r="AU11" s="421" t="s">
        <v>455</v>
      </c>
      <c r="AY11" s="97" t="s">
        <v>457</v>
      </c>
      <c r="AZ11" s="97" t="s">
        <v>429</v>
      </c>
      <c r="BA11" s="533" t="s">
        <v>955</v>
      </c>
      <c r="BB11" s="533" t="s">
        <v>956</v>
      </c>
      <c r="BC11" s="533" t="s">
        <v>957</v>
      </c>
      <c r="BD11" s="535" t="s">
        <v>961</v>
      </c>
      <c r="BE11" s="535" t="s">
        <v>962</v>
      </c>
      <c r="BF11" s="536" t="s">
        <v>433</v>
      </c>
      <c r="BG11" s="536" t="s">
        <v>965</v>
      </c>
      <c r="BH11" s="536" t="s">
        <v>432</v>
      </c>
    </row>
    <row r="12" spans="3:60" ht="30" x14ac:dyDescent="0.25">
      <c r="C12" s="17" t="s">
        <v>113</v>
      </c>
      <c r="D12" s="98" t="s">
        <v>416</v>
      </c>
      <c r="E12" t="s">
        <v>416</v>
      </c>
      <c r="F12" t="s">
        <v>416</v>
      </c>
      <c r="G12" t="s">
        <v>416</v>
      </c>
      <c r="H12" t="s">
        <v>416</v>
      </c>
      <c r="I12" t="s">
        <v>416</v>
      </c>
      <c r="J12" t="s">
        <v>416</v>
      </c>
      <c r="K12" t="s">
        <v>416</v>
      </c>
      <c r="L12" t="s">
        <v>416</v>
      </c>
      <c r="M12" t="s">
        <v>416</v>
      </c>
      <c r="N12" s="97"/>
      <c r="O12" s="97"/>
      <c r="P12" s="97"/>
      <c r="Q12" s="97"/>
      <c r="R12" t="s">
        <v>461</v>
      </c>
      <c r="S12" t="s">
        <v>461</v>
      </c>
      <c r="T12" t="s">
        <v>461</v>
      </c>
      <c r="U12" s="80" t="s">
        <v>461</v>
      </c>
      <c r="V12" s="80" t="s">
        <v>461</v>
      </c>
      <c r="W12" t="s">
        <v>461</v>
      </c>
      <c r="X12" t="s">
        <v>461</v>
      </c>
      <c r="Y12" t="s">
        <v>461</v>
      </c>
      <c r="Z12" s="92" t="s">
        <v>461</v>
      </c>
      <c r="AA12" s="92" t="s">
        <v>461</v>
      </c>
      <c r="AB12" s="92" t="s">
        <v>461</v>
      </c>
      <c r="AC12" s="92" t="s">
        <v>461</v>
      </c>
      <c r="AD12" s="92" t="s">
        <v>461</v>
      </c>
      <c r="AE12" s="92" t="s">
        <v>461</v>
      </c>
      <c r="AF12" s="92" t="s">
        <v>461</v>
      </c>
      <c r="AG12" s="92" t="s">
        <v>461</v>
      </c>
      <c r="AH12" s="92" t="s">
        <v>461</v>
      </c>
      <c r="AI12" s="92" t="s">
        <v>461</v>
      </c>
      <c r="AJ12" s="416" t="s">
        <v>416</v>
      </c>
      <c r="AK12" s="416" t="s">
        <v>416</v>
      </c>
      <c r="AL12" s="416" t="s">
        <v>416</v>
      </c>
      <c r="AM12" s="416" t="s">
        <v>416</v>
      </c>
      <c r="AN12" s="416" t="s">
        <v>416</v>
      </c>
      <c r="AO12" s="416" t="s">
        <v>416</v>
      </c>
      <c r="AP12" s="421" t="s">
        <v>416</v>
      </c>
      <c r="AQ12" s="421" t="s">
        <v>416</v>
      </c>
      <c r="AR12" s="421" t="s">
        <v>416</v>
      </c>
      <c r="AS12" s="421" t="s">
        <v>416</v>
      </c>
      <c r="AT12" s="421" t="s">
        <v>416</v>
      </c>
      <c r="AU12" s="421" t="s">
        <v>416</v>
      </c>
      <c r="AV12" t="s">
        <v>416</v>
      </c>
      <c r="AW12" t="s">
        <v>416</v>
      </c>
      <c r="AX12" t="s">
        <v>416</v>
      </c>
      <c r="AY12" s="97" t="s">
        <v>461</v>
      </c>
      <c r="AZ12" s="97" t="s">
        <v>461</v>
      </c>
      <c r="BA12" s="532"/>
      <c r="BB12" s="532"/>
      <c r="BC12" s="532"/>
      <c r="BD12" s="534"/>
      <c r="BE12" s="534"/>
      <c r="BF12" s="537" t="s">
        <v>963</v>
      </c>
      <c r="BG12" s="537" t="s">
        <v>964</v>
      </c>
      <c r="BH12" s="538" t="s">
        <v>960</v>
      </c>
    </row>
    <row r="13" spans="3:60" x14ac:dyDescent="0.25">
      <c r="C13" s="17" t="s">
        <v>114</v>
      </c>
      <c r="D13" s="98" t="s">
        <v>417</v>
      </c>
      <c r="N13" s="97"/>
      <c r="O13" s="97"/>
      <c r="P13" s="97"/>
      <c r="Q13" s="97"/>
      <c r="U13" s="80"/>
      <c r="V13" s="80"/>
      <c r="Z13" s="92"/>
      <c r="AA13" s="92"/>
      <c r="AB13" s="92"/>
      <c r="AC13" s="92"/>
      <c r="AD13" s="92"/>
      <c r="AE13" s="92"/>
      <c r="AJ13" s="348"/>
      <c r="AK13" s="348"/>
      <c r="AL13" s="348"/>
      <c r="AM13" s="348"/>
      <c r="AN13" s="348"/>
      <c r="AO13" s="348"/>
      <c r="AP13" s="405"/>
      <c r="AQ13" s="405"/>
      <c r="AR13" s="405"/>
      <c r="AS13" s="405"/>
      <c r="AT13" s="405"/>
      <c r="AU13" s="405"/>
      <c r="AY13" s="97"/>
      <c r="AZ13" s="97"/>
      <c r="BA13" s="532"/>
      <c r="BB13" s="532"/>
      <c r="BC13" s="532"/>
      <c r="BD13" s="534"/>
      <c r="BE13" s="534"/>
      <c r="BF13" s="536"/>
      <c r="BG13" s="536"/>
      <c r="BH13" s="536"/>
    </row>
    <row r="14" spans="3:60" x14ac:dyDescent="0.25">
      <c r="C14" s="3" t="s">
        <v>41</v>
      </c>
      <c r="D14" s="4" t="s">
        <v>42</v>
      </c>
      <c r="E14" s="99">
        <v>700506.99999999977</v>
      </c>
      <c r="F14" s="5">
        <v>692125.41016673436</v>
      </c>
      <c r="G14" s="5">
        <v>8381.589833265476</v>
      </c>
      <c r="H14" s="5">
        <v>629695.6187562407</v>
      </c>
      <c r="I14" s="5">
        <v>9093.6558892937865</v>
      </c>
      <c r="J14" s="5">
        <v>67835.368857631838</v>
      </c>
      <c r="K14" s="5">
        <v>200395.77127769534</v>
      </c>
      <c r="L14" s="5">
        <v>351233.41470175312</v>
      </c>
      <c r="M14" s="5">
        <v>1137.4080298667952</v>
      </c>
      <c r="N14" s="100">
        <v>36.4</v>
      </c>
      <c r="O14" s="100">
        <v>19.899999999999999</v>
      </c>
      <c r="P14" s="100">
        <v>44.9</v>
      </c>
      <c r="Q14" s="100">
        <v>43</v>
      </c>
      <c r="R14" s="5">
        <v>209</v>
      </c>
      <c r="S14" s="5">
        <v>381</v>
      </c>
      <c r="T14" s="5">
        <v>196</v>
      </c>
      <c r="U14" s="101">
        <v>69.510204081632651</v>
      </c>
      <c r="V14" s="101">
        <v>72.275510204081655</v>
      </c>
      <c r="W14" s="5">
        <v>5732</v>
      </c>
      <c r="X14" s="5">
        <v>1157</v>
      </c>
      <c r="Y14" s="5">
        <v>3314</v>
      </c>
      <c r="Z14" s="89">
        <v>50137</v>
      </c>
      <c r="AA14" s="89">
        <v>3500</v>
      </c>
      <c r="AB14" s="89">
        <v>100347</v>
      </c>
      <c r="AC14" s="89">
        <v>5094</v>
      </c>
      <c r="AD14" s="89">
        <v>1539</v>
      </c>
      <c r="AE14" s="89">
        <v>100</v>
      </c>
      <c r="AF14" s="4">
        <v>1290</v>
      </c>
      <c r="AG14" s="4">
        <v>261</v>
      </c>
      <c r="AH14" s="4">
        <v>3698</v>
      </c>
      <c r="AI14" s="4">
        <v>844</v>
      </c>
      <c r="AJ14" s="417">
        <v>294238.85021791054</v>
      </c>
      <c r="AK14" s="417">
        <v>1301.0395266836922</v>
      </c>
      <c r="AL14" s="417">
        <v>22453.052864136745</v>
      </c>
      <c r="AM14" s="417">
        <v>97245.430114393457</v>
      </c>
      <c r="AN14" s="417">
        <v>172696.91619617198</v>
      </c>
      <c r="AO14" s="417">
        <v>542.41151652461599</v>
      </c>
      <c r="AP14" s="422">
        <v>335456.76853833039</v>
      </c>
      <c r="AQ14" s="422">
        <v>7792.6163626100933</v>
      </c>
      <c r="AR14" s="422">
        <v>45382.315993495104</v>
      </c>
      <c r="AS14" s="422">
        <v>103150.34116330194</v>
      </c>
      <c r="AT14" s="422">
        <v>178536.498505581</v>
      </c>
      <c r="AU14" s="422">
        <v>594.9965133421789</v>
      </c>
      <c r="AV14">
        <v>12.826581475212199</v>
      </c>
      <c r="AW14">
        <v>13.352097285465494</v>
      </c>
      <c r="AX14">
        <v>12.365668540841346</v>
      </c>
      <c r="AY14" s="97">
        <v>226</v>
      </c>
      <c r="AZ14" s="97">
        <v>422</v>
      </c>
      <c r="BA14" s="532">
        <v>74.8146428571428</v>
      </c>
      <c r="BB14" s="532">
        <v>77.498299319727863</v>
      </c>
      <c r="BC14" s="532">
        <v>73.45017182130583</v>
      </c>
      <c r="BD14" s="534">
        <v>226</v>
      </c>
      <c r="BE14" s="534">
        <v>422</v>
      </c>
      <c r="BF14" s="536">
        <v>3314</v>
      </c>
      <c r="BG14" s="536">
        <v>2418</v>
      </c>
      <c r="BH14" s="536">
        <v>1157</v>
      </c>
    </row>
    <row r="15" spans="3:60" x14ac:dyDescent="0.25">
      <c r="C15" s="3" t="s">
        <v>43</v>
      </c>
      <c r="D15" s="9" t="s">
        <v>44</v>
      </c>
      <c r="E15" s="10">
        <v>136335.99999999985</v>
      </c>
      <c r="F15" s="10">
        <v>135045.42879497784</v>
      </c>
      <c r="G15" s="10">
        <v>1290.5712050220282</v>
      </c>
      <c r="H15" s="10">
        <v>123493.86084033613</v>
      </c>
      <c r="I15" s="10">
        <v>1575.0671200547081</v>
      </c>
      <c r="J15" s="10">
        <v>14172.555009162543</v>
      </c>
      <c r="K15" s="10">
        <v>37247.929569239888</v>
      </c>
      <c r="L15" s="10">
        <v>70166.146168909472</v>
      </c>
      <c r="M15" s="10">
        <v>332.16297296950813</v>
      </c>
      <c r="N15" s="102">
        <v>35.200000000000003</v>
      </c>
      <c r="O15" s="102">
        <v>20.5</v>
      </c>
      <c r="P15" s="102">
        <v>42</v>
      </c>
      <c r="Q15" s="102">
        <v>41</v>
      </c>
      <c r="R15" s="10">
        <v>36</v>
      </c>
      <c r="S15" s="10">
        <v>71</v>
      </c>
      <c r="T15" s="10">
        <v>35</v>
      </c>
      <c r="U15" s="103">
        <v>68.857142857142861</v>
      </c>
      <c r="V15" s="103">
        <v>74.438095238095244</v>
      </c>
      <c r="W15" s="10">
        <v>1045</v>
      </c>
      <c r="X15" s="10">
        <v>204</v>
      </c>
      <c r="Y15" s="10">
        <v>600</v>
      </c>
      <c r="Z15" s="90">
        <v>8794</v>
      </c>
      <c r="AA15" s="90">
        <v>765</v>
      </c>
      <c r="AB15" s="90">
        <v>16779</v>
      </c>
      <c r="AC15" s="90">
        <v>1030</v>
      </c>
      <c r="AD15" s="90">
        <v>219</v>
      </c>
      <c r="AE15" s="90">
        <v>25</v>
      </c>
      <c r="AF15" s="9">
        <v>26</v>
      </c>
      <c r="AG15" s="9">
        <v>15</v>
      </c>
      <c r="AH15" s="9">
        <v>548</v>
      </c>
      <c r="AI15" s="9">
        <v>145</v>
      </c>
      <c r="AJ15" s="418">
        <v>58813.204444444462</v>
      </c>
      <c r="AK15" s="418">
        <v>152.23913043478262</v>
      </c>
      <c r="AL15" s="418">
        <v>4753.745369930095</v>
      </c>
      <c r="AM15" s="418">
        <v>18715.522611568991</v>
      </c>
      <c r="AN15" s="418">
        <v>35083.711825264218</v>
      </c>
      <c r="AO15" s="418">
        <v>107.98550724637681</v>
      </c>
      <c r="AP15" s="423">
        <v>64680.656395891689</v>
      </c>
      <c r="AQ15" s="423">
        <v>1422.8279896199253</v>
      </c>
      <c r="AR15" s="423">
        <v>9418.8096392324478</v>
      </c>
      <c r="AS15" s="423">
        <v>18532.406957670908</v>
      </c>
      <c r="AT15" s="423">
        <v>35082.434343645276</v>
      </c>
      <c r="AU15" s="423">
        <v>224.17746572313132</v>
      </c>
      <c r="AV15">
        <v>12.829601352766394</v>
      </c>
      <c r="AW15">
        <v>13.33764226677482</v>
      </c>
      <c r="AX15">
        <v>12.366891419165622</v>
      </c>
      <c r="AY15" s="97">
        <v>41</v>
      </c>
      <c r="AZ15" s="97">
        <v>79</v>
      </c>
      <c r="BA15" s="532">
        <v>77.349428571428589</v>
      </c>
      <c r="BB15" s="532">
        <v>79.180952380952377</v>
      </c>
      <c r="BC15" s="532">
        <v>76.819047619047623</v>
      </c>
      <c r="BD15" s="534">
        <v>41</v>
      </c>
      <c r="BE15" s="534">
        <v>79</v>
      </c>
      <c r="BF15" s="536">
        <v>600</v>
      </c>
      <c r="BG15" s="536">
        <v>445</v>
      </c>
      <c r="BH15" s="536">
        <v>204</v>
      </c>
    </row>
    <row r="16" spans="3:60" x14ac:dyDescent="0.25">
      <c r="C16" s="3" t="s">
        <v>45</v>
      </c>
      <c r="D16" s="9" t="s">
        <v>46</v>
      </c>
      <c r="E16" s="10">
        <v>141338.99999999994</v>
      </c>
      <c r="F16" s="10">
        <v>139279.06511496773</v>
      </c>
      <c r="G16" s="10">
        <v>2059.9348850322208</v>
      </c>
      <c r="H16" s="10">
        <v>126136.74090627118</v>
      </c>
      <c r="I16" s="10">
        <v>1817.0528711023276</v>
      </c>
      <c r="J16" s="10">
        <v>16065.983744036017</v>
      </c>
      <c r="K16" s="10">
        <v>48627.446295947499</v>
      </c>
      <c r="L16" s="10">
        <v>59626.257995185319</v>
      </c>
      <c r="M16" s="10">
        <v>0</v>
      </c>
      <c r="N16" s="102">
        <v>33.200000000000003</v>
      </c>
      <c r="O16" s="102">
        <v>18.399999999999999</v>
      </c>
      <c r="P16" s="102">
        <v>40.1</v>
      </c>
      <c r="Q16" s="102">
        <v>39</v>
      </c>
      <c r="R16" s="10">
        <v>28</v>
      </c>
      <c r="S16" s="10">
        <v>53</v>
      </c>
      <c r="T16" s="10">
        <v>27</v>
      </c>
      <c r="U16" s="103">
        <v>71.851851851851848</v>
      </c>
      <c r="V16" s="103">
        <v>75.024691358024697</v>
      </c>
      <c r="W16" s="10">
        <v>922</v>
      </c>
      <c r="X16" s="10">
        <v>188</v>
      </c>
      <c r="Y16" s="10">
        <v>499</v>
      </c>
      <c r="Z16" s="90">
        <v>6619</v>
      </c>
      <c r="AA16" s="90">
        <v>572</v>
      </c>
      <c r="AB16" s="90">
        <v>14076</v>
      </c>
      <c r="AC16" s="90">
        <v>842</v>
      </c>
      <c r="AD16" s="90">
        <v>229</v>
      </c>
      <c r="AE16" s="90">
        <v>15</v>
      </c>
      <c r="AF16" s="9">
        <v>139</v>
      </c>
      <c r="AG16" s="9">
        <v>7</v>
      </c>
      <c r="AH16" s="9">
        <v>923</v>
      </c>
      <c r="AI16" s="9">
        <v>134</v>
      </c>
      <c r="AJ16" s="418">
        <v>58958.758012820515</v>
      </c>
      <c r="AK16" s="418">
        <v>221.83108178053828</v>
      </c>
      <c r="AL16" s="418">
        <v>4836.9511498579195</v>
      </c>
      <c r="AM16" s="418">
        <v>24421.604575585625</v>
      </c>
      <c r="AN16" s="418">
        <v>29478.371205596435</v>
      </c>
      <c r="AO16" s="418">
        <v>0</v>
      </c>
      <c r="AP16" s="423">
        <v>67177.982893450622</v>
      </c>
      <c r="AQ16" s="423">
        <v>1595.2217893217892</v>
      </c>
      <c r="AR16" s="423">
        <v>11229.032594178097</v>
      </c>
      <c r="AS16" s="423">
        <v>24205.841720361881</v>
      </c>
      <c r="AT16" s="423">
        <v>30147.886789588847</v>
      </c>
      <c r="AU16" s="423">
        <v>0</v>
      </c>
      <c r="AV16">
        <v>12.133200513372017</v>
      </c>
      <c r="AW16">
        <v>12.767847396913719</v>
      </c>
      <c r="AX16">
        <v>11.576202663500951</v>
      </c>
      <c r="AY16" s="97">
        <v>29</v>
      </c>
      <c r="AZ16" s="97">
        <v>57</v>
      </c>
      <c r="BA16" s="532">
        <v>76.947037037037049</v>
      </c>
      <c r="BB16" s="532">
        <v>77.456790123456798</v>
      </c>
      <c r="BC16" s="532">
        <v>77.910256410256409</v>
      </c>
      <c r="BD16" s="534">
        <v>29</v>
      </c>
      <c r="BE16" s="534">
        <v>57</v>
      </c>
      <c r="BF16" s="536">
        <v>499</v>
      </c>
      <c r="BG16" s="536">
        <v>423</v>
      </c>
      <c r="BH16" s="536">
        <v>188</v>
      </c>
    </row>
    <row r="17" spans="3:60" x14ac:dyDescent="0.25">
      <c r="C17" s="3" t="s">
        <v>47</v>
      </c>
      <c r="D17" s="9" t="s">
        <v>48</v>
      </c>
      <c r="E17" s="10">
        <v>137451.99999999994</v>
      </c>
      <c r="F17" s="10">
        <v>135491.61755786079</v>
      </c>
      <c r="G17" s="10">
        <v>1960.3824421391214</v>
      </c>
      <c r="H17" s="10">
        <v>121884.57618768624</v>
      </c>
      <c r="I17" s="10">
        <v>2607.4201313340345</v>
      </c>
      <c r="J17" s="10">
        <v>14943.885657280627</v>
      </c>
      <c r="K17" s="10">
        <v>43343.921695483994</v>
      </c>
      <c r="L17" s="10">
        <v>60804.095370254261</v>
      </c>
      <c r="M17" s="10">
        <v>185.25333333333333</v>
      </c>
      <c r="N17" s="102">
        <v>35.299999999999997</v>
      </c>
      <c r="O17" s="102">
        <v>18.7</v>
      </c>
      <c r="P17" s="102">
        <v>41.1</v>
      </c>
      <c r="Q17" s="102">
        <v>41.1</v>
      </c>
      <c r="R17" s="10">
        <v>39</v>
      </c>
      <c r="S17" s="10">
        <v>76</v>
      </c>
      <c r="T17" s="10">
        <v>38</v>
      </c>
      <c r="U17" s="103">
        <v>71.315789473684205</v>
      </c>
      <c r="V17" s="103">
        <v>75.114035087719301</v>
      </c>
      <c r="W17" s="10">
        <v>1146</v>
      </c>
      <c r="X17" s="10">
        <v>214</v>
      </c>
      <c r="Y17" s="10">
        <v>692</v>
      </c>
      <c r="Z17" s="90">
        <v>11209</v>
      </c>
      <c r="AA17" s="90">
        <v>593</v>
      </c>
      <c r="AB17" s="90">
        <v>23170</v>
      </c>
      <c r="AC17" s="90">
        <v>925</v>
      </c>
      <c r="AD17" s="90">
        <v>95</v>
      </c>
      <c r="AE17" s="90">
        <v>6</v>
      </c>
      <c r="AF17" s="9">
        <v>43</v>
      </c>
      <c r="AG17" s="9">
        <v>18</v>
      </c>
      <c r="AH17" s="9">
        <v>801</v>
      </c>
      <c r="AI17" s="9">
        <v>96</v>
      </c>
      <c r="AJ17" s="418">
        <v>56509.783043478281</v>
      </c>
      <c r="AK17" s="418">
        <v>475.17266357220774</v>
      </c>
      <c r="AL17" s="418">
        <v>5435.6928240029692</v>
      </c>
      <c r="AM17" s="418">
        <v>20454.841858072214</v>
      </c>
      <c r="AN17" s="418">
        <v>30077.155697830891</v>
      </c>
      <c r="AO17" s="418">
        <v>66.92</v>
      </c>
      <c r="AP17" s="423">
        <v>65374.793144208001</v>
      </c>
      <c r="AQ17" s="423">
        <v>2132.2474677618266</v>
      </c>
      <c r="AR17" s="423">
        <v>9508.1928332776624</v>
      </c>
      <c r="AS17" s="423">
        <v>22889.079837411788</v>
      </c>
      <c r="AT17" s="423">
        <v>30726.939672423396</v>
      </c>
      <c r="AU17" s="423">
        <v>118.33333333333333</v>
      </c>
      <c r="AV17">
        <v>12.26679844993034</v>
      </c>
      <c r="AW17">
        <v>12.76723891516596</v>
      </c>
      <c r="AX17">
        <v>11.833947928731765</v>
      </c>
      <c r="AY17" s="97">
        <v>42</v>
      </c>
      <c r="AZ17" s="97">
        <v>82</v>
      </c>
      <c r="BA17" s="532">
        <v>76.037894736842105</v>
      </c>
      <c r="BB17" s="532">
        <v>77.657894736842124</v>
      </c>
      <c r="BC17" s="532">
        <v>75.114035087719301</v>
      </c>
      <c r="BD17" s="534">
        <v>42</v>
      </c>
      <c r="BE17" s="534">
        <v>82</v>
      </c>
      <c r="BF17" s="536">
        <v>692</v>
      </c>
      <c r="BG17" s="536">
        <v>454</v>
      </c>
      <c r="BH17" s="536">
        <v>214</v>
      </c>
    </row>
    <row r="18" spans="3:60" x14ac:dyDescent="0.25">
      <c r="C18" s="3" t="s">
        <v>49</v>
      </c>
      <c r="D18" s="9" t="s">
        <v>50</v>
      </c>
      <c r="E18" s="10">
        <v>100207.99999999991</v>
      </c>
      <c r="F18" s="10">
        <v>98896.284395314753</v>
      </c>
      <c r="G18" s="10">
        <v>1311.7156046851701</v>
      </c>
      <c r="H18" s="10">
        <v>90087.960473922634</v>
      </c>
      <c r="I18" s="10">
        <v>1432.3756211180125</v>
      </c>
      <c r="J18" s="10">
        <v>9380.0077948613362</v>
      </c>
      <c r="K18" s="10">
        <v>32351.435395952489</v>
      </c>
      <c r="L18" s="10">
        <v>46486.766315598077</v>
      </c>
      <c r="M18" s="10">
        <v>437.3753463927377</v>
      </c>
      <c r="N18" s="102">
        <v>32.1</v>
      </c>
      <c r="O18" s="102">
        <v>19.7</v>
      </c>
      <c r="P18" s="102">
        <v>41.5</v>
      </c>
      <c r="Q18" s="102">
        <v>44.7</v>
      </c>
      <c r="R18" s="10">
        <v>20</v>
      </c>
      <c r="S18" s="10">
        <v>38</v>
      </c>
      <c r="T18" s="10">
        <v>19</v>
      </c>
      <c r="U18" s="103">
        <v>70.263157894736835</v>
      </c>
      <c r="V18" s="103">
        <v>71.403508771929836</v>
      </c>
      <c r="W18" s="10">
        <v>651</v>
      </c>
      <c r="X18" s="10">
        <v>136</v>
      </c>
      <c r="Y18" s="10">
        <v>347</v>
      </c>
      <c r="Z18" s="90">
        <v>6131</v>
      </c>
      <c r="AA18" s="90">
        <v>199</v>
      </c>
      <c r="AB18" s="90">
        <v>11739</v>
      </c>
      <c r="AC18" s="90">
        <v>441</v>
      </c>
      <c r="AD18" s="90">
        <v>353</v>
      </c>
      <c r="AE18" s="90">
        <v>29</v>
      </c>
      <c r="AF18" s="9">
        <v>152</v>
      </c>
      <c r="AG18" s="9">
        <v>4</v>
      </c>
      <c r="AH18" s="9">
        <v>52</v>
      </c>
      <c r="AI18" s="9">
        <v>12</v>
      </c>
      <c r="AJ18" s="418">
        <v>42057.312250453731</v>
      </c>
      <c r="AK18" s="418">
        <v>256.96195652173913</v>
      </c>
      <c r="AL18" s="418">
        <v>3375.381559880931</v>
      </c>
      <c r="AM18" s="418">
        <v>15491.595294101193</v>
      </c>
      <c r="AN18" s="418">
        <v>22671.81714117618</v>
      </c>
      <c r="AO18" s="418">
        <v>261.55629877369006</v>
      </c>
      <c r="AP18" s="423">
        <v>48030.64822346891</v>
      </c>
      <c r="AQ18" s="423">
        <v>1175.4136645962733</v>
      </c>
      <c r="AR18" s="423">
        <v>6004.6262349804038</v>
      </c>
      <c r="AS18" s="423">
        <v>16859.840101851289</v>
      </c>
      <c r="AT18" s="423">
        <v>23814.949174421901</v>
      </c>
      <c r="AU18" s="423">
        <v>175.81904761904764</v>
      </c>
      <c r="AV18">
        <v>12.423888694993742</v>
      </c>
      <c r="AW18">
        <v>12.826075906175717</v>
      </c>
      <c r="AX18">
        <v>12.072623863106511</v>
      </c>
      <c r="AY18" s="97">
        <v>24</v>
      </c>
      <c r="AZ18" s="97">
        <v>45</v>
      </c>
      <c r="BA18" s="532">
        <v>76.529473684210529</v>
      </c>
      <c r="BB18" s="532">
        <v>80.245614035087726</v>
      </c>
      <c r="BC18" s="532">
        <v>75.370370370370381</v>
      </c>
      <c r="BD18" s="534">
        <v>24</v>
      </c>
      <c r="BE18" s="534">
        <v>45</v>
      </c>
      <c r="BF18" s="536">
        <v>347</v>
      </c>
      <c r="BG18" s="536">
        <v>304</v>
      </c>
      <c r="BH18" s="536">
        <v>136</v>
      </c>
    </row>
    <row r="19" spans="3:60" x14ac:dyDescent="0.25">
      <c r="C19" s="3" t="s">
        <v>51</v>
      </c>
      <c r="D19" s="9" t="s">
        <v>52</v>
      </c>
      <c r="E19" s="10">
        <v>113041.00000000007</v>
      </c>
      <c r="F19" s="10">
        <v>111845.34319832755</v>
      </c>
      <c r="G19" s="10">
        <v>1195.6568016725219</v>
      </c>
      <c r="H19" s="10">
        <v>101949.69775946278</v>
      </c>
      <c r="I19" s="10">
        <v>1033.5837279803811</v>
      </c>
      <c r="J19" s="10">
        <v>8498.2239086036971</v>
      </c>
      <c r="K19" s="10">
        <v>24987.051417636056</v>
      </c>
      <c r="L19" s="10">
        <v>67338.688994738099</v>
      </c>
      <c r="M19" s="10">
        <v>92.149710504549205</v>
      </c>
      <c r="N19" s="102">
        <v>37.799999999999997</v>
      </c>
      <c r="O19" s="102">
        <v>20.9</v>
      </c>
      <c r="P19" s="102">
        <v>47.9</v>
      </c>
      <c r="Q19" s="102">
        <v>44.5</v>
      </c>
      <c r="R19" s="10">
        <v>30</v>
      </c>
      <c r="S19" s="10">
        <v>46</v>
      </c>
      <c r="T19" s="10">
        <v>22</v>
      </c>
      <c r="U19" s="103">
        <v>69.590909090909093</v>
      </c>
      <c r="V19" s="103">
        <v>69.257575757575751</v>
      </c>
      <c r="W19" s="10">
        <v>760</v>
      </c>
      <c r="X19" s="10">
        <v>179</v>
      </c>
      <c r="Y19" s="10">
        <v>467</v>
      </c>
      <c r="Z19" s="90">
        <v>7319</v>
      </c>
      <c r="AA19" s="90">
        <v>556</v>
      </c>
      <c r="AB19" s="90">
        <v>14766</v>
      </c>
      <c r="AC19" s="90">
        <v>799</v>
      </c>
      <c r="AD19" s="90">
        <v>232</v>
      </c>
      <c r="AE19" s="90">
        <v>10</v>
      </c>
      <c r="AF19" s="9">
        <v>412</v>
      </c>
      <c r="AG19" s="9">
        <v>107</v>
      </c>
      <c r="AH19" s="9">
        <v>388</v>
      </c>
      <c r="AI19" s="9">
        <v>45</v>
      </c>
      <c r="AJ19" s="418">
        <v>46818.995576923073</v>
      </c>
      <c r="AK19" s="418">
        <v>73.410344827586215</v>
      </c>
      <c r="AL19" s="418">
        <v>2344.1898675909415</v>
      </c>
      <c r="AM19" s="418">
        <v>12205.51342070556</v>
      </c>
      <c r="AN19" s="418">
        <v>32103.732233294428</v>
      </c>
      <c r="AO19" s="418">
        <v>92.149710504549205</v>
      </c>
      <c r="AP19" s="423">
        <v>55130.702182539666</v>
      </c>
      <c r="AQ19" s="423">
        <v>960.17338315279494</v>
      </c>
      <c r="AR19" s="423">
        <v>6154.0340410127565</v>
      </c>
      <c r="AS19" s="423">
        <v>12781.537996930496</v>
      </c>
      <c r="AT19" s="423">
        <v>35234.956761443624</v>
      </c>
      <c r="AU19" s="423">
        <v>0</v>
      </c>
      <c r="AV19">
        <v>13.860364071075567</v>
      </c>
      <c r="AW19">
        <v>14.429346636642309</v>
      </c>
      <c r="AX19">
        <v>13.378114442658205</v>
      </c>
      <c r="AY19" s="97">
        <v>30</v>
      </c>
      <c r="AZ19" s="97">
        <v>54</v>
      </c>
      <c r="BA19" s="532">
        <v>72.973636363636373</v>
      </c>
      <c r="BB19" s="532">
        <v>79.212121212121218</v>
      </c>
      <c r="BC19" s="532">
        <v>69.257575757575751</v>
      </c>
      <c r="BD19" s="534">
        <v>30</v>
      </c>
      <c r="BE19" s="534">
        <v>54</v>
      </c>
      <c r="BF19" s="536">
        <v>467</v>
      </c>
      <c r="BG19" s="536">
        <v>293</v>
      </c>
      <c r="BH19" s="536">
        <v>179</v>
      </c>
    </row>
    <row r="20" spans="3:60" x14ac:dyDescent="0.25">
      <c r="C20" s="3" t="s">
        <v>53</v>
      </c>
      <c r="D20" s="9" t="s">
        <v>54</v>
      </c>
      <c r="E20" s="10">
        <v>5570.0000000000227</v>
      </c>
      <c r="F20" s="10">
        <v>5474.303780652448</v>
      </c>
      <c r="G20" s="10">
        <v>95.696219347574853</v>
      </c>
      <c r="H20" s="10">
        <v>4990.7500000000036</v>
      </c>
      <c r="I20" s="10">
        <v>96.484815678779867</v>
      </c>
      <c r="J20" s="10">
        <v>690.96131974118725</v>
      </c>
      <c r="K20" s="10">
        <v>1431.6373364128569</v>
      </c>
      <c r="L20" s="10">
        <v>2761.7865281671793</v>
      </c>
      <c r="M20" s="10">
        <v>9.8800000000000008</v>
      </c>
      <c r="N20" t="s">
        <v>467</v>
      </c>
      <c r="O20" t="s">
        <v>467</v>
      </c>
      <c r="P20" t="s">
        <v>467</v>
      </c>
      <c r="Q20" t="s">
        <v>467</v>
      </c>
      <c r="R20" s="10">
        <v>5</v>
      </c>
      <c r="S20" s="10">
        <v>6</v>
      </c>
      <c r="T20" s="10">
        <v>5</v>
      </c>
      <c r="U20" s="103">
        <v>66.599999999999994</v>
      </c>
      <c r="V20" s="103">
        <v>67.266666666666666</v>
      </c>
      <c r="W20" s="10">
        <v>84</v>
      </c>
      <c r="X20" s="10">
        <v>20</v>
      </c>
      <c r="Y20" s="10">
        <v>59</v>
      </c>
      <c r="Z20" s="90">
        <v>868</v>
      </c>
      <c r="AA20" s="90">
        <v>70</v>
      </c>
      <c r="AB20" s="90">
        <v>1669</v>
      </c>
      <c r="AC20" s="90">
        <v>117</v>
      </c>
      <c r="AD20" s="90">
        <v>0</v>
      </c>
      <c r="AE20" s="90">
        <v>0</v>
      </c>
      <c r="AF20" s="9">
        <v>55</v>
      </c>
      <c r="AG20" s="9">
        <v>12</v>
      </c>
      <c r="AH20" s="9">
        <v>96</v>
      </c>
      <c r="AI20" s="9">
        <v>9</v>
      </c>
      <c r="AJ20" s="418">
        <v>2357.0000000000009</v>
      </c>
      <c r="AK20" s="418">
        <v>7.5714285714285712</v>
      </c>
      <c r="AL20" s="418">
        <v>231.54071352781034</v>
      </c>
      <c r="AM20" s="418">
        <v>744.97402864757703</v>
      </c>
      <c r="AN20" s="418">
        <v>1363.0338292531851</v>
      </c>
      <c r="AO20" s="418">
        <v>9.8800000000000008</v>
      </c>
      <c r="AP20" s="423">
        <v>2633.7499999999982</v>
      </c>
      <c r="AQ20" s="423">
        <v>88.913387107351298</v>
      </c>
      <c r="AR20" s="423">
        <v>459.42060621337714</v>
      </c>
      <c r="AS20" s="423">
        <v>686.66330776527968</v>
      </c>
      <c r="AT20" s="423">
        <v>1398.7526989139901</v>
      </c>
      <c r="AU20" s="423">
        <v>0</v>
      </c>
      <c r="AV20">
        <v>12.673087876302159</v>
      </c>
      <c r="AW20">
        <v>13.335670303391899</v>
      </c>
      <c r="AX20">
        <v>12.082614040034168</v>
      </c>
      <c r="AY20" s="97">
        <v>5</v>
      </c>
      <c r="AZ20" s="97">
        <v>6</v>
      </c>
      <c r="BA20" s="532">
        <v>67.686000000000007</v>
      </c>
      <c r="BB20" s="532">
        <v>69.066666666666677</v>
      </c>
      <c r="BC20" s="532">
        <v>67.266666666666666</v>
      </c>
      <c r="BD20" s="534">
        <v>5</v>
      </c>
      <c r="BE20" s="534">
        <v>6</v>
      </c>
      <c r="BF20" s="536">
        <v>59</v>
      </c>
      <c r="BG20" s="536">
        <v>25</v>
      </c>
      <c r="BH20" s="536">
        <v>20</v>
      </c>
    </row>
    <row r="21" spans="3:60" x14ac:dyDescent="0.25">
      <c r="C21" s="3" t="s">
        <v>55</v>
      </c>
      <c r="D21" s="9" t="s">
        <v>56</v>
      </c>
      <c r="E21" s="10">
        <v>60948.000000000029</v>
      </c>
      <c r="F21" s="10">
        <v>60855.375000000029</v>
      </c>
      <c r="G21" s="10">
        <v>92.625</v>
      </c>
      <c r="H21" s="10">
        <v>56169.063403782005</v>
      </c>
      <c r="I21" s="10">
        <v>210.25472747497219</v>
      </c>
      <c r="J21" s="10">
        <v>1845.4540101553378</v>
      </c>
      <c r="K21" s="10">
        <v>10544.546305787851</v>
      </c>
      <c r="L21" s="10">
        <v>43492.14169369718</v>
      </c>
      <c r="M21" s="10">
        <v>76.666666666666671</v>
      </c>
      <c r="N21" s="102">
        <v>40.799999999999997</v>
      </c>
      <c r="O21" s="102">
        <v>20.6</v>
      </c>
      <c r="P21" s="102">
        <v>51.8</v>
      </c>
      <c r="Q21" s="102">
        <v>45.8</v>
      </c>
      <c r="R21" s="10">
        <v>28</v>
      </c>
      <c r="S21" s="10">
        <v>68</v>
      </c>
      <c r="T21" s="10">
        <v>27</v>
      </c>
      <c r="U21" s="103">
        <v>68.148148148148152</v>
      </c>
      <c r="V21" s="103">
        <v>68.604938271604937</v>
      </c>
      <c r="W21" s="10">
        <v>910</v>
      </c>
      <c r="X21" s="10">
        <v>158</v>
      </c>
      <c r="Y21" s="10">
        <v>543</v>
      </c>
      <c r="Z21" s="90">
        <v>8018</v>
      </c>
      <c r="AA21" s="90">
        <v>577</v>
      </c>
      <c r="AB21" s="90">
        <v>15888</v>
      </c>
      <c r="AC21" s="90">
        <v>758</v>
      </c>
      <c r="AD21" s="90">
        <v>377</v>
      </c>
      <c r="AE21" s="90">
        <v>13</v>
      </c>
      <c r="AF21" s="9">
        <v>389</v>
      </c>
      <c r="AG21" s="9">
        <v>95</v>
      </c>
      <c r="AH21" s="9">
        <v>732</v>
      </c>
      <c r="AI21" s="9">
        <v>353</v>
      </c>
      <c r="AJ21" s="418">
        <v>26105.965517241384</v>
      </c>
      <c r="AK21" s="418">
        <v>62.448275862068968</v>
      </c>
      <c r="AL21" s="418">
        <v>392.65680857389145</v>
      </c>
      <c r="AM21" s="418">
        <v>4063.7495747534686</v>
      </c>
      <c r="AN21" s="418">
        <v>21587.110858051958</v>
      </c>
      <c r="AO21" s="418">
        <v>0</v>
      </c>
      <c r="AP21" s="423">
        <v>30063.09788654061</v>
      </c>
      <c r="AQ21" s="423">
        <v>147.80645161290323</v>
      </c>
      <c r="AR21" s="423">
        <v>1452.7972015814462</v>
      </c>
      <c r="AS21" s="423">
        <v>6480.7967310343838</v>
      </c>
      <c r="AT21" s="423">
        <v>21905.030835645208</v>
      </c>
      <c r="AU21" s="423">
        <v>76.666666666666671</v>
      </c>
      <c r="AV21">
        <v>14.863908795265482</v>
      </c>
      <c r="AW21">
        <v>15.406056438787706</v>
      </c>
      <c r="AX21">
        <v>14.391919061533368</v>
      </c>
      <c r="AY21" s="97">
        <v>32</v>
      </c>
      <c r="AZ21" s="97">
        <v>76</v>
      </c>
      <c r="BA21" s="532">
        <v>73.13</v>
      </c>
      <c r="BB21" s="532">
        <v>75.703703703703709</v>
      </c>
      <c r="BC21" s="532">
        <v>68.604938271604937</v>
      </c>
      <c r="BD21" s="534">
        <v>32</v>
      </c>
      <c r="BE21" s="534">
        <v>76</v>
      </c>
      <c r="BF21" s="536">
        <v>543</v>
      </c>
      <c r="BG21" s="536">
        <v>367</v>
      </c>
      <c r="BH21" s="536">
        <v>158</v>
      </c>
    </row>
    <row r="22" spans="3:60" x14ac:dyDescent="0.25">
      <c r="C22" s="3" t="s">
        <v>57</v>
      </c>
      <c r="D22" s="9" t="s">
        <v>58</v>
      </c>
      <c r="E22" s="10">
        <v>3211.9999999999982</v>
      </c>
      <c r="F22" s="10">
        <v>2995.5552410150217</v>
      </c>
      <c r="G22" s="10">
        <v>216.44475898497635</v>
      </c>
      <c r="H22" s="10">
        <v>2821.1988144094826</v>
      </c>
      <c r="I22" s="10">
        <v>189.30821654191217</v>
      </c>
      <c r="J22" s="10">
        <v>1334.0614631001713</v>
      </c>
      <c r="K22" s="10">
        <v>984.21442586853072</v>
      </c>
      <c r="L22" s="10">
        <v>313.61470889886868</v>
      </c>
      <c r="M22" s="10">
        <v>0</v>
      </c>
      <c r="N22" s="102">
        <v>34.200000000000003</v>
      </c>
      <c r="O22" s="102">
        <v>19.100000000000001</v>
      </c>
      <c r="P22" s="102">
        <v>46.8</v>
      </c>
      <c r="Q22" s="102">
        <v>33.299999999999997</v>
      </c>
      <c r="R22" s="10">
        <v>10</v>
      </c>
      <c r="S22" s="10">
        <v>10</v>
      </c>
      <c r="T22" s="10">
        <v>10</v>
      </c>
      <c r="U22" s="103">
        <v>73.400000000000006</v>
      </c>
      <c r="V22" s="103">
        <v>80.73333333333332</v>
      </c>
      <c r="W22" s="10">
        <v>123</v>
      </c>
      <c r="X22" s="10">
        <v>32</v>
      </c>
      <c r="Y22" s="10">
        <v>64</v>
      </c>
      <c r="Z22" s="90">
        <v>804</v>
      </c>
      <c r="AA22" s="90">
        <v>124</v>
      </c>
      <c r="AB22" s="90">
        <v>1463</v>
      </c>
      <c r="AC22" s="90">
        <v>143</v>
      </c>
      <c r="AD22" s="90">
        <v>0</v>
      </c>
      <c r="AE22" s="90">
        <v>0</v>
      </c>
      <c r="AF22" s="9">
        <v>49</v>
      </c>
      <c r="AG22" s="9">
        <v>0</v>
      </c>
      <c r="AH22" s="9">
        <v>81</v>
      </c>
      <c r="AI22" s="9">
        <v>24</v>
      </c>
      <c r="AJ22" s="418">
        <v>1370.4313725490194</v>
      </c>
      <c r="AK22" s="418">
        <v>36.3379784466741</v>
      </c>
      <c r="AL22" s="418">
        <v>591.09778092041506</v>
      </c>
      <c r="AM22" s="418">
        <v>559.80509115777647</v>
      </c>
      <c r="AN22" s="418">
        <v>183.19052202415369</v>
      </c>
      <c r="AO22" s="418">
        <v>0</v>
      </c>
      <c r="AP22" s="423">
        <v>1450.7674418604656</v>
      </c>
      <c r="AQ22" s="423">
        <v>152.9702380952381</v>
      </c>
      <c r="AR22" s="423">
        <v>742.96368217975828</v>
      </c>
      <c r="AS22" s="423">
        <v>424.40933471075419</v>
      </c>
      <c r="AT22" s="423">
        <v>130.42418687471508</v>
      </c>
      <c r="AU22" s="423">
        <v>0</v>
      </c>
      <c r="AV22">
        <v>7.1238977157607026</v>
      </c>
      <c r="AW22">
        <v>7.9940826817382282</v>
      </c>
      <c r="AX22">
        <v>6.3018991356389895</v>
      </c>
      <c r="AY22" s="97">
        <v>10</v>
      </c>
      <c r="AZ22" s="97">
        <v>10</v>
      </c>
      <c r="BA22" s="532">
        <v>75.941000000000003</v>
      </c>
      <c r="BB22" s="532">
        <v>80.400000000000006</v>
      </c>
      <c r="BC22" s="532">
        <v>80.733333333333334</v>
      </c>
      <c r="BD22" s="534">
        <v>10</v>
      </c>
      <c r="BE22" s="534">
        <v>10</v>
      </c>
      <c r="BF22" s="536">
        <v>64</v>
      </c>
      <c r="BG22" s="536">
        <v>59</v>
      </c>
      <c r="BH22" s="536">
        <v>32</v>
      </c>
    </row>
    <row r="23" spans="3:60" x14ac:dyDescent="0.25">
      <c r="C23" s="3" t="s">
        <v>59</v>
      </c>
      <c r="D23" s="9" t="s">
        <v>60</v>
      </c>
      <c r="E23" s="10">
        <v>2400.9999999999936</v>
      </c>
      <c r="F23" s="10">
        <v>2242.4370836181297</v>
      </c>
      <c r="G23" s="10">
        <v>158.56291638186377</v>
      </c>
      <c r="H23" s="10">
        <v>2161.7703703703705</v>
      </c>
      <c r="I23" s="10">
        <v>132.10865800865801</v>
      </c>
      <c r="J23" s="10">
        <v>904.2359506909313</v>
      </c>
      <c r="K23" s="10">
        <v>877.58883536621113</v>
      </c>
      <c r="L23" s="10">
        <v>243.91692630457015</v>
      </c>
      <c r="M23" s="10">
        <v>3.92</v>
      </c>
      <c r="N23" t="s">
        <v>467</v>
      </c>
      <c r="O23" t="s">
        <v>467</v>
      </c>
      <c r="P23" t="s">
        <v>467</v>
      </c>
      <c r="Q23" t="s">
        <v>467</v>
      </c>
      <c r="R23" s="10">
        <v>13</v>
      </c>
      <c r="S23" s="10">
        <v>13</v>
      </c>
      <c r="T23" s="10">
        <v>13</v>
      </c>
      <c r="U23" s="103">
        <v>60.846153846153847</v>
      </c>
      <c r="V23" s="103">
        <v>61.871794871794876</v>
      </c>
      <c r="W23" s="10">
        <v>91</v>
      </c>
      <c r="X23" s="10">
        <v>26</v>
      </c>
      <c r="Y23" s="10">
        <v>43</v>
      </c>
      <c r="Z23" s="90">
        <v>375</v>
      </c>
      <c r="AA23" s="90">
        <v>44</v>
      </c>
      <c r="AB23" s="90">
        <v>797</v>
      </c>
      <c r="AC23" s="90">
        <v>39</v>
      </c>
      <c r="AD23" s="90">
        <v>34</v>
      </c>
      <c r="AE23" s="90">
        <v>2</v>
      </c>
      <c r="AF23" s="9">
        <v>25</v>
      </c>
      <c r="AG23" s="9">
        <v>3</v>
      </c>
      <c r="AH23" s="9">
        <v>77</v>
      </c>
      <c r="AI23" s="9">
        <v>26</v>
      </c>
      <c r="AJ23" s="418">
        <v>1247.3999999999999</v>
      </c>
      <c r="AK23" s="418">
        <v>15.066666666666666</v>
      </c>
      <c r="AL23" s="418">
        <v>491.79678985177037</v>
      </c>
      <c r="AM23" s="418">
        <v>587.82365980103543</v>
      </c>
      <c r="AN23" s="418">
        <v>148.79288368052752</v>
      </c>
      <c r="AO23" s="418">
        <v>3.92</v>
      </c>
      <c r="AP23" s="423">
        <v>914.37037037037044</v>
      </c>
      <c r="AQ23" s="423">
        <v>117.04199134199136</v>
      </c>
      <c r="AR23" s="423">
        <v>412.43916083916099</v>
      </c>
      <c r="AS23" s="423">
        <v>289.76517556517553</v>
      </c>
      <c r="AT23" s="423">
        <v>95.12404262404263</v>
      </c>
      <c r="AU23" s="423">
        <v>0</v>
      </c>
      <c r="AV23">
        <v>7.5396271051536097</v>
      </c>
      <c r="AW23">
        <v>8.2985951037090242</v>
      </c>
      <c r="AX23">
        <v>6.5074835040202892</v>
      </c>
      <c r="AY23" s="97">
        <v>13</v>
      </c>
      <c r="AZ23" s="97">
        <v>13</v>
      </c>
      <c r="BA23" s="532">
        <v>65.959230769230771</v>
      </c>
      <c r="BB23" s="532">
        <v>70.410256410256409</v>
      </c>
      <c r="BC23" s="532">
        <v>61.871794871794883</v>
      </c>
      <c r="BD23" s="534">
        <v>13</v>
      </c>
      <c r="BE23" s="534">
        <v>13</v>
      </c>
      <c r="BF23" s="536">
        <v>43</v>
      </c>
      <c r="BG23" s="536">
        <v>48</v>
      </c>
      <c r="BH23" s="536">
        <v>26</v>
      </c>
    </row>
    <row r="24" spans="3:60" x14ac:dyDescent="0.25">
      <c r="C24" s="3" t="s">
        <v>61</v>
      </c>
      <c r="D24" s="20" t="s">
        <v>62</v>
      </c>
      <c r="E24" s="14">
        <v>28798.999999999993</v>
      </c>
      <c r="F24" s="14">
        <v>28577.794117647052</v>
      </c>
      <c r="G24" s="14">
        <v>221.20588235294116</v>
      </c>
      <c r="H24" s="14">
        <v>26387.444444444431</v>
      </c>
      <c r="I24" s="14">
        <v>195.55882352941174</v>
      </c>
      <c r="J24" s="14">
        <v>1104.3745204603581</v>
      </c>
      <c r="K24" s="14">
        <v>5219.2674294275603</v>
      </c>
      <c r="L24" s="14">
        <v>19730.117812903529</v>
      </c>
      <c r="M24" s="14">
        <v>138.1258581235698</v>
      </c>
      <c r="R24" s="14">
        <v>9</v>
      </c>
      <c r="S24" s="14">
        <v>20</v>
      </c>
      <c r="T24" s="14">
        <v>9</v>
      </c>
      <c r="U24" s="104">
        <v>71.666666666666671</v>
      </c>
      <c r="V24" s="104">
        <v>78.629629629629633</v>
      </c>
      <c r="W24" s="14">
        <v>303</v>
      </c>
      <c r="X24" s="14">
        <v>55</v>
      </c>
      <c r="Y24" s="14">
        <v>164</v>
      </c>
      <c r="Z24" s="91">
        <v>2514</v>
      </c>
      <c r="AA24" s="91">
        <v>364</v>
      </c>
      <c r="AB24" s="91">
        <v>4615</v>
      </c>
      <c r="AC24" s="91">
        <v>453</v>
      </c>
      <c r="AD24" s="91">
        <v>101</v>
      </c>
      <c r="AE24" s="91">
        <v>25</v>
      </c>
      <c r="AF24">
        <v>4</v>
      </c>
      <c r="AG24">
        <v>2</v>
      </c>
      <c r="AH24">
        <v>211</v>
      </c>
      <c r="AI24">
        <v>71</v>
      </c>
      <c r="AJ24" s="419">
        <v>12169.000000000004</v>
      </c>
      <c r="AK24" s="419">
        <v>0</v>
      </c>
      <c r="AL24" s="419">
        <v>274.78260869565219</v>
      </c>
      <c r="AM24" s="419">
        <v>2406.6222451055173</v>
      </c>
      <c r="AN24" s="419">
        <v>9442.9429722857894</v>
      </c>
      <c r="AO24" s="419">
        <v>44.652173913043477</v>
      </c>
      <c r="AP24" s="424">
        <v>14218.444444444447</v>
      </c>
      <c r="AQ24" s="424">
        <v>195.55882352941174</v>
      </c>
      <c r="AR24" s="424">
        <v>829.59191176470597</v>
      </c>
      <c r="AS24" s="424">
        <v>2812.6451843220416</v>
      </c>
      <c r="AT24" s="424">
        <v>10287.174840617761</v>
      </c>
      <c r="AU24" s="424">
        <v>93.473684210526315</v>
      </c>
      <c r="AV24">
        <v>14.614624968689265</v>
      </c>
      <c r="AW24">
        <v>15.066252186561128</v>
      </c>
      <c r="AX24">
        <v>14.226965017376507</v>
      </c>
      <c r="AY24" s="97">
        <v>11</v>
      </c>
      <c r="AZ24" s="97">
        <v>22</v>
      </c>
      <c r="BA24" s="532">
        <v>77.03</v>
      </c>
      <c r="BB24" s="532">
        <v>78.074074074074076</v>
      </c>
      <c r="BC24" s="532">
        <v>78.629629629629619</v>
      </c>
      <c r="BD24" s="534">
        <v>11</v>
      </c>
      <c r="BE24" s="534">
        <v>22</v>
      </c>
      <c r="BF24" s="536">
        <v>164</v>
      </c>
      <c r="BG24" s="536">
        <v>139</v>
      </c>
      <c r="BH24" s="536">
        <v>55</v>
      </c>
    </row>
    <row r="25" spans="3:60" x14ac:dyDescent="0.25">
      <c r="C25" s="3" t="s">
        <v>63</v>
      </c>
      <c r="D25" s="20" t="s">
        <v>64</v>
      </c>
      <c r="E25" s="14">
        <v>38841.999999999964</v>
      </c>
      <c r="F25" s="14">
        <v>38299.057744937018</v>
      </c>
      <c r="G25" s="14">
        <v>542.94225506294481</v>
      </c>
      <c r="H25" s="14">
        <v>34828.511111111096</v>
      </c>
      <c r="I25" s="14">
        <v>458.94225506294481</v>
      </c>
      <c r="J25" s="14">
        <v>5745.3305967605093</v>
      </c>
      <c r="K25" s="14">
        <v>13347.020073069287</v>
      </c>
      <c r="L25" s="14">
        <v>15138.00249994385</v>
      </c>
      <c r="M25" s="14">
        <v>139.21568627450981</v>
      </c>
      <c r="R25" s="14">
        <v>13</v>
      </c>
      <c r="S25" s="14">
        <v>22</v>
      </c>
      <c r="T25" s="14">
        <v>12</v>
      </c>
      <c r="U25" s="104">
        <v>69.25</v>
      </c>
      <c r="V25" s="104">
        <v>75.416666666666671</v>
      </c>
      <c r="W25" s="14">
        <v>301</v>
      </c>
      <c r="X25" s="14">
        <v>69</v>
      </c>
      <c r="Y25" s="14">
        <v>184</v>
      </c>
      <c r="Z25" s="91">
        <v>2811</v>
      </c>
      <c r="AA25" s="91">
        <v>97</v>
      </c>
      <c r="AB25" s="91">
        <v>5316</v>
      </c>
      <c r="AC25" s="91">
        <v>131</v>
      </c>
      <c r="AD25" s="91">
        <v>17</v>
      </c>
      <c r="AE25" s="91">
        <v>0</v>
      </c>
      <c r="AF25">
        <v>9</v>
      </c>
      <c r="AG25">
        <v>2</v>
      </c>
      <c r="AH25">
        <v>123</v>
      </c>
      <c r="AI25">
        <v>23</v>
      </c>
      <c r="AJ25" s="419">
        <v>16450.400000000005</v>
      </c>
      <c r="AK25" s="419">
        <v>50.5</v>
      </c>
      <c r="AL25" s="419">
        <v>1856.3303713830032</v>
      </c>
      <c r="AM25" s="419">
        <v>6920.358216602569</v>
      </c>
      <c r="AN25" s="419">
        <v>7559.8780786810994</v>
      </c>
      <c r="AO25" s="419">
        <v>63.333333333333336</v>
      </c>
      <c r="AP25" s="424">
        <v>18378.111111111102</v>
      </c>
      <c r="AQ25" s="424">
        <v>408.44225506294481</v>
      </c>
      <c r="AR25" s="424">
        <v>3889.0002253775069</v>
      </c>
      <c r="AS25" s="424">
        <v>6426.6618564667206</v>
      </c>
      <c r="AT25" s="424">
        <v>7578.1244212627544</v>
      </c>
      <c r="AU25" s="424">
        <v>75.882352941176464</v>
      </c>
      <c r="AV25">
        <v>11.603274494884067</v>
      </c>
      <c r="AW25">
        <v>12.242149888678158</v>
      </c>
      <c r="AX25">
        <v>11.031251611325519</v>
      </c>
      <c r="AY25" s="97">
        <v>13</v>
      </c>
      <c r="AZ25" s="97">
        <v>24</v>
      </c>
      <c r="BA25" s="532">
        <v>78.50333333333333</v>
      </c>
      <c r="BB25" s="532">
        <v>82.583333333333343</v>
      </c>
      <c r="BC25" s="532">
        <v>75.416666666666657</v>
      </c>
      <c r="BD25" s="534">
        <v>13</v>
      </c>
      <c r="BE25" s="534">
        <v>24</v>
      </c>
      <c r="BF25" s="536">
        <v>184</v>
      </c>
      <c r="BG25" s="536">
        <v>117</v>
      </c>
      <c r="BH25" s="536">
        <v>69</v>
      </c>
    </row>
    <row r="26" spans="3:60" x14ac:dyDescent="0.25">
      <c r="C26" s="3" t="s">
        <v>65</v>
      </c>
      <c r="D26" s="20" t="s">
        <v>66</v>
      </c>
      <c r="E26" s="14">
        <v>36870.999999999964</v>
      </c>
      <c r="F26" s="14">
        <v>36663.840277777745</v>
      </c>
      <c r="G26" s="14">
        <v>207.15972222222223</v>
      </c>
      <c r="H26" s="14">
        <v>32558.01587301588</v>
      </c>
      <c r="I26" s="14">
        <v>682.47916666666663</v>
      </c>
      <c r="J26" s="14">
        <v>5508.9947205085382</v>
      </c>
      <c r="K26" s="14">
        <v>12389.755804575541</v>
      </c>
      <c r="L26" s="14">
        <v>13976.78618126513</v>
      </c>
      <c r="M26" s="14">
        <v>0</v>
      </c>
      <c r="R26" s="14">
        <v>10</v>
      </c>
      <c r="S26" s="14">
        <v>20</v>
      </c>
      <c r="T26" s="14">
        <v>10</v>
      </c>
      <c r="U26" s="104">
        <v>67.5</v>
      </c>
      <c r="V26" s="104">
        <v>72.866666666666674</v>
      </c>
      <c r="W26" s="14">
        <v>298</v>
      </c>
      <c r="X26" s="14">
        <v>55</v>
      </c>
      <c r="Y26" s="14">
        <v>172</v>
      </c>
      <c r="Z26" s="91">
        <v>2373</v>
      </c>
      <c r="AA26" s="91">
        <v>182</v>
      </c>
      <c r="AB26" s="91">
        <v>4520</v>
      </c>
      <c r="AC26" s="91">
        <v>338</v>
      </c>
      <c r="AD26" s="91">
        <v>70</v>
      </c>
      <c r="AE26" s="91">
        <v>0</v>
      </c>
      <c r="AF26">
        <v>0</v>
      </c>
      <c r="AG26">
        <v>0</v>
      </c>
      <c r="AH26">
        <v>162</v>
      </c>
      <c r="AI26">
        <v>21</v>
      </c>
      <c r="AJ26" s="419">
        <v>15146.444444444449</v>
      </c>
      <c r="AK26" s="419">
        <v>0</v>
      </c>
      <c r="AL26" s="419">
        <v>1951.4506265664158</v>
      </c>
      <c r="AM26" s="419">
        <v>6123.0644388749679</v>
      </c>
      <c r="AN26" s="419">
        <v>7071.9293790030661</v>
      </c>
      <c r="AO26" s="419">
        <v>0</v>
      </c>
      <c r="AP26" s="424">
        <v>17411.571428571431</v>
      </c>
      <c r="AQ26" s="424">
        <v>682.47916666666663</v>
      </c>
      <c r="AR26" s="424">
        <v>3557.5440939421214</v>
      </c>
      <c r="AS26" s="424">
        <v>6266.691365700578</v>
      </c>
      <c r="AT26" s="424">
        <v>6904.8568022620648</v>
      </c>
      <c r="AU26" s="424">
        <v>0</v>
      </c>
      <c r="AV26">
        <v>11.370602872669375</v>
      </c>
      <c r="AW26">
        <v>12.010298891075728</v>
      </c>
      <c r="AX26">
        <v>10.814126954118743</v>
      </c>
      <c r="AY26" s="97">
        <v>10</v>
      </c>
      <c r="AZ26" s="97">
        <v>20</v>
      </c>
      <c r="BA26" s="532">
        <v>78.60799999999999</v>
      </c>
      <c r="BB26" s="532">
        <v>77.966666666666654</v>
      </c>
      <c r="BC26" s="532">
        <v>81.200000000000017</v>
      </c>
      <c r="BD26" s="534">
        <v>10</v>
      </c>
      <c r="BE26" s="534">
        <v>20</v>
      </c>
      <c r="BF26" s="536">
        <v>172</v>
      </c>
      <c r="BG26" s="536">
        <v>126</v>
      </c>
      <c r="BH26" s="536">
        <v>55</v>
      </c>
    </row>
    <row r="27" spans="3:60" x14ac:dyDescent="0.25">
      <c r="C27" s="3" t="s">
        <v>67</v>
      </c>
      <c r="D27" s="20" t="s">
        <v>68</v>
      </c>
      <c r="E27" s="14">
        <v>31823.999999999931</v>
      </c>
      <c r="F27" s="14">
        <v>31504.736654616012</v>
      </c>
      <c r="G27" s="14">
        <v>319.26334538392018</v>
      </c>
      <c r="H27" s="14">
        <v>29719.889411764707</v>
      </c>
      <c r="I27" s="14">
        <v>238.08687479568488</v>
      </c>
      <c r="J27" s="14">
        <v>1813.8551714331377</v>
      </c>
      <c r="K27" s="14">
        <v>6291.8862621675034</v>
      </c>
      <c r="L27" s="14">
        <v>21321.239674796954</v>
      </c>
      <c r="M27" s="14">
        <v>54.821428571428569</v>
      </c>
      <c r="R27" s="14">
        <v>4</v>
      </c>
      <c r="S27" s="14">
        <v>9</v>
      </c>
      <c r="T27" s="14">
        <v>4</v>
      </c>
      <c r="U27" s="104">
        <v>64.75</v>
      </c>
      <c r="V27" s="104">
        <v>66</v>
      </c>
      <c r="W27" s="14">
        <v>143</v>
      </c>
      <c r="X27" s="14">
        <v>25</v>
      </c>
      <c r="Y27" s="14">
        <v>80</v>
      </c>
      <c r="Z27" s="91">
        <v>1096</v>
      </c>
      <c r="AA27" s="91">
        <v>122</v>
      </c>
      <c r="AB27" s="91">
        <v>2328</v>
      </c>
      <c r="AC27" s="91">
        <v>108</v>
      </c>
      <c r="AD27" s="91">
        <v>31</v>
      </c>
      <c r="AE27" s="91">
        <v>0</v>
      </c>
      <c r="AF27">
        <v>13</v>
      </c>
      <c r="AG27">
        <v>11</v>
      </c>
      <c r="AH27">
        <v>52</v>
      </c>
      <c r="AI27">
        <v>30</v>
      </c>
      <c r="AJ27" s="419">
        <v>15047.360000000002</v>
      </c>
      <c r="AK27" s="419">
        <v>101.73913043478261</v>
      </c>
      <c r="AL27" s="419">
        <v>671.1817632850242</v>
      </c>
      <c r="AM27" s="419">
        <v>3265.4777109859378</v>
      </c>
      <c r="AN27" s="419">
        <v>11008.961395294258</v>
      </c>
      <c r="AO27" s="419">
        <v>0</v>
      </c>
      <c r="AP27" s="424">
        <v>14672.529411764708</v>
      </c>
      <c r="AQ27" s="424">
        <v>136.34774436090225</v>
      </c>
      <c r="AR27" s="424">
        <v>1142.6734081481134</v>
      </c>
      <c r="AS27" s="424">
        <v>3026.4085511815692</v>
      </c>
      <c r="AT27" s="424">
        <v>10312.278279502694</v>
      </c>
      <c r="AU27" s="424">
        <v>54.821428571428569</v>
      </c>
      <c r="AV27">
        <v>14.285416548612162</v>
      </c>
      <c r="AW27">
        <v>14.473932712959964</v>
      </c>
      <c r="AX27">
        <v>14.091359409557128</v>
      </c>
      <c r="AY27" s="97">
        <v>7</v>
      </c>
      <c r="AZ27" s="97">
        <v>13</v>
      </c>
      <c r="BA27" s="532">
        <v>71.459999999999994</v>
      </c>
      <c r="BB27" s="532">
        <v>74.5</v>
      </c>
      <c r="BC27" s="532">
        <v>66</v>
      </c>
      <c r="BD27" s="534">
        <v>7</v>
      </c>
      <c r="BE27" s="534">
        <v>13</v>
      </c>
      <c r="BF27" s="536">
        <v>80</v>
      </c>
      <c r="BG27" s="536">
        <v>63</v>
      </c>
      <c r="BH27" s="536">
        <v>25</v>
      </c>
    </row>
    <row r="28" spans="3:60" x14ac:dyDescent="0.25">
      <c r="C28" s="3" t="s">
        <v>69</v>
      </c>
      <c r="D28" s="20" t="s">
        <v>70</v>
      </c>
      <c r="E28" s="14">
        <v>46282.999999999935</v>
      </c>
      <c r="F28" s="14">
        <v>45450.715297464958</v>
      </c>
      <c r="G28" s="14">
        <v>832.2847025349796</v>
      </c>
      <c r="H28" s="14">
        <v>41706.512820512857</v>
      </c>
      <c r="I28" s="14">
        <v>722.95072463768111</v>
      </c>
      <c r="J28" s="14">
        <v>4964.0048688690313</v>
      </c>
      <c r="K28" s="14">
        <v>16053.192795279665</v>
      </c>
      <c r="L28" s="14">
        <v>19966.364431726477</v>
      </c>
      <c r="M28" s="14">
        <v>0</v>
      </c>
      <c r="R28" s="14">
        <v>5</v>
      </c>
      <c r="S28" s="14">
        <v>10</v>
      </c>
      <c r="T28" s="14">
        <v>5</v>
      </c>
      <c r="U28" s="104">
        <v>73</v>
      </c>
      <c r="V28" s="104">
        <v>81.733333333333334</v>
      </c>
      <c r="W28" s="14">
        <v>112</v>
      </c>
      <c r="X28" s="14">
        <v>22</v>
      </c>
      <c r="Y28" s="14">
        <v>58</v>
      </c>
      <c r="Z28" s="91">
        <v>723</v>
      </c>
      <c r="AA28" s="91">
        <v>124</v>
      </c>
      <c r="AB28" s="91">
        <v>1510</v>
      </c>
      <c r="AC28" s="91">
        <v>97</v>
      </c>
      <c r="AD28" s="91">
        <v>0</v>
      </c>
      <c r="AE28" s="91">
        <v>0</v>
      </c>
      <c r="AF28">
        <v>0</v>
      </c>
      <c r="AG28">
        <v>0</v>
      </c>
      <c r="AH28">
        <v>16</v>
      </c>
      <c r="AI28">
        <v>16</v>
      </c>
      <c r="AJ28" s="419">
        <v>19664.179487179492</v>
      </c>
      <c r="AK28" s="419">
        <v>121.6935817805383</v>
      </c>
      <c r="AL28" s="419">
        <v>1287.2901842925105</v>
      </c>
      <c r="AM28" s="419">
        <v>8251.0311621854507</v>
      </c>
      <c r="AN28" s="419">
        <v>10004.164558920995</v>
      </c>
      <c r="AO28" s="419">
        <v>0</v>
      </c>
      <c r="AP28" s="424">
        <v>22042.333333333314</v>
      </c>
      <c r="AQ28" s="424">
        <v>601.25714285714287</v>
      </c>
      <c r="AR28" s="424">
        <v>3676.7146845765219</v>
      </c>
      <c r="AS28" s="424">
        <v>7802.161633094207</v>
      </c>
      <c r="AT28" s="424">
        <v>9962.1998728054441</v>
      </c>
      <c r="AU28" s="424">
        <v>0</v>
      </c>
      <c r="AV28">
        <v>12.31017807539622</v>
      </c>
      <c r="AW28">
        <v>13.078750719099267</v>
      </c>
      <c r="AX28">
        <v>11.624526960962804</v>
      </c>
      <c r="AY28" s="97">
        <v>5</v>
      </c>
      <c r="AZ28" s="97">
        <v>10</v>
      </c>
      <c r="BA28" s="532">
        <v>80.929999999999993</v>
      </c>
      <c r="BB28" s="532">
        <v>79.599999999999994</v>
      </c>
      <c r="BC28" s="532">
        <v>81.733333333333334</v>
      </c>
      <c r="BD28" s="534">
        <v>5</v>
      </c>
      <c r="BE28" s="534">
        <v>10</v>
      </c>
      <c r="BF28" s="536">
        <v>58</v>
      </c>
      <c r="BG28" s="536">
        <v>54</v>
      </c>
      <c r="BH28" s="536">
        <v>22</v>
      </c>
    </row>
    <row r="29" spans="3:60" x14ac:dyDescent="0.25">
      <c r="C29" s="3" t="s">
        <v>71</v>
      </c>
      <c r="D29" s="20" t="s">
        <v>72</v>
      </c>
      <c r="E29" s="14">
        <v>34410</v>
      </c>
      <c r="F29" s="14">
        <v>34341.944444444445</v>
      </c>
      <c r="G29" s="14">
        <v>68.055555555555557</v>
      </c>
      <c r="H29" s="14">
        <v>31032.807692307713</v>
      </c>
      <c r="I29" s="14">
        <v>68.055555555555557</v>
      </c>
      <c r="J29" s="14">
        <v>2849.4231360830431</v>
      </c>
      <c r="K29" s="14">
        <v>10909.401568309577</v>
      </c>
      <c r="L29" s="14">
        <v>17205.927432359538</v>
      </c>
      <c r="M29" s="14">
        <v>0</v>
      </c>
      <c r="R29" s="14">
        <v>4</v>
      </c>
      <c r="S29" s="14">
        <v>14</v>
      </c>
      <c r="T29" s="14">
        <v>5</v>
      </c>
      <c r="U29" s="104">
        <v>74</v>
      </c>
      <c r="V29" s="104">
        <v>73.5</v>
      </c>
      <c r="W29" s="14">
        <v>212</v>
      </c>
      <c r="X29" s="14">
        <v>21</v>
      </c>
      <c r="Y29" s="14">
        <v>103</v>
      </c>
      <c r="Z29" s="91">
        <v>1585</v>
      </c>
      <c r="AA29" s="91">
        <v>165</v>
      </c>
      <c r="AB29" s="91">
        <v>2989</v>
      </c>
      <c r="AC29" s="91">
        <v>210</v>
      </c>
      <c r="AD29" s="91">
        <v>57</v>
      </c>
      <c r="AE29" s="91">
        <v>9</v>
      </c>
      <c r="AF29">
        <v>40</v>
      </c>
      <c r="AG29">
        <v>3</v>
      </c>
      <c r="AH29">
        <v>22</v>
      </c>
      <c r="AI29">
        <v>11</v>
      </c>
      <c r="AJ29" s="419">
        <v>14489.807692307697</v>
      </c>
      <c r="AK29" s="419">
        <v>0</v>
      </c>
      <c r="AL29" s="419">
        <v>832.18809523809534</v>
      </c>
      <c r="AM29" s="419">
        <v>5002.107408702409</v>
      </c>
      <c r="AN29" s="419">
        <v>8655.5121883671927</v>
      </c>
      <c r="AO29" s="419">
        <v>0</v>
      </c>
      <c r="AP29" s="424">
        <v>16542.999999999996</v>
      </c>
      <c r="AQ29" s="424">
        <v>68.055555555555557</v>
      </c>
      <c r="AR29" s="424">
        <v>2017.2350408449483</v>
      </c>
      <c r="AS29" s="424">
        <v>5907.2941596071623</v>
      </c>
      <c r="AT29" s="424">
        <v>8550.4152439923291</v>
      </c>
      <c r="AU29" s="424">
        <v>0</v>
      </c>
      <c r="AV29">
        <v>12.912626984798095</v>
      </c>
      <c r="AW29">
        <v>13.444726635540643</v>
      </c>
      <c r="AX29">
        <v>12.446567526876095</v>
      </c>
      <c r="AY29" s="97">
        <v>5</v>
      </c>
      <c r="AZ29" s="97">
        <v>13</v>
      </c>
      <c r="BA29" s="532">
        <v>79.72</v>
      </c>
      <c r="BB29" s="532">
        <v>76.599999999999994</v>
      </c>
      <c r="BC29" s="532">
        <v>76.266666666666666</v>
      </c>
      <c r="BD29" s="534">
        <v>5</v>
      </c>
      <c r="BE29" s="534">
        <v>13</v>
      </c>
      <c r="BF29" s="536">
        <v>103</v>
      </c>
      <c r="BG29" s="536">
        <v>109</v>
      </c>
      <c r="BH29" s="536">
        <v>46</v>
      </c>
    </row>
    <row r="30" spans="3:60" x14ac:dyDescent="0.25">
      <c r="C30" s="3" t="s">
        <v>73</v>
      </c>
      <c r="D30" s="20" t="s">
        <v>74</v>
      </c>
      <c r="E30" s="14">
        <v>38961.000000000022</v>
      </c>
      <c r="F30" s="14">
        <v>37948.079742806236</v>
      </c>
      <c r="G30" s="14">
        <v>1012.9202571937865</v>
      </c>
      <c r="H30" s="14">
        <v>33989.015151515123</v>
      </c>
      <c r="I30" s="14">
        <v>740.59364973262018</v>
      </c>
      <c r="J30" s="14">
        <v>5099.0656597188654</v>
      </c>
      <c r="K30" s="14">
        <v>14072.950063952056</v>
      </c>
      <c r="L30" s="14">
        <v>14076.405778111583</v>
      </c>
      <c r="M30" s="14">
        <v>0</v>
      </c>
      <c r="R30" s="14">
        <v>13</v>
      </c>
      <c r="S30" s="14">
        <v>18</v>
      </c>
      <c r="T30" s="14">
        <v>11</v>
      </c>
      <c r="U30" s="104">
        <v>75.666666666666671</v>
      </c>
      <c r="V30" s="104">
        <v>80.555555555555557</v>
      </c>
      <c r="W30" s="14">
        <v>389</v>
      </c>
      <c r="X30" s="14">
        <v>96</v>
      </c>
      <c r="Y30" s="14">
        <v>208</v>
      </c>
      <c r="Z30" s="91">
        <v>2581</v>
      </c>
      <c r="AA30" s="91">
        <v>169</v>
      </c>
      <c r="AB30" s="91">
        <v>5643</v>
      </c>
      <c r="AC30" s="91">
        <v>304</v>
      </c>
      <c r="AD30" s="91">
        <v>117</v>
      </c>
      <c r="AE30" s="91">
        <v>4</v>
      </c>
      <c r="AF30">
        <v>69</v>
      </c>
      <c r="AG30">
        <v>0</v>
      </c>
      <c r="AH30">
        <v>688</v>
      </c>
      <c r="AI30">
        <v>34</v>
      </c>
      <c r="AJ30" s="419">
        <v>15844.333333333328</v>
      </c>
      <c r="AK30" s="419">
        <v>48.4375</v>
      </c>
      <c r="AL30" s="419">
        <v>1626.4153539874442</v>
      </c>
      <c r="AM30" s="419">
        <v>7465.1916211564712</v>
      </c>
      <c r="AN30" s="419">
        <v>6704.288858189414</v>
      </c>
      <c r="AO30" s="419">
        <v>0</v>
      </c>
      <c r="AP30" s="424">
        <v>18144.68181818182</v>
      </c>
      <c r="AQ30" s="424">
        <v>692.15614973262029</v>
      </c>
      <c r="AR30" s="424">
        <v>3472.650305731418</v>
      </c>
      <c r="AS30" s="424">
        <v>6607.7584427955962</v>
      </c>
      <c r="AT30" s="424">
        <v>7372.1169199221831</v>
      </c>
      <c r="AU30" s="424">
        <v>0</v>
      </c>
      <c r="AV30">
        <v>11.407153577075965</v>
      </c>
      <c r="AW30">
        <v>11.977294196989254</v>
      </c>
      <c r="AX30">
        <v>10.909294307935868</v>
      </c>
      <c r="AY30" s="97">
        <v>13</v>
      </c>
      <c r="AZ30" s="97">
        <v>23</v>
      </c>
      <c r="BA30" s="532">
        <v>79.31</v>
      </c>
      <c r="BB30" s="532">
        <v>83.757575757575765</v>
      </c>
      <c r="BC30" s="532">
        <v>79.939393939393938</v>
      </c>
      <c r="BD30" s="534">
        <v>13</v>
      </c>
      <c r="BE30" s="534">
        <v>23</v>
      </c>
      <c r="BF30" s="536">
        <v>208</v>
      </c>
      <c r="BG30" s="536">
        <v>181</v>
      </c>
      <c r="BH30" s="536">
        <v>71</v>
      </c>
    </row>
    <row r="31" spans="3:60" x14ac:dyDescent="0.25">
      <c r="C31" s="3" t="s">
        <v>75</v>
      </c>
      <c r="D31" s="20" t="s">
        <v>76</v>
      </c>
      <c r="E31" s="14">
        <v>21684.999999999982</v>
      </c>
      <c r="F31" s="14">
        <v>21538.325630252082</v>
      </c>
      <c r="G31" s="14">
        <v>146.67436974789916</v>
      </c>
      <c r="H31" s="14">
        <v>19408.405241935478</v>
      </c>
      <c r="I31" s="14">
        <v>285.45294117647063</v>
      </c>
      <c r="J31" s="14">
        <v>3153.4900793650786</v>
      </c>
      <c r="K31" s="14">
        <v>7591.9018684062048</v>
      </c>
      <c r="L31" s="14">
        <v>8377.5603529877208</v>
      </c>
      <c r="M31" s="14">
        <v>0</v>
      </c>
      <c r="R31" s="14">
        <v>6</v>
      </c>
      <c r="S31" s="14">
        <v>11</v>
      </c>
      <c r="T31" s="14">
        <v>6</v>
      </c>
      <c r="U31" s="104">
        <v>61.833333333333336</v>
      </c>
      <c r="V31" s="104">
        <v>59.388888888888886</v>
      </c>
      <c r="W31" s="14">
        <v>209</v>
      </c>
      <c r="X31" s="14">
        <v>49</v>
      </c>
      <c r="Y31" s="14">
        <v>130</v>
      </c>
      <c r="Z31" s="91">
        <v>1730</v>
      </c>
      <c r="AA31" s="91">
        <v>114</v>
      </c>
      <c r="AB31" s="91">
        <v>3934</v>
      </c>
      <c r="AC31" s="91">
        <v>231</v>
      </c>
      <c r="AD31" s="91">
        <v>55</v>
      </c>
      <c r="AE31" s="91">
        <v>2</v>
      </c>
      <c r="AF31">
        <v>30</v>
      </c>
      <c r="AG31">
        <v>4</v>
      </c>
      <c r="AH31">
        <v>197</v>
      </c>
      <c r="AI31">
        <v>73</v>
      </c>
      <c r="AJ31" s="419">
        <v>8960.4375</v>
      </c>
      <c r="AK31" s="419">
        <v>51.7</v>
      </c>
      <c r="AL31" s="419">
        <v>1091.0575163398694</v>
      </c>
      <c r="AM31" s="419">
        <v>3703.2743835412953</v>
      </c>
      <c r="AN31" s="419">
        <v>4114.4056001188346</v>
      </c>
      <c r="AO31" s="419">
        <v>0</v>
      </c>
      <c r="AP31" s="424">
        <v>10447.967741935485</v>
      </c>
      <c r="AQ31" s="424">
        <v>233.75294117647059</v>
      </c>
      <c r="AR31" s="424">
        <v>2062.4325630252101</v>
      </c>
      <c r="AS31" s="424">
        <v>3888.627484864915</v>
      </c>
      <c r="AT31" s="424">
        <v>4263.1547528688889</v>
      </c>
      <c r="AU31" s="424">
        <v>0</v>
      </c>
      <c r="AV31">
        <v>11.778133296195476</v>
      </c>
      <c r="AW31">
        <v>12.388879259264147</v>
      </c>
      <c r="AX31">
        <v>11.254342338410575</v>
      </c>
      <c r="AY31" s="97">
        <v>6</v>
      </c>
      <c r="AZ31" s="97">
        <v>11</v>
      </c>
      <c r="BA31" s="532">
        <v>66.984999999999999</v>
      </c>
      <c r="BB31" s="532">
        <v>64.833333333333343</v>
      </c>
      <c r="BC31" s="532">
        <v>71.266666666666666</v>
      </c>
      <c r="BD31" s="534">
        <v>6</v>
      </c>
      <c r="BE31" s="534">
        <v>11</v>
      </c>
      <c r="BF31" s="536">
        <v>130</v>
      </c>
      <c r="BG31" s="536">
        <v>79</v>
      </c>
      <c r="BH31" s="536">
        <v>49</v>
      </c>
    </row>
    <row r="32" spans="3:60" x14ac:dyDescent="0.25">
      <c r="C32" s="3" t="s">
        <v>77</v>
      </c>
      <c r="D32" s="20" t="s">
        <v>78</v>
      </c>
      <c r="E32" s="14">
        <v>64124.999999999789</v>
      </c>
      <c r="F32" s="14">
        <v>63497.639907443772</v>
      </c>
      <c r="G32" s="14">
        <v>627.36009255601334</v>
      </c>
      <c r="H32" s="14">
        <v>56613.524255319113</v>
      </c>
      <c r="I32" s="14">
        <v>982.17764345406192</v>
      </c>
      <c r="J32" s="14">
        <v>5875.495874209907</v>
      </c>
      <c r="K32" s="14">
        <v>17292.575282842317</v>
      </c>
      <c r="L32" s="14">
        <v>32278.022121479498</v>
      </c>
      <c r="M32" s="14">
        <v>185.25333333333333</v>
      </c>
      <c r="R32" s="14">
        <v>22</v>
      </c>
      <c r="S32" s="14">
        <v>42</v>
      </c>
      <c r="T32" s="14">
        <v>21</v>
      </c>
      <c r="U32" s="104">
        <v>69.904761904761898</v>
      </c>
      <c r="V32" s="104">
        <v>74.222222222222229</v>
      </c>
      <c r="W32" s="14">
        <v>577</v>
      </c>
      <c r="X32" s="14">
        <v>94</v>
      </c>
      <c r="Y32" s="14">
        <v>356</v>
      </c>
      <c r="Z32" s="91">
        <v>5661</v>
      </c>
      <c r="AA32" s="91">
        <v>334</v>
      </c>
      <c r="AB32" s="91">
        <v>11620</v>
      </c>
      <c r="AC32" s="91">
        <v>564</v>
      </c>
      <c r="AD32" s="91">
        <v>93</v>
      </c>
      <c r="AE32" s="91">
        <v>5</v>
      </c>
      <c r="AF32">
        <v>21</v>
      </c>
      <c r="AG32">
        <v>16</v>
      </c>
      <c r="AH32">
        <v>323</v>
      </c>
      <c r="AI32">
        <v>68</v>
      </c>
      <c r="AJ32" s="419">
        <v>26623.120000000017</v>
      </c>
      <c r="AK32" s="419">
        <v>155.64669738863284</v>
      </c>
      <c r="AL32" s="419">
        <v>2262.7448554032057</v>
      </c>
      <c r="AM32" s="419">
        <v>7708.3268366167722</v>
      </c>
      <c r="AN32" s="419">
        <v>16429.481610591407</v>
      </c>
      <c r="AO32" s="419">
        <v>66.92</v>
      </c>
      <c r="AP32" s="424">
        <v>29990.404255319114</v>
      </c>
      <c r="AQ32" s="424">
        <v>826.53094606542891</v>
      </c>
      <c r="AR32" s="424">
        <v>3612.7510188067031</v>
      </c>
      <c r="AS32" s="424">
        <v>9584.2484462255416</v>
      </c>
      <c r="AT32" s="424">
        <v>15848.54051088811</v>
      </c>
      <c r="AU32" s="424">
        <v>118.33333333333333</v>
      </c>
      <c r="AV32">
        <v>12.833375324369234</v>
      </c>
      <c r="AW32">
        <v>13.35429602618318</v>
      </c>
      <c r="AX32">
        <v>12.370278059447774</v>
      </c>
      <c r="AY32" s="97">
        <v>24</v>
      </c>
      <c r="AZ32" s="97">
        <v>46</v>
      </c>
      <c r="BA32" s="532">
        <v>73.953809523809525</v>
      </c>
      <c r="BB32" s="532">
        <v>74.126984126984127</v>
      </c>
      <c r="BC32" s="532">
        <v>74.222222222222243</v>
      </c>
      <c r="BD32" s="534">
        <v>24</v>
      </c>
      <c r="BE32" s="534">
        <v>46</v>
      </c>
      <c r="BF32" s="536">
        <v>356</v>
      </c>
      <c r="BG32" s="536">
        <v>221</v>
      </c>
      <c r="BH32" s="536">
        <v>94</v>
      </c>
    </row>
    <row r="33" spans="3:60" x14ac:dyDescent="0.25">
      <c r="C33" s="3" t="s">
        <v>79</v>
      </c>
      <c r="D33" s="20" t="s">
        <v>80</v>
      </c>
      <c r="E33" s="14">
        <v>36522.000000000022</v>
      </c>
      <c r="F33" s="14">
        <v>35722.485275689243</v>
      </c>
      <c r="G33" s="14">
        <v>799.51472431077684</v>
      </c>
      <c r="H33" s="14">
        <v>32429.749999999978</v>
      </c>
      <c r="I33" s="14">
        <v>834.63791271657385</v>
      </c>
      <c r="J33" s="14">
        <v>3896.2591806299488</v>
      </c>
      <c r="K33" s="14">
        <v>13205.308694442087</v>
      </c>
      <c r="L33" s="14">
        <v>14493.544212211365</v>
      </c>
      <c r="M33" s="14">
        <v>0</v>
      </c>
      <c r="R33" s="14">
        <v>7</v>
      </c>
      <c r="S33" s="14">
        <v>12</v>
      </c>
      <c r="T33" s="14">
        <v>7</v>
      </c>
      <c r="U33" s="104">
        <v>74.571428571428569</v>
      </c>
      <c r="V33" s="104">
        <v>79.047619047619037</v>
      </c>
      <c r="W33" s="14">
        <v>213</v>
      </c>
      <c r="X33" s="14">
        <v>52</v>
      </c>
      <c r="Y33" s="14">
        <v>134</v>
      </c>
      <c r="Z33" s="91">
        <v>2244</v>
      </c>
      <c r="AA33" s="91">
        <v>88</v>
      </c>
      <c r="AB33" s="91">
        <v>4693</v>
      </c>
      <c r="AC33" s="91">
        <v>174</v>
      </c>
      <c r="AD33" s="91">
        <v>0</v>
      </c>
      <c r="AE33" s="91">
        <v>0</v>
      </c>
      <c r="AF33">
        <v>16</v>
      </c>
      <c r="AG33">
        <v>1</v>
      </c>
      <c r="AH33">
        <v>1</v>
      </c>
      <c r="AI33">
        <v>1</v>
      </c>
      <c r="AJ33" s="419">
        <v>14864.749999999996</v>
      </c>
      <c r="AK33" s="419">
        <v>264.52596618357489</v>
      </c>
      <c r="AL33" s="419">
        <v>1362.099775707384</v>
      </c>
      <c r="AM33" s="419">
        <v>6348.7407852271326</v>
      </c>
      <c r="AN33" s="419">
        <v>6889.3834728819056</v>
      </c>
      <c r="AO33" s="419">
        <v>0</v>
      </c>
      <c r="AP33" s="424">
        <v>17564.999999999996</v>
      </c>
      <c r="AQ33" s="424">
        <v>570.11194653299913</v>
      </c>
      <c r="AR33" s="424">
        <v>2534.1594049225632</v>
      </c>
      <c r="AS33" s="424">
        <v>6856.5679092149658</v>
      </c>
      <c r="AT33" s="424">
        <v>7604.160739329468</v>
      </c>
      <c r="AU33" s="424">
        <v>0</v>
      </c>
      <c r="AV33">
        <v>12.019067585389768</v>
      </c>
      <c r="AW33">
        <v>12.416218883126765</v>
      </c>
      <c r="AX33">
        <v>11.682969962102799</v>
      </c>
      <c r="AY33" s="97">
        <v>7</v>
      </c>
      <c r="AZ33" s="97">
        <v>13</v>
      </c>
      <c r="BA33" s="532">
        <v>79.438571428571422</v>
      </c>
      <c r="BB33" s="532">
        <v>82.142857142857139</v>
      </c>
      <c r="BC33" s="532">
        <v>79.047619047619037</v>
      </c>
      <c r="BD33" s="534">
        <v>7</v>
      </c>
      <c r="BE33" s="534">
        <v>13</v>
      </c>
      <c r="BF33" s="536">
        <v>134</v>
      </c>
      <c r="BG33" s="536">
        <v>79</v>
      </c>
      <c r="BH33" s="536">
        <v>52</v>
      </c>
    </row>
    <row r="34" spans="3:60" x14ac:dyDescent="0.25">
      <c r="C34" s="3" t="s">
        <v>81</v>
      </c>
      <c r="D34" s="20" t="s">
        <v>82</v>
      </c>
      <c r="E34" s="14">
        <v>36805.000000000116</v>
      </c>
      <c r="F34" s="14">
        <v>36271.492374727786</v>
      </c>
      <c r="G34" s="14">
        <v>533.50762527233098</v>
      </c>
      <c r="H34" s="14">
        <v>32841.301932367154</v>
      </c>
      <c r="I34" s="14">
        <v>790.60457516339852</v>
      </c>
      <c r="J34" s="14">
        <v>5172.1306024407713</v>
      </c>
      <c r="K34" s="14">
        <v>12846.037718199586</v>
      </c>
      <c r="L34" s="14">
        <v>14032.529036563401</v>
      </c>
      <c r="M34" s="14">
        <v>0</v>
      </c>
      <c r="R34" s="14">
        <v>10</v>
      </c>
      <c r="S34" s="14">
        <v>22</v>
      </c>
      <c r="T34" s="14">
        <v>10</v>
      </c>
      <c r="U34" s="104">
        <v>72</v>
      </c>
      <c r="V34" s="104">
        <v>74.233333333333334</v>
      </c>
      <c r="W34" s="14">
        <v>356</v>
      </c>
      <c r="X34" s="14">
        <v>68</v>
      </c>
      <c r="Y34" s="14">
        <v>202</v>
      </c>
      <c r="Z34" s="91">
        <v>3304</v>
      </c>
      <c r="AA34" s="91">
        <v>171</v>
      </c>
      <c r="AB34" s="91">
        <v>6857</v>
      </c>
      <c r="AC34" s="91">
        <v>187</v>
      </c>
      <c r="AD34" s="91">
        <v>2</v>
      </c>
      <c r="AE34" s="91">
        <v>1</v>
      </c>
      <c r="AF34">
        <v>6</v>
      </c>
      <c r="AG34">
        <v>1</v>
      </c>
      <c r="AH34">
        <v>477</v>
      </c>
      <c r="AI34">
        <v>27</v>
      </c>
      <c r="AJ34" s="419">
        <v>15021.913043478267</v>
      </c>
      <c r="AK34" s="419">
        <v>55</v>
      </c>
      <c r="AL34" s="419">
        <v>1810.8481928923795</v>
      </c>
      <c r="AM34" s="419">
        <v>6397.7742362283088</v>
      </c>
      <c r="AN34" s="419">
        <v>6758.2906143575792</v>
      </c>
      <c r="AO34" s="419">
        <v>0</v>
      </c>
      <c r="AP34" s="424">
        <v>17819.388888888891</v>
      </c>
      <c r="AQ34" s="424">
        <v>735.60457516339864</v>
      </c>
      <c r="AR34" s="424">
        <v>3361.2824095483952</v>
      </c>
      <c r="AS34" s="424">
        <v>6448.2634819712812</v>
      </c>
      <c r="AT34" s="424">
        <v>7274.2384222058154</v>
      </c>
      <c r="AU34" s="424">
        <v>0</v>
      </c>
      <c r="AV34">
        <v>11.537926512577375</v>
      </c>
      <c r="AW34">
        <v>12.076768866489688</v>
      </c>
      <c r="AX34">
        <v>11.083677321705252</v>
      </c>
      <c r="AY34" s="97">
        <v>11</v>
      </c>
      <c r="AZ34" s="97">
        <v>23</v>
      </c>
      <c r="BA34" s="532">
        <v>78.03400000000002</v>
      </c>
      <c r="BB34" s="532">
        <v>81.933333333333337</v>
      </c>
      <c r="BC34" s="532">
        <v>74.233333333333348</v>
      </c>
      <c r="BD34" s="534">
        <v>11</v>
      </c>
      <c r="BE34" s="534">
        <v>23</v>
      </c>
      <c r="BF34" s="536">
        <v>202</v>
      </c>
      <c r="BG34" s="536">
        <v>154</v>
      </c>
      <c r="BH34" s="536">
        <v>68</v>
      </c>
    </row>
    <row r="35" spans="3:60" x14ac:dyDescent="0.25">
      <c r="C35" s="3" t="s">
        <v>83</v>
      </c>
      <c r="D35" s="20" t="s">
        <v>84</v>
      </c>
      <c r="E35" s="14">
        <v>26009</v>
      </c>
      <c r="F35" s="14">
        <v>25942.6</v>
      </c>
      <c r="G35" s="14">
        <v>66.400000000000006</v>
      </c>
      <c r="H35" s="14">
        <v>23666.460526315797</v>
      </c>
      <c r="I35" s="14">
        <v>412.18928571428569</v>
      </c>
      <c r="J35" s="14">
        <v>1076.3867404654168</v>
      </c>
      <c r="K35" s="14">
        <v>7497.1447449265561</v>
      </c>
      <c r="L35" s="14">
        <v>14530.893601363387</v>
      </c>
      <c r="M35" s="14">
        <v>149.84615384615384</v>
      </c>
      <c r="R35" s="14">
        <v>6</v>
      </c>
      <c r="S35" s="14">
        <v>11</v>
      </c>
      <c r="T35" s="14">
        <v>5</v>
      </c>
      <c r="U35" s="104">
        <v>68.599999999999994</v>
      </c>
      <c r="V35" s="104">
        <v>58.333333333333336</v>
      </c>
      <c r="W35" s="14">
        <v>213</v>
      </c>
      <c r="X35" s="14">
        <v>37</v>
      </c>
      <c r="Y35" s="14">
        <v>101</v>
      </c>
      <c r="Z35" s="91">
        <v>1830</v>
      </c>
      <c r="AA35" s="91">
        <v>39</v>
      </c>
      <c r="AB35" s="91">
        <v>3379</v>
      </c>
      <c r="AC35" s="91">
        <v>157</v>
      </c>
      <c r="AD35" s="91">
        <v>123</v>
      </c>
      <c r="AE35" s="91">
        <v>24</v>
      </c>
      <c r="AF35">
        <v>137</v>
      </c>
      <c r="AG35">
        <v>1</v>
      </c>
      <c r="AH35">
        <v>29</v>
      </c>
      <c r="AI35">
        <v>1</v>
      </c>
      <c r="AJ35" s="419">
        <v>11122.21052631579</v>
      </c>
      <c r="AK35" s="419">
        <v>89.875</v>
      </c>
      <c r="AL35" s="419">
        <v>197.08035714285711</v>
      </c>
      <c r="AM35" s="419">
        <v>3413.6172636573951</v>
      </c>
      <c r="AN35" s="419">
        <v>7271.7917516693833</v>
      </c>
      <c r="AO35" s="419">
        <v>149.84615384615384</v>
      </c>
      <c r="AP35" s="424">
        <v>12544.25</v>
      </c>
      <c r="AQ35" s="424">
        <v>322.31428571428575</v>
      </c>
      <c r="AR35" s="424">
        <v>879.30638332255967</v>
      </c>
      <c r="AS35" s="424">
        <v>4083.5274812691614</v>
      </c>
      <c r="AT35" s="424">
        <v>7259.1018496939932</v>
      </c>
      <c r="AU35" s="424">
        <v>0</v>
      </c>
      <c r="AV35">
        <v>13.635102129027386</v>
      </c>
      <c r="AW35">
        <v>14.219949192284732</v>
      </c>
      <c r="AX35">
        <v>13.123540650244022</v>
      </c>
      <c r="AY35" s="97">
        <v>6</v>
      </c>
      <c r="AZ35" s="97">
        <v>11</v>
      </c>
      <c r="BA35" s="532">
        <v>80.421999999999997</v>
      </c>
      <c r="BB35" s="532">
        <v>86.666666666666671</v>
      </c>
      <c r="BC35" s="532">
        <v>72.916666666666671</v>
      </c>
      <c r="BD35" s="534">
        <v>6</v>
      </c>
      <c r="BE35" s="534">
        <v>11</v>
      </c>
      <c r="BF35" s="536">
        <v>101</v>
      </c>
      <c r="BG35" s="536">
        <v>112</v>
      </c>
      <c r="BH35" s="536">
        <v>37</v>
      </c>
    </row>
    <row r="36" spans="3:60" x14ac:dyDescent="0.25">
      <c r="C36" s="3" t="s">
        <v>85</v>
      </c>
      <c r="D36" s="20" t="s">
        <v>86</v>
      </c>
      <c r="E36" s="14">
        <v>28036.999999999975</v>
      </c>
      <c r="F36" s="14">
        <v>27603.580875646068</v>
      </c>
      <c r="G36" s="14">
        <v>433.41912435390702</v>
      </c>
      <c r="H36" s="14">
        <v>25478.184782608678</v>
      </c>
      <c r="I36" s="14">
        <v>317.08695652173913</v>
      </c>
      <c r="J36" s="14">
        <v>2148.8621146624841</v>
      </c>
      <c r="K36" s="14">
        <v>8634.2349292467461</v>
      </c>
      <c r="L36" s="14">
        <v>14173.004922964461</v>
      </c>
      <c r="M36" s="14">
        <v>204.99585921325053</v>
      </c>
      <c r="R36" s="14">
        <v>5</v>
      </c>
      <c r="S36" s="14">
        <v>10</v>
      </c>
      <c r="T36" s="14">
        <v>5</v>
      </c>
      <c r="U36" s="104">
        <v>73.400000000000006</v>
      </c>
      <c r="V36" s="104">
        <v>79.733333333333334</v>
      </c>
      <c r="W36" s="14">
        <v>167</v>
      </c>
      <c r="X36" s="14">
        <v>35</v>
      </c>
      <c r="Y36" s="14">
        <v>89</v>
      </c>
      <c r="Z36" s="91">
        <v>1663</v>
      </c>
      <c r="AA36" s="91">
        <v>25</v>
      </c>
      <c r="AB36" s="91">
        <v>3101</v>
      </c>
      <c r="AC36" s="91">
        <v>31</v>
      </c>
      <c r="AD36" s="91">
        <v>135</v>
      </c>
      <c r="AE36" s="91">
        <v>2</v>
      </c>
      <c r="AF36">
        <v>12</v>
      </c>
      <c r="AG36">
        <v>0</v>
      </c>
      <c r="AH36">
        <v>4</v>
      </c>
      <c r="AI36">
        <v>2</v>
      </c>
      <c r="AJ36" s="419">
        <v>11765.750000000007</v>
      </c>
      <c r="AK36" s="419">
        <v>66.086956521739125</v>
      </c>
      <c r="AL36" s="419">
        <v>733.42240383567605</v>
      </c>
      <c r="AM36" s="419">
        <v>3802.1414183451934</v>
      </c>
      <c r="AN36" s="419">
        <v>7052.3890763698628</v>
      </c>
      <c r="AO36" s="419">
        <v>111.71014492753623</v>
      </c>
      <c r="AP36" s="424">
        <v>13712.434782608696</v>
      </c>
      <c r="AQ36" s="424">
        <v>251</v>
      </c>
      <c r="AR36" s="424">
        <v>1415.4397108268079</v>
      </c>
      <c r="AS36" s="424">
        <v>4832.0935109015527</v>
      </c>
      <c r="AT36" s="424">
        <v>7120.6158465946228</v>
      </c>
      <c r="AU36" s="424">
        <v>93.285714285714292</v>
      </c>
      <c r="AV36">
        <v>12.738135493006366</v>
      </c>
      <c r="AW36">
        <v>13.182952013981811</v>
      </c>
      <c r="AX36">
        <v>12.357501619506873</v>
      </c>
      <c r="AY36" s="97">
        <v>5</v>
      </c>
      <c r="AZ36" s="97">
        <v>11</v>
      </c>
      <c r="BA36" s="532">
        <v>78.765999999999991</v>
      </c>
      <c r="BB36" s="532">
        <v>80.666666666666657</v>
      </c>
      <c r="BC36" s="532">
        <v>79.733333333333334</v>
      </c>
      <c r="BD36" s="534">
        <v>5</v>
      </c>
      <c r="BE36" s="534">
        <v>11</v>
      </c>
      <c r="BF36" s="536">
        <v>89</v>
      </c>
      <c r="BG36" s="536">
        <v>78</v>
      </c>
      <c r="BH36" s="536">
        <v>35</v>
      </c>
    </row>
    <row r="37" spans="3:60" x14ac:dyDescent="0.25">
      <c r="C37" s="3" t="s">
        <v>87</v>
      </c>
      <c r="D37" s="20" t="s">
        <v>88</v>
      </c>
      <c r="E37" s="14">
        <v>20686.999999999989</v>
      </c>
      <c r="F37" s="14">
        <v>20355.071428571417</v>
      </c>
      <c r="G37" s="14">
        <v>331.92857142857144</v>
      </c>
      <c r="H37" s="14">
        <v>18209.666666666672</v>
      </c>
      <c r="I37" s="14">
        <v>269.42857142857144</v>
      </c>
      <c r="J37" s="14">
        <v>2278.3397516956729</v>
      </c>
      <c r="K37" s="14">
        <v>7765.4653054075288</v>
      </c>
      <c r="L37" s="14">
        <v>7813.8997048015672</v>
      </c>
      <c r="M37" s="14">
        <v>82.533333333333331</v>
      </c>
      <c r="R37" s="14">
        <v>4</v>
      </c>
      <c r="S37" s="14">
        <v>8</v>
      </c>
      <c r="T37" s="14">
        <v>4</v>
      </c>
      <c r="U37" s="104">
        <v>76.75</v>
      </c>
      <c r="V37" s="104">
        <v>78.833333333333329</v>
      </c>
      <c r="W37" s="14">
        <v>142</v>
      </c>
      <c r="X37" s="14">
        <v>29</v>
      </c>
      <c r="Y37" s="14">
        <v>84</v>
      </c>
      <c r="Z37" s="91">
        <v>1448</v>
      </c>
      <c r="AA37" s="91">
        <v>65</v>
      </c>
      <c r="AB37" s="91">
        <v>2939</v>
      </c>
      <c r="AC37" s="91">
        <v>124</v>
      </c>
      <c r="AD37" s="91">
        <v>81</v>
      </c>
      <c r="AE37" s="91">
        <v>3</v>
      </c>
      <c r="AF37">
        <v>3</v>
      </c>
      <c r="AG37">
        <v>3</v>
      </c>
      <c r="AH37">
        <v>3</v>
      </c>
      <c r="AI37">
        <v>3</v>
      </c>
      <c r="AJ37" s="419">
        <v>8553.8000000000047</v>
      </c>
      <c r="AK37" s="419">
        <v>0</v>
      </c>
      <c r="AL37" s="419">
        <v>900.99689455281555</v>
      </c>
      <c r="AM37" s="419">
        <v>4019.1926486525199</v>
      </c>
      <c r="AN37" s="419">
        <v>3633.6104567946695</v>
      </c>
      <c r="AO37" s="419">
        <v>0</v>
      </c>
      <c r="AP37" s="424">
        <v>9655.866666666665</v>
      </c>
      <c r="AQ37" s="424">
        <v>269.42857142857144</v>
      </c>
      <c r="AR37" s="424">
        <v>1377.3428571428567</v>
      </c>
      <c r="AS37" s="424">
        <v>3746.2726567550098</v>
      </c>
      <c r="AT37" s="424">
        <v>4180.289248006894</v>
      </c>
      <c r="AU37" s="424">
        <v>82.533333333333331</v>
      </c>
      <c r="AV37">
        <v>11.445941003963776</v>
      </c>
      <c r="AW37">
        <v>11.625749505579231</v>
      </c>
      <c r="AX37">
        <v>11.285281606911036</v>
      </c>
      <c r="AY37" s="97">
        <v>7</v>
      </c>
      <c r="AZ37" s="97">
        <v>12</v>
      </c>
      <c r="BA37" s="532">
        <v>77.752499999999998</v>
      </c>
      <c r="BB37" s="532">
        <v>77.083333333333329</v>
      </c>
      <c r="BC37" s="532">
        <v>78.833333333333329</v>
      </c>
      <c r="BD37" s="534">
        <v>7</v>
      </c>
      <c r="BE37" s="534">
        <v>12</v>
      </c>
      <c r="BF37" s="536">
        <v>84</v>
      </c>
      <c r="BG37" s="536">
        <v>58</v>
      </c>
      <c r="BH37" s="536">
        <v>29</v>
      </c>
    </row>
    <row r="38" spans="3:60" x14ac:dyDescent="0.25">
      <c r="C38" s="3" t="s">
        <v>89</v>
      </c>
      <c r="D38" s="20" t="s">
        <v>90</v>
      </c>
      <c r="E38" s="14">
        <v>25474.999999999953</v>
      </c>
      <c r="F38" s="14">
        <v>24995.032091097262</v>
      </c>
      <c r="G38" s="14">
        <v>479.96790890269153</v>
      </c>
      <c r="H38" s="14">
        <v>22733.648498331495</v>
      </c>
      <c r="I38" s="14">
        <v>433.67080745341616</v>
      </c>
      <c r="J38" s="14">
        <v>3876.4191880377616</v>
      </c>
      <c r="K38" s="14">
        <v>8454.5904163716568</v>
      </c>
      <c r="L38" s="14">
        <v>9968.9680864686616</v>
      </c>
      <c r="M38" s="14">
        <v>0</v>
      </c>
      <c r="R38" s="14">
        <v>5</v>
      </c>
      <c r="S38" s="14">
        <v>9</v>
      </c>
      <c r="T38" s="14">
        <v>5</v>
      </c>
      <c r="U38" s="104">
        <v>63.6</v>
      </c>
      <c r="V38" s="104">
        <v>70.200000000000017</v>
      </c>
      <c r="W38" s="14">
        <v>129</v>
      </c>
      <c r="X38" s="14">
        <v>35</v>
      </c>
      <c r="Y38" s="14">
        <v>73</v>
      </c>
      <c r="Z38" s="91">
        <v>1190</v>
      </c>
      <c r="AA38" s="91">
        <v>70</v>
      </c>
      <c r="AB38" s="91">
        <v>2320</v>
      </c>
      <c r="AC38" s="91">
        <v>129</v>
      </c>
      <c r="AD38" s="91">
        <v>14</v>
      </c>
      <c r="AE38" s="91">
        <v>0</v>
      </c>
      <c r="AF38">
        <v>0</v>
      </c>
      <c r="AG38">
        <v>0</v>
      </c>
      <c r="AH38">
        <v>16</v>
      </c>
      <c r="AI38">
        <v>6</v>
      </c>
      <c r="AJ38" s="419">
        <v>10615.551724137929</v>
      </c>
      <c r="AK38" s="419">
        <v>101</v>
      </c>
      <c r="AL38" s="419">
        <v>1543.8819043495823</v>
      </c>
      <c r="AM38" s="419">
        <v>4256.6439634460839</v>
      </c>
      <c r="AN38" s="419">
        <v>4714.0258563422631</v>
      </c>
      <c r="AO38" s="419">
        <v>0</v>
      </c>
      <c r="AP38" s="424">
        <v>12118.096774193553</v>
      </c>
      <c r="AQ38" s="424">
        <v>332.67080745341616</v>
      </c>
      <c r="AR38" s="424">
        <v>2332.5372836881793</v>
      </c>
      <c r="AS38" s="424">
        <v>4197.9464529255647</v>
      </c>
      <c r="AT38" s="424">
        <v>5254.9422301263921</v>
      </c>
      <c r="AU38" s="424">
        <v>0</v>
      </c>
      <c r="AV38">
        <v>11.601395562898615</v>
      </c>
      <c r="AW38">
        <v>11.960762237963211</v>
      </c>
      <c r="AX38">
        <v>11.286587421144556</v>
      </c>
      <c r="AY38" s="97">
        <v>6</v>
      </c>
      <c r="AZ38" s="97">
        <v>11</v>
      </c>
      <c r="BA38" s="532">
        <v>69.421999999999997</v>
      </c>
      <c r="BB38" s="532">
        <v>75.933333333333337</v>
      </c>
      <c r="BC38" s="532">
        <v>70.200000000000017</v>
      </c>
      <c r="BD38" s="534">
        <v>6</v>
      </c>
      <c r="BE38" s="534">
        <v>11</v>
      </c>
      <c r="BF38" s="536">
        <v>73</v>
      </c>
      <c r="BG38" s="536">
        <v>56</v>
      </c>
      <c r="BH38" s="536">
        <v>35</v>
      </c>
    </row>
    <row r="39" spans="3:60" x14ac:dyDescent="0.25">
      <c r="C39" s="3" t="s">
        <v>91</v>
      </c>
      <c r="D39" s="20" t="s">
        <v>92</v>
      </c>
      <c r="E39" s="14">
        <v>46677.000000000153</v>
      </c>
      <c r="F39" s="14">
        <v>46497.95000000015</v>
      </c>
      <c r="G39" s="14">
        <v>179.05</v>
      </c>
      <c r="H39" s="14">
        <v>42134.423611111095</v>
      </c>
      <c r="I39" s="14">
        <v>179.05</v>
      </c>
      <c r="J39" s="14">
        <v>1635.5002457495493</v>
      </c>
      <c r="K39" s="14">
        <v>6780.4149638154377</v>
      </c>
      <c r="L39" s="14">
        <v>33476.103562836433</v>
      </c>
      <c r="M39" s="14">
        <v>63.354838709677416</v>
      </c>
      <c r="R39" s="14">
        <v>4</v>
      </c>
      <c r="S39" s="14">
        <v>7</v>
      </c>
      <c r="T39" s="14">
        <v>4</v>
      </c>
      <c r="U39" s="104">
        <v>78.75</v>
      </c>
      <c r="V39" s="104">
        <v>81.75</v>
      </c>
      <c r="W39" s="14">
        <v>198</v>
      </c>
      <c r="X39" s="14">
        <v>59</v>
      </c>
      <c r="Y39" s="14">
        <v>119</v>
      </c>
      <c r="Z39" s="91">
        <v>2021</v>
      </c>
      <c r="AA39" s="91">
        <v>34</v>
      </c>
      <c r="AB39" s="91">
        <v>4168</v>
      </c>
      <c r="AC39" s="91">
        <v>67</v>
      </c>
      <c r="AD39" s="91">
        <v>72</v>
      </c>
      <c r="AE39" s="91">
        <v>8</v>
      </c>
      <c r="AF39">
        <v>0</v>
      </c>
      <c r="AG39">
        <v>0</v>
      </c>
      <c r="AH39">
        <v>59</v>
      </c>
      <c r="AI39">
        <v>0</v>
      </c>
      <c r="AJ39" s="419">
        <v>19483.312499999996</v>
      </c>
      <c r="AK39" s="419">
        <v>0</v>
      </c>
      <c r="AL39" s="419">
        <v>480.99722717369775</v>
      </c>
      <c r="AM39" s="419">
        <v>2906.7590581198269</v>
      </c>
      <c r="AN39" s="419">
        <v>16032.201375996792</v>
      </c>
      <c r="AO39" s="419">
        <v>63.354838709677416</v>
      </c>
      <c r="AP39" s="424">
        <v>22651.111111111091</v>
      </c>
      <c r="AQ39" s="424">
        <v>179.05</v>
      </c>
      <c r="AR39" s="424">
        <v>1154.5030185758515</v>
      </c>
      <c r="AS39" s="424">
        <v>3873.655905695613</v>
      </c>
      <c r="AT39" s="424">
        <v>17443.902186839627</v>
      </c>
      <c r="AU39" s="424">
        <v>0</v>
      </c>
      <c r="AV39">
        <v>15.39881132478196</v>
      </c>
      <c r="AW39">
        <v>15.93660910392436</v>
      </c>
      <c r="AX39">
        <v>14.937729744719489</v>
      </c>
      <c r="AY39" s="97">
        <v>4</v>
      </c>
      <c r="AZ39" s="97">
        <v>7</v>
      </c>
      <c r="BA39" s="532">
        <v>81.429999999999993</v>
      </c>
      <c r="BB39" s="532">
        <v>82.916666666666671</v>
      </c>
      <c r="BC39" s="532">
        <v>81.75</v>
      </c>
      <c r="BD39" s="534">
        <v>4</v>
      </c>
      <c r="BE39" s="534">
        <v>7</v>
      </c>
      <c r="BF39" s="536">
        <v>119</v>
      </c>
      <c r="BG39" s="536">
        <v>79</v>
      </c>
      <c r="BH39" s="536">
        <v>59</v>
      </c>
    </row>
    <row r="40" spans="3:60" x14ac:dyDescent="0.25">
      <c r="C40" s="3" t="s">
        <v>93</v>
      </c>
      <c r="D40" s="20" t="s">
        <v>94</v>
      </c>
      <c r="E40" s="14">
        <v>23496.999999999978</v>
      </c>
      <c r="F40" s="14">
        <v>23305.125832990518</v>
      </c>
      <c r="G40" s="14">
        <v>191.8741670094611</v>
      </c>
      <c r="H40" s="14">
        <v>21166.485576923093</v>
      </c>
      <c r="I40" s="14">
        <v>157.10623885918002</v>
      </c>
      <c r="J40" s="14">
        <v>2501.2955782240842</v>
      </c>
      <c r="K40" s="14">
        <v>6440.7289323943523</v>
      </c>
      <c r="L40" s="14">
        <v>12038.559955650606</v>
      </c>
      <c r="M40" s="14">
        <v>28.794871794871796</v>
      </c>
      <c r="R40" s="14">
        <v>13</v>
      </c>
      <c r="S40" s="14">
        <v>20</v>
      </c>
      <c r="T40" s="14">
        <v>10</v>
      </c>
      <c r="U40" s="104">
        <v>64.099999999999994</v>
      </c>
      <c r="V40" s="104">
        <v>58.933333333333337</v>
      </c>
      <c r="W40" s="14">
        <v>327</v>
      </c>
      <c r="X40" s="14">
        <v>67</v>
      </c>
      <c r="Y40" s="14">
        <v>208</v>
      </c>
      <c r="Z40" s="91">
        <v>3116</v>
      </c>
      <c r="AA40" s="91">
        <v>161</v>
      </c>
      <c r="AB40" s="91">
        <v>6202</v>
      </c>
      <c r="AC40" s="91">
        <v>308</v>
      </c>
      <c r="AD40" s="91">
        <v>144</v>
      </c>
      <c r="AE40" s="91">
        <v>2</v>
      </c>
      <c r="AF40">
        <v>334</v>
      </c>
      <c r="AG40">
        <v>100</v>
      </c>
      <c r="AH40">
        <v>270</v>
      </c>
      <c r="AI40">
        <v>19</v>
      </c>
      <c r="AJ40" s="419">
        <v>9616.9230769230744</v>
      </c>
      <c r="AK40" s="419">
        <v>25.1</v>
      </c>
      <c r="AL40" s="419">
        <v>765.85571428571438</v>
      </c>
      <c r="AM40" s="419">
        <v>3182.0837252056108</v>
      </c>
      <c r="AN40" s="419">
        <v>5615.0887656368777</v>
      </c>
      <c r="AO40" s="419">
        <v>28.794871794871796</v>
      </c>
      <c r="AP40" s="424">
        <v>11549.562500000007</v>
      </c>
      <c r="AQ40" s="424">
        <v>132.00623885918003</v>
      </c>
      <c r="AR40" s="424">
        <v>1735.4398639383696</v>
      </c>
      <c r="AS40" s="424">
        <v>3258.6452071887384</v>
      </c>
      <c r="AT40" s="424">
        <v>6423.4711900137199</v>
      </c>
      <c r="AU40" s="424">
        <v>0</v>
      </c>
      <c r="AV40">
        <v>13.033046955688416</v>
      </c>
      <c r="AW40">
        <v>13.558056545077108</v>
      </c>
      <c r="AX40">
        <v>12.597198476407868</v>
      </c>
      <c r="AY40" s="97">
        <v>13</v>
      </c>
      <c r="AZ40" s="97">
        <v>24</v>
      </c>
      <c r="BA40" s="532">
        <v>67.363</v>
      </c>
      <c r="BB40" s="532">
        <v>78.799999999999983</v>
      </c>
      <c r="BC40" s="532">
        <v>58.933333333333323</v>
      </c>
      <c r="BD40" s="534">
        <v>13</v>
      </c>
      <c r="BE40" s="534">
        <v>24</v>
      </c>
      <c r="BF40" s="536">
        <v>208</v>
      </c>
      <c r="BG40" s="536">
        <v>119</v>
      </c>
      <c r="BH40" s="536">
        <v>67</v>
      </c>
    </row>
    <row r="41" spans="3:60" x14ac:dyDescent="0.25">
      <c r="C41" s="3" t="s">
        <v>95</v>
      </c>
      <c r="D41" s="20" t="s">
        <v>96</v>
      </c>
      <c r="E41" s="14">
        <v>42866.999999999942</v>
      </c>
      <c r="F41" s="14">
        <v>42042.267365336884</v>
      </c>
      <c r="G41" s="14">
        <v>824.73263466306082</v>
      </c>
      <c r="H41" s="14">
        <v>38648.788571428588</v>
      </c>
      <c r="I41" s="14">
        <v>697.42748912120112</v>
      </c>
      <c r="J41" s="14">
        <v>4361.4280846300635</v>
      </c>
      <c r="K41" s="14">
        <v>11765.907521426267</v>
      </c>
      <c r="L41" s="14">
        <v>21824.025476251056</v>
      </c>
      <c r="M41" s="14">
        <v>0</v>
      </c>
      <c r="R41" s="14">
        <v>13</v>
      </c>
      <c r="S41" s="14">
        <v>19</v>
      </c>
      <c r="T41" s="14">
        <v>8</v>
      </c>
      <c r="U41" s="104">
        <v>71.875</v>
      </c>
      <c r="V41" s="104">
        <v>75.916666666666671</v>
      </c>
      <c r="W41" s="14">
        <v>235</v>
      </c>
      <c r="X41" s="14">
        <v>53</v>
      </c>
      <c r="Y41" s="14">
        <v>140</v>
      </c>
      <c r="Z41" s="91">
        <v>2182</v>
      </c>
      <c r="AA41" s="91">
        <v>361</v>
      </c>
      <c r="AB41" s="91">
        <v>4396</v>
      </c>
      <c r="AC41" s="91">
        <v>424</v>
      </c>
      <c r="AD41" s="91">
        <v>16</v>
      </c>
      <c r="AE41" s="91">
        <v>0</v>
      </c>
      <c r="AF41">
        <v>78</v>
      </c>
      <c r="AG41">
        <v>7</v>
      </c>
      <c r="AH41">
        <v>59</v>
      </c>
      <c r="AI41">
        <v>26</v>
      </c>
      <c r="AJ41" s="419">
        <v>17718.759999999998</v>
      </c>
      <c r="AK41" s="419">
        <v>48.310344827586206</v>
      </c>
      <c r="AL41" s="419">
        <v>1097.336926131529</v>
      </c>
      <c r="AM41" s="419">
        <v>6116.6706373801226</v>
      </c>
      <c r="AN41" s="419">
        <v>10456.44209166076</v>
      </c>
      <c r="AO41" s="419">
        <v>0</v>
      </c>
      <c r="AP41" s="424">
        <v>20930.028571428575</v>
      </c>
      <c r="AQ41" s="424">
        <v>649.11714429361496</v>
      </c>
      <c r="AR41" s="424">
        <v>3264.0911584985352</v>
      </c>
      <c r="AS41" s="424">
        <v>5649.236884046145</v>
      </c>
      <c r="AT41" s="424">
        <v>11367.58338459028</v>
      </c>
      <c r="AU41" s="424">
        <v>0</v>
      </c>
      <c r="AV41">
        <v>12.63816413521001</v>
      </c>
      <c r="AW41">
        <v>13.248850247657751</v>
      </c>
      <c r="AX41">
        <v>12.121174842774641</v>
      </c>
      <c r="AY41" s="97">
        <v>13</v>
      </c>
      <c r="AZ41" s="97">
        <v>23</v>
      </c>
      <c r="BA41" s="532">
        <v>75.758749999999992</v>
      </c>
      <c r="BB41" s="532">
        <v>77.875000000000014</v>
      </c>
      <c r="BC41" s="532">
        <v>75.916666666666671</v>
      </c>
      <c r="BD41" s="534">
        <v>13</v>
      </c>
      <c r="BE41" s="534">
        <v>23</v>
      </c>
      <c r="BF41" s="536">
        <v>140</v>
      </c>
      <c r="BG41" s="536">
        <v>95</v>
      </c>
      <c r="BH41" s="536">
        <v>53</v>
      </c>
    </row>
    <row r="42" spans="3:60" x14ac:dyDescent="0.25">
      <c r="C42" s="3" t="s">
        <v>97</v>
      </c>
      <c r="D42" s="20" t="s">
        <v>98</v>
      </c>
      <c r="E42" s="14">
        <v>5570.0000000000227</v>
      </c>
      <c r="F42" s="14">
        <v>5474.303780652448</v>
      </c>
      <c r="G42" s="14">
        <v>95.696219347574853</v>
      </c>
      <c r="H42" s="14">
        <v>4990.7500000000036</v>
      </c>
      <c r="I42" s="14">
        <v>96.484815678779867</v>
      </c>
      <c r="J42" s="14">
        <v>690.96131974118725</v>
      </c>
      <c r="K42" s="14">
        <v>1431.6373364128569</v>
      </c>
      <c r="L42" s="14">
        <v>2761.7865281671793</v>
      </c>
      <c r="M42" s="14">
        <v>9.8800000000000008</v>
      </c>
      <c r="R42" s="14">
        <v>5</v>
      </c>
      <c r="S42" s="14">
        <v>6</v>
      </c>
      <c r="T42" s="14">
        <v>5</v>
      </c>
      <c r="U42" s="104">
        <v>66.599999999999994</v>
      </c>
      <c r="V42" s="104">
        <v>67.266666666666666</v>
      </c>
      <c r="W42" s="14">
        <v>84</v>
      </c>
      <c r="X42" s="14">
        <v>20</v>
      </c>
      <c r="Y42" s="14">
        <v>59</v>
      </c>
      <c r="Z42" s="91">
        <v>868</v>
      </c>
      <c r="AA42" s="91">
        <v>70</v>
      </c>
      <c r="AB42" s="91">
        <v>1669</v>
      </c>
      <c r="AC42" s="91">
        <v>117</v>
      </c>
      <c r="AD42" s="91">
        <v>0</v>
      </c>
      <c r="AE42" s="91">
        <v>0</v>
      </c>
      <c r="AF42">
        <v>55</v>
      </c>
      <c r="AG42">
        <v>12</v>
      </c>
      <c r="AH42">
        <v>96</v>
      </c>
      <c r="AI42">
        <v>9</v>
      </c>
      <c r="AJ42" s="419">
        <v>2357.0000000000009</v>
      </c>
      <c r="AK42" s="419">
        <v>7.5714285714285712</v>
      </c>
      <c r="AL42" s="419">
        <v>231.54071352781034</v>
      </c>
      <c r="AM42" s="419">
        <v>744.97402864757703</v>
      </c>
      <c r="AN42" s="419">
        <v>1363.0338292531851</v>
      </c>
      <c r="AO42" s="419">
        <v>9.8800000000000008</v>
      </c>
      <c r="AP42" s="424">
        <v>2633.7499999999982</v>
      </c>
      <c r="AQ42" s="424">
        <v>88.913387107351298</v>
      </c>
      <c r="AR42" s="424">
        <v>459.42060621337714</v>
      </c>
      <c r="AS42" s="424">
        <v>686.66330776527968</v>
      </c>
      <c r="AT42" s="424">
        <v>1398.7526989139901</v>
      </c>
      <c r="AU42" s="424">
        <v>0</v>
      </c>
      <c r="AV42">
        <v>12.673087876302159</v>
      </c>
      <c r="AW42">
        <v>13.335670303391899</v>
      </c>
      <c r="AX42">
        <v>12.082614040034168</v>
      </c>
      <c r="AY42" s="97">
        <v>5</v>
      </c>
      <c r="AZ42" s="97">
        <v>6</v>
      </c>
      <c r="BA42" s="532">
        <v>67.686000000000007</v>
      </c>
      <c r="BB42" s="532">
        <v>69.066666666666677</v>
      </c>
      <c r="BC42" s="532">
        <v>67.266666666666666</v>
      </c>
      <c r="BD42" s="534">
        <v>5</v>
      </c>
      <c r="BE42" s="534">
        <v>6</v>
      </c>
      <c r="BF42" s="536">
        <v>59</v>
      </c>
      <c r="BG42" s="536">
        <v>25</v>
      </c>
      <c r="BH42" s="536">
        <v>20</v>
      </c>
    </row>
    <row r="43" spans="3:60" x14ac:dyDescent="0.25">
      <c r="C43" s="3" t="s">
        <v>99</v>
      </c>
      <c r="D43" s="20" t="s">
        <v>100</v>
      </c>
      <c r="E43" s="14">
        <v>27784.99999999996</v>
      </c>
      <c r="F43" s="14">
        <v>27748.37499999996</v>
      </c>
      <c r="G43" s="14">
        <v>36.625</v>
      </c>
      <c r="H43" s="14">
        <v>25692.856507230241</v>
      </c>
      <c r="I43" s="14">
        <v>91.806451612903231</v>
      </c>
      <c r="J43" s="14">
        <v>1240.7362970638317</v>
      </c>
      <c r="K43" s="14">
        <v>6054.8581702393503</v>
      </c>
      <c r="L43" s="14">
        <v>18305.455588314155</v>
      </c>
      <c r="M43" s="14">
        <v>0</v>
      </c>
      <c r="R43" s="14">
        <v>19</v>
      </c>
      <c r="S43" s="14">
        <v>49</v>
      </c>
      <c r="T43" s="14">
        <v>18</v>
      </c>
      <c r="U43" s="104">
        <v>67.777777777777771</v>
      </c>
      <c r="V43" s="104">
        <v>69.388888888888886</v>
      </c>
      <c r="W43" s="14">
        <v>624</v>
      </c>
      <c r="X43" s="14">
        <v>115</v>
      </c>
      <c r="Y43" s="14">
        <v>355</v>
      </c>
      <c r="Z43" s="91">
        <v>5118</v>
      </c>
      <c r="AA43" s="91">
        <v>273</v>
      </c>
      <c r="AB43" s="91">
        <v>10347</v>
      </c>
      <c r="AC43" s="91">
        <v>344</v>
      </c>
      <c r="AD43" s="91">
        <v>213</v>
      </c>
      <c r="AE43" s="91">
        <v>6</v>
      </c>
      <c r="AF43">
        <v>145</v>
      </c>
      <c r="AG43">
        <v>30</v>
      </c>
      <c r="AH43">
        <v>572</v>
      </c>
      <c r="AI43">
        <v>244</v>
      </c>
      <c r="AJ43" s="419">
        <v>12385.275862068964</v>
      </c>
      <c r="AK43" s="419">
        <v>0</v>
      </c>
      <c r="AL43" s="419">
        <v>228.20853271182247</v>
      </c>
      <c r="AM43" s="419">
        <v>2619.9669434292082</v>
      </c>
      <c r="AN43" s="419">
        <v>9537.1003859279335</v>
      </c>
      <c r="AO43" s="419">
        <v>0</v>
      </c>
      <c r="AP43" s="424">
        <v>13307.580645161292</v>
      </c>
      <c r="AQ43" s="424">
        <v>91.806451612903231</v>
      </c>
      <c r="AR43" s="424">
        <v>1012.5277643520091</v>
      </c>
      <c r="AS43" s="424">
        <v>3434.8912268101403</v>
      </c>
      <c r="AT43" s="424">
        <v>8768.3552023862394</v>
      </c>
      <c r="AU43" s="424">
        <v>0</v>
      </c>
      <c r="AV43">
        <v>14.406417429350048</v>
      </c>
      <c r="AW43">
        <v>15.042487088365036</v>
      </c>
      <c r="AX43">
        <v>13.814431672926535</v>
      </c>
      <c r="AY43" s="97">
        <v>22</v>
      </c>
      <c r="AZ43" s="97">
        <v>56</v>
      </c>
      <c r="BA43" s="532">
        <v>73.760000000000005</v>
      </c>
      <c r="BB43" s="532">
        <v>77.259259259259252</v>
      </c>
      <c r="BC43" s="532">
        <v>69.388888888888886</v>
      </c>
      <c r="BD43" s="534">
        <v>22</v>
      </c>
      <c r="BE43" s="534">
        <v>56</v>
      </c>
      <c r="BF43" s="536">
        <v>355</v>
      </c>
      <c r="BG43" s="536">
        <v>269</v>
      </c>
      <c r="BH43" s="536">
        <v>115</v>
      </c>
    </row>
    <row r="44" spans="3:60" x14ac:dyDescent="0.25">
      <c r="C44" s="3" t="s">
        <v>101</v>
      </c>
      <c r="D44" s="20" t="s">
        <v>102</v>
      </c>
      <c r="E44" s="14">
        <v>33163.000000000065</v>
      </c>
      <c r="F44" s="14">
        <v>33107.000000000065</v>
      </c>
      <c r="G44" s="14">
        <v>56</v>
      </c>
      <c r="H44" s="14">
        <v>30476.206896551765</v>
      </c>
      <c r="I44" s="14">
        <v>118.44827586206897</v>
      </c>
      <c r="J44" s="14">
        <v>604.71771309150608</v>
      </c>
      <c r="K44" s="14">
        <v>4489.6881355485011</v>
      </c>
      <c r="L44" s="14">
        <v>25186.686105383022</v>
      </c>
      <c r="M44" s="14">
        <v>76.666666666666671</v>
      </c>
      <c r="R44" s="14">
        <v>9</v>
      </c>
      <c r="S44" s="14">
        <v>19</v>
      </c>
      <c r="T44" s="14">
        <v>9</v>
      </c>
      <c r="U44" s="104">
        <v>68.888888888888886</v>
      </c>
      <c r="V44" s="104">
        <v>67.037037037037024</v>
      </c>
      <c r="W44" s="14">
        <v>286</v>
      </c>
      <c r="X44" s="14">
        <v>43</v>
      </c>
      <c r="Y44" s="14">
        <v>188</v>
      </c>
      <c r="Z44" s="91">
        <v>2900</v>
      </c>
      <c r="AA44" s="91">
        <v>304</v>
      </c>
      <c r="AB44" s="91">
        <v>5541</v>
      </c>
      <c r="AC44" s="91">
        <v>414</v>
      </c>
      <c r="AD44" s="91">
        <v>164</v>
      </c>
      <c r="AE44" s="91">
        <v>7</v>
      </c>
      <c r="AF44">
        <v>244</v>
      </c>
      <c r="AG44">
        <v>65</v>
      </c>
      <c r="AH44">
        <v>160</v>
      </c>
      <c r="AI44">
        <v>109</v>
      </c>
      <c r="AJ44" s="419">
        <v>13720.68965517242</v>
      </c>
      <c r="AK44" s="419">
        <v>62.448275862068968</v>
      </c>
      <c r="AL44" s="419">
        <v>164.44827586206895</v>
      </c>
      <c r="AM44" s="419">
        <v>1443.7826313242606</v>
      </c>
      <c r="AN44" s="419">
        <v>12050.010472124022</v>
      </c>
      <c r="AO44" s="419">
        <v>0</v>
      </c>
      <c r="AP44" s="424">
        <v>16755.517241379319</v>
      </c>
      <c r="AQ44" s="424">
        <v>56</v>
      </c>
      <c r="AR44" s="424">
        <v>440.26943722943719</v>
      </c>
      <c r="AS44" s="424">
        <v>3045.9055042242435</v>
      </c>
      <c r="AT44" s="424">
        <v>13136.67563325897</v>
      </c>
      <c r="AU44" s="424">
        <v>76.666666666666671</v>
      </c>
      <c r="AV44">
        <v>15.250567933162804</v>
      </c>
      <c r="AW44">
        <v>15.734240138962029</v>
      </c>
      <c r="AX44">
        <v>14.852679829250803</v>
      </c>
      <c r="AY44" s="97">
        <v>10</v>
      </c>
      <c r="AZ44" s="97">
        <v>20</v>
      </c>
      <c r="BA44" s="532">
        <v>71.88</v>
      </c>
      <c r="BB44" s="532">
        <v>72.592592592592581</v>
      </c>
      <c r="BC44" s="532">
        <v>67.037037037037038</v>
      </c>
      <c r="BD44" s="534">
        <v>10</v>
      </c>
      <c r="BE44" s="534">
        <v>20</v>
      </c>
      <c r="BF44" s="536">
        <v>188</v>
      </c>
      <c r="BG44" s="536">
        <v>98</v>
      </c>
      <c r="BH44" s="536">
        <v>43</v>
      </c>
    </row>
    <row r="45" spans="3:60" x14ac:dyDescent="0.25">
      <c r="C45" s="3" t="s">
        <v>205</v>
      </c>
      <c r="D45" s="20" t="s">
        <v>103</v>
      </c>
      <c r="E45" s="14">
        <v>3211.9999999999982</v>
      </c>
      <c r="F45" s="14">
        <v>2995.5552410150217</v>
      </c>
      <c r="G45" s="14">
        <v>216.44475898497635</v>
      </c>
      <c r="H45" s="14">
        <v>2821.1988144094826</v>
      </c>
      <c r="I45" s="14">
        <v>189.30821654191217</v>
      </c>
      <c r="J45" s="14">
        <v>1334.0614631001713</v>
      </c>
      <c r="K45" s="14">
        <v>984.21442586853072</v>
      </c>
      <c r="L45" s="14">
        <v>313.61470889886868</v>
      </c>
      <c r="M45" s="14">
        <v>0</v>
      </c>
      <c r="R45" s="14">
        <v>10</v>
      </c>
      <c r="S45" s="14">
        <v>10</v>
      </c>
      <c r="T45" s="14">
        <v>10</v>
      </c>
      <c r="U45" s="104">
        <v>73.400000000000006</v>
      </c>
      <c r="V45" s="104">
        <v>80.73333333333332</v>
      </c>
      <c r="W45" s="14">
        <v>123</v>
      </c>
      <c r="X45" s="14">
        <v>32</v>
      </c>
      <c r="Y45" s="14">
        <v>64</v>
      </c>
      <c r="Z45" s="91">
        <v>804</v>
      </c>
      <c r="AA45" s="91">
        <v>124</v>
      </c>
      <c r="AB45" s="91">
        <v>1463</v>
      </c>
      <c r="AC45" s="91">
        <v>143</v>
      </c>
      <c r="AD45" s="91">
        <v>0</v>
      </c>
      <c r="AE45" s="91">
        <v>0</v>
      </c>
      <c r="AF45">
        <v>49</v>
      </c>
      <c r="AG45">
        <v>0</v>
      </c>
      <c r="AH45">
        <v>81</v>
      </c>
      <c r="AI45">
        <v>24</v>
      </c>
      <c r="AJ45" s="419">
        <v>1370.4313725490194</v>
      </c>
      <c r="AK45" s="419">
        <v>36.3379784466741</v>
      </c>
      <c r="AL45" s="419">
        <v>591.09778092041506</v>
      </c>
      <c r="AM45" s="419">
        <v>559.80509115777647</v>
      </c>
      <c r="AN45" s="419">
        <v>183.19052202415369</v>
      </c>
      <c r="AO45" s="419">
        <v>0</v>
      </c>
      <c r="AP45" s="424">
        <v>1450.7674418604656</v>
      </c>
      <c r="AQ45" s="424">
        <v>152.9702380952381</v>
      </c>
      <c r="AR45" s="424">
        <v>742.96368217975828</v>
      </c>
      <c r="AS45" s="424">
        <v>424.40933471075419</v>
      </c>
      <c r="AT45" s="424">
        <v>130.42418687471508</v>
      </c>
      <c r="AU45" s="424">
        <v>0</v>
      </c>
      <c r="AV45">
        <v>7.1238977157607026</v>
      </c>
      <c r="AW45">
        <v>7.9940826817382282</v>
      </c>
      <c r="AX45">
        <v>6.3018991356389895</v>
      </c>
      <c r="AY45" s="97">
        <v>10</v>
      </c>
      <c r="AZ45" s="97">
        <v>10</v>
      </c>
      <c r="BA45" s="532">
        <v>75.941000000000003</v>
      </c>
      <c r="BB45" s="532">
        <v>80.400000000000006</v>
      </c>
      <c r="BC45" s="532">
        <v>80.733333333333334</v>
      </c>
      <c r="BD45" s="534">
        <v>10</v>
      </c>
      <c r="BE45" s="534">
        <v>10</v>
      </c>
      <c r="BF45" s="536">
        <v>64</v>
      </c>
      <c r="BG45" s="536">
        <v>59</v>
      </c>
      <c r="BH45" s="536">
        <v>32</v>
      </c>
    </row>
    <row r="46" spans="3:60" x14ac:dyDescent="0.25">
      <c r="C46" s="3" t="s">
        <v>206</v>
      </c>
      <c r="D46" s="20" t="s">
        <v>104</v>
      </c>
      <c r="E46" s="14">
        <v>2400.9999999999936</v>
      </c>
      <c r="F46" s="14">
        <v>2242.4370836181297</v>
      </c>
      <c r="G46" s="14">
        <v>158.56291638186377</v>
      </c>
      <c r="H46" s="14">
        <v>2161.7703703703705</v>
      </c>
      <c r="I46" s="14">
        <v>132.10865800865801</v>
      </c>
      <c r="J46" s="14">
        <v>904.2359506909313</v>
      </c>
      <c r="K46" s="14">
        <v>877.58883536621113</v>
      </c>
      <c r="L46" s="14">
        <v>243.91692630457015</v>
      </c>
      <c r="M46" s="14">
        <v>3.92</v>
      </c>
      <c r="R46" s="14">
        <v>13</v>
      </c>
      <c r="S46" s="14">
        <v>13</v>
      </c>
      <c r="T46" s="14">
        <v>13</v>
      </c>
      <c r="U46" s="104">
        <v>60.846153846153847</v>
      </c>
      <c r="V46" s="104">
        <v>61.871794871794876</v>
      </c>
      <c r="W46" s="14">
        <v>91</v>
      </c>
      <c r="X46" s="14">
        <v>26</v>
      </c>
      <c r="Y46" s="14">
        <v>43</v>
      </c>
      <c r="Z46" s="91">
        <v>375</v>
      </c>
      <c r="AA46" s="91">
        <v>44</v>
      </c>
      <c r="AB46" s="91">
        <v>797</v>
      </c>
      <c r="AC46" s="91">
        <v>39</v>
      </c>
      <c r="AD46" s="91">
        <v>34</v>
      </c>
      <c r="AE46" s="91">
        <v>2</v>
      </c>
      <c r="AF46">
        <v>25</v>
      </c>
      <c r="AG46">
        <v>3</v>
      </c>
      <c r="AH46">
        <v>77</v>
      </c>
      <c r="AI46">
        <v>26</v>
      </c>
      <c r="AJ46" s="419">
        <v>1247.3999999999999</v>
      </c>
      <c r="AK46" s="419">
        <v>15.066666666666666</v>
      </c>
      <c r="AL46" s="419">
        <v>491.79678985177037</v>
      </c>
      <c r="AM46" s="419">
        <v>587.82365980103543</v>
      </c>
      <c r="AN46" s="419">
        <v>148.79288368052752</v>
      </c>
      <c r="AO46" s="419">
        <v>3.92</v>
      </c>
      <c r="AP46" s="424">
        <v>914.37037037037044</v>
      </c>
      <c r="AQ46" s="424">
        <v>117.04199134199136</v>
      </c>
      <c r="AR46" s="424">
        <v>412.43916083916099</v>
      </c>
      <c r="AS46" s="424">
        <v>289.76517556517553</v>
      </c>
      <c r="AT46" s="424">
        <v>95.12404262404263</v>
      </c>
      <c r="AU46" s="424">
        <v>0</v>
      </c>
      <c r="AV46">
        <v>7.5396271051536097</v>
      </c>
      <c r="AW46">
        <v>8.2985951037090242</v>
      </c>
      <c r="AX46">
        <v>6.5074835040202892</v>
      </c>
      <c r="AY46" s="97">
        <v>13</v>
      </c>
      <c r="AZ46" s="97">
        <v>13</v>
      </c>
      <c r="BA46" s="532">
        <v>65.959230769230771</v>
      </c>
      <c r="BB46" s="532">
        <v>70.410256410256409</v>
      </c>
      <c r="BC46" s="532">
        <v>61.871794871794883</v>
      </c>
      <c r="BD46" s="534">
        <v>13</v>
      </c>
      <c r="BE46" s="534">
        <v>13</v>
      </c>
      <c r="BF46" s="536">
        <v>43</v>
      </c>
      <c r="BG46" s="536">
        <v>48</v>
      </c>
      <c r="BH46" s="536">
        <v>26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31</vt:i4>
      </vt:variant>
    </vt:vector>
  </HeadingPairs>
  <TitlesOfParts>
    <vt:vector size="31" baseType="lpstr">
      <vt:lpstr>pz</vt:lpstr>
      <vt:lpstr>indice</vt:lpstr>
      <vt:lpstr>zonas</vt:lpstr>
      <vt:lpstr>poblacion</vt:lpstr>
      <vt:lpstr>pop</vt:lpstr>
      <vt:lpstr>salud</vt:lpstr>
      <vt:lpstr>sal</vt:lpstr>
      <vt:lpstr>educacion</vt:lpstr>
      <vt:lpstr>edu</vt:lpstr>
      <vt:lpstr>vivienda</vt:lpstr>
      <vt:lpstr>viv</vt:lpstr>
      <vt:lpstr>pobreza</vt:lpstr>
      <vt:lpstr>empleo</vt:lpstr>
      <vt:lpstr>movilidad</vt:lpstr>
      <vt:lpstr>mvd</vt:lpstr>
      <vt:lpstr>seguridad ciudadana</vt:lpstr>
      <vt:lpstr>sgc</vt:lpstr>
      <vt:lpstr>deportes</vt:lpstr>
      <vt:lpstr>dep</vt:lpstr>
      <vt:lpstr>mercados</vt:lpstr>
      <vt:lpstr>mcd</vt:lpstr>
      <vt:lpstr>emp</vt:lpstr>
      <vt:lpstr>presupuesto</vt:lpstr>
      <vt:lpstr>cultura</vt:lpstr>
      <vt:lpstr>adm territ y catastro</vt:lpstr>
      <vt:lpstr>indic urbanos</vt:lpstr>
      <vt:lpstr>urb</vt:lpstr>
      <vt:lpstr>admiterr</vt:lpstr>
      <vt:lpstr>cult</vt:lpstr>
      <vt:lpstr>inv</vt:lpstr>
      <vt:lpstr>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Leonardo Tellez Ross</dc:creator>
  <cp:lastModifiedBy>Luis Leonardo Tellez Ross</cp:lastModifiedBy>
  <dcterms:created xsi:type="dcterms:W3CDTF">2018-02-23T14:41:55Z</dcterms:created>
  <dcterms:modified xsi:type="dcterms:W3CDTF">2018-07-10T15:13:32Z</dcterms:modified>
</cp:coreProperties>
</file>